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4" documentId="13_ncr:1_{A12A33F0-042B-46A4-8B8C-9F45D495454D}" xr6:coauthVersionLast="47" xr6:coauthVersionMax="47" xr10:uidLastSave="{57A59A25-768A-45F3-BF2D-B5B181F56050}"/>
  <bookViews>
    <workbookView xWindow="-12000" yWindow="0" windowWidth="12000" windowHeight="12900" tabRatio="803" firstSheet="2" activeTab="9" xr2:uid="{00000000-000D-0000-FFFF-FFFF00000000}"/>
  </bookViews>
  <sheets>
    <sheet name="BS" sheetId="1" r:id="rId1"/>
    <sheet name="PL" sheetId="2" r:id="rId2"/>
    <sheet name="TB" sheetId="3" r:id="rId3"/>
    <sheet name="Adjustment" sheetId="17" r:id="rId4"/>
    <sheet name="Jan" sheetId="4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Apr!$A$1:$K$448</definedName>
    <definedName name="_xlnm._FilterDatabase" localSheetId="11" hidden="1">Aug!$A$1:$K$448</definedName>
    <definedName name="_xlnm._FilterDatabase" localSheetId="0" hidden="1">BS!$A$7:$AN$87</definedName>
    <definedName name="_xlnm._FilterDatabase" localSheetId="15" hidden="1">Dec!$H$6:$K$429</definedName>
    <definedName name="_xlnm._FilterDatabase" localSheetId="5" hidden="1">Feb!$A$1:$K$448</definedName>
    <definedName name="_xlnm._FilterDatabase" localSheetId="4" hidden="1">Jan!$C$7:$D$430</definedName>
    <definedName name="_xlnm._FilterDatabase" localSheetId="10" hidden="1">Jul!$A$1:$K$448</definedName>
    <definedName name="_xlnm._FilterDatabase" localSheetId="9" hidden="1">Jun!$A$7:$M$448</definedName>
    <definedName name="_xlnm._FilterDatabase" localSheetId="8" hidden="1">May!$A$7:$N$448</definedName>
    <definedName name="_xlnm._FilterDatabase" localSheetId="14" hidden="1">Nov!$A$1:$K$448</definedName>
    <definedName name="_xlnm._FilterDatabase" localSheetId="13" hidden="1">Oct!$A$1:$K$448</definedName>
    <definedName name="_xlnm._FilterDatabase" localSheetId="1" hidden="1">PL!$A$7:$AD$23</definedName>
    <definedName name="_xlnm._FilterDatabase" localSheetId="2" hidden="1">TB!$A$5:$AO$607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9" i="11" l="1"/>
  <c r="E429" i="11"/>
  <c r="F430" i="11" s="1"/>
  <c r="F5" i="11" s="1"/>
  <c r="D429" i="11"/>
  <c r="A180" i="11"/>
  <c r="C125" i="11"/>
  <c r="C429" i="11" s="1"/>
  <c r="D430" i="11" s="1"/>
  <c r="D5" i="11" s="1"/>
  <c r="F430" i="12"/>
  <c r="F429" i="12"/>
  <c r="E429" i="12"/>
  <c r="D429" i="12"/>
  <c r="C429" i="12"/>
  <c r="D430" i="12" s="1"/>
  <c r="D5" i="12" s="1"/>
  <c r="A180" i="12"/>
  <c r="C125" i="12"/>
  <c r="F5" i="12"/>
  <c r="F429" i="13"/>
  <c r="E429" i="13"/>
  <c r="F430" i="13" s="1"/>
  <c r="F5" i="13" s="1"/>
  <c r="D429" i="13"/>
  <c r="C429" i="13"/>
  <c r="D430" i="13" s="1"/>
  <c r="D5" i="13" s="1"/>
  <c r="A180" i="13"/>
  <c r="C125" i="13"/>
  <c r="D430" i="14"/>
  <c r="F429" i="14"/>
  <c r="E429" i="14"/>
  <c r="F430" i="14" s="1"/>
  <c r="F5" i="14" s="1"/>
  <c r="D429" i="14"/>
  <c r="C429" i="14"/>
  <c r="A180" i="14"/>
  <c r="C125" i="14"/>
  <c r="D5" i="14"/>
  <c r="F429" i="15"/>
  <c r="E429" i="15"/>
  <c r="F430" i="15" s="1"/>
  <c r="F5" i="15" s="1"/>
  <c r="D429" i="15"/>
  <c r="A180" i="15"/>
  <c r="C125" i="15"/>
  <c r="H125" i="15" s="1"/>
  <c r="F430" i="10"/>
  <c r="F429" i="10"/>
  <c r="E429" i="10"/>
  <c r="D429" i="10"/>
  <c r="C429" i="10"/>
  <c r="D430" i="10" s="1"/>
  <c r="D5" i="10" s="1"/>
  <c r="A180" i="10"/>
  <c r="C125" i="10"/>
  <c r="F5" i="10"/>
  <c r="E429" i="9"/>
  <c r="D429" i="9"/>
  <c r="A180" i="9"/>
  <c r="F429" i="9"/>
  <c r="C125" i="9"/>
  <c r="C429" i="9" s="1"/>
  <c r="AA57" i="16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J7" i="9" s="1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I17" i="16"/>
  <c r="I23" i="16" s="1"/>
  <c r="I29" i="16" s="1"/>
  <c r="I35" i="16" s="1"/>
  <c r="I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X11" i="16"/>
  <c r="X17" i="16" s="1"/>
  <c r="X23" i="16" s="1"/>
  <c r="X29" i="16" s="1"/>
  <c r="X35" i="16" s="1"/>
  <c r="X41" i="16" s="1"/>
  <c r="X47" i="16" s="1"/>
  <c r="X53" i="16" s="1"/>
  <c r="T11" i="16"/>
  <c r="T17" i="16" s="1"/>
  <c r="T23" i="16" s="1"/>
  <c r="T29" i="16" s="1"/>
  <c r="T35" i="16" s="1"/>
  <c r="T41" i="16" s="1"/>
  <c r="T47" i="16" s="1"/>
  <c r="T53" i="16" s="1"/>
  <c r="S11" i="16"/>
  <c r="S17" i="16" s="1"/>
  <c r="S23" i="16" s="1"/>
  <c r="S29" i="16" s="1"/>
  <c r="S35" i="16" s="1"/>
  <c r="S41" i="16" s="1"/>
  <c r="S47" i="16" s="1"/>
  <c r="S53" i="16" s="1"/>
  <c r="P11" i="16"/>
  <c r="P17" i="16" s="1"/>
  <c r="P23" i="16" s="1"/>
  <c r="P29" i="16" s="1"/>
  <c r="P35" i="16" s="1"/>
  <c r="P41" i="16" s="1"/>
  <c r="P47" i="16" s="1"/>
  <c r="P53" i="16" s="1"/>
  <c r="K11" i="16"/>
  <c r="K17" i="16" s="1"/>
  <c r="K23" i="16" s="1"/>
  <c r="K29" i="16" s="1"/>
  <c r="K35" i="16" s="1"/>
  <c r="K41" i="16" s="1"/>
  <c r="K47" i="16" s="1"/>
  <c r="K53" i="16" s="1"/>
  <c r="I11" i="16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F30" i="2"/>
  <c r="F29" i="2"/>
  <c r="E26" i="2"/>
  <c r="F26" i="2"/>
  <c r="G26" i="2"/>
  <c r="D26" i="2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125" i="11" l="1"/>
  <c r="H429" i="11" s="1"/>
  <c r="C429" i="15"/>
  <c r="D430" i="15" s="1"/>
  <c r="D5" i="15" s="1"/>
  <c r="D430" i="9"/>
  <c r="D5" i="9" s="1"/>
  <c r="F430" i="9"/>
  <c r="F5" i="9" s="1"/>
  <c r="H399" i="9"/>
  <c r="H429" i="15"/>
  <c r="H221" i="14"/>
  <c r="H429" i="14" s="1"/>
  <c r="H429" i="13"/>
  <c r="H429" i="12"/>
  <c r="H221" i="10"/>
  <c r="H429" i="10" s="1"/>
  <c r="H119" i="9"/>
  <c r="D415" i="8"/>
  <c r="C125" i="8"/>
  <c r="C119" i="8"/>
  <c r="H429" i="9" l="1"/>
  <c r="F429" i="8"/>
  <c r="E429" i="8"/>
  <c r="D221" i="8"/>
  <c r="D429" i="8" s="1"/>
  <c r="C429" i="8"/>
  <c r="E13" i="17"/>
  <c r="G14" i="17"/>
  <c r="E6" i="17"/>
  <c r="F7" i="17" s="1"/>
  <c r="D4" i="17"/>
  <c r="D221" i="7"/>
  <c r="F430" i="8" l="1"/>
  <c r="D430" i="8"/>
  <c r="G13" i="17"/>
  <c r="D15" i="17"/>
  <c r="F23" i="17"/>
  <c r="H13" i="17"/>
  <c r="G15" i="17"/>
  <c r="E15" i="17"/>
  <c r="E21" i="17"/>
  <c r="E17" i="17"/>
  <c r="F15" i="17"/>
  <c r="E14" i="17"/>
  <c r="F19" i="17" s="1"/>
  <c r="F22" i="17" l="1"/>
  <c r="F25" i="17"/>
  <c r="H14" i="17"/>
  <c r="E18" i="17" s="1"/>
  <c r="E25" i="17" s="1"/>
  <c r="F26" i="17" s="1"/>
  <c r="H15" i="17" l="1"/>
  <c r="C429" i="7" l="1"/>
  <c r="C125" i="7"/>
  <c r="J7" i="15" l="1"/>
  <c r="J7" i="14"/>
  <c r="J7" i="13"/>
  <c r="J7" i="12"/>
  <c r="J7" i="11"/>
  <c r="J7" i="10"/>
  <c r="J7" i="8"/>
  <c r="J7" i="7"/>
  <c r="J7" i="6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29" i="7"/>
  <c r="E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D429" i="7"/>
  <c r="D430" i="7" s="1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429" i="6"/>
  <c r="E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D429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C42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J7" i="5"/>
  <c r="F430" i="6" l="1"/>
  <c r="F430" i="7"/>
  <c r="D430" i="6"/>
  <c r="H429" i="8"/>
  <c r="H221" i="7"/>
  <c r="H429" i="7" s="1"/>
  <c r="H119" i="6"/>
  <c r="H221" i="6"/>
  <c r="H429" i="6" s="1"/>
  <c r="C125" i="5"/>
  <c r="J8" i="15" l="1"/>
  <c r="J9" i="15" s="1"/>
  <c r="J10" i="15" s="1"/>
  <c r="J11" i="15" s="1"/>
  <c r="J8" i="14"/>
  <c r="J9" i="14" s="1"/>
  <c r="J10" i="14" s="1"/>
  <c r="J11" i="14" s="1"/>
  <c r="J8" i="13"/>
  <c r="J9" i="13" s="1"/>
  <c r="J10" i="13" s="1"/>
  <c r="J11" i="13" s="1"/>
  <c r="J8" i="12"/>
  <c r="J9" i="12" s="1"/>
  <c r="J8" i="11"/>
  <c r="J8" i="10"/>
  <c r="J9" i="10" s="1"/>
  <c r="J8" i="9"/>
  <c r="J9" i="9" s="1"/>
  <c r="J8" i="8"/>
  <c r="J9" i="8" s="1"/>
  <c r="J10" i="8" s="1"/>
  <c r="J11" i="8" s="1"/>
  <c r="J8" i="7"/>
  <c r="J9" i="7" s="1"/>
  <c r="J10" i="7" s="1"/>
  <c r="J8" i="6"/>
  <c r="J9" i="6" s="1"/>
  <c r="J10" i="6" s="1"/>
  <c r="F429" i="5"/>
  <c r="E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D221" i="5"/>
  <c r="D429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C119" i="5"/>
  <c r="H119" i="5" s="1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J8" i="5"/>
  <c r="J9" i="5" s="1"/>
  <c r="J10" i="5" s="1"/>
  <c r="J11" i="5" s="1"/>
  <c r="F429" i="4"/>
  <c r="E429" i="4"/>
  <c r="F430" i="4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D221" i="4"/>
  <c r="H221" i="4" s="1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C125" i="4"/>
  <c r="H125" i="4" s="1"/>
  <c r="H124" i="4"/>
  <c r="H123" i="4"/>
  <c r="H122" i="4"/>
  <c r="H121" i="4"/>
  <c r="H120" i="4"/>
  <c r="C119" i="4"/>
  <c r="H119" i="4" s="1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J8" i="4"/>
  <c r="J9" i="4" s="1"/>
  <c r="J10" i="4" s="1"/>
  <c r="D429" i="4" l="1"/>
  <c r="C429" i="5"/>
  <c r="F430" i="5"/>
  <c r="K11" i="15"/>
  <c r="K9" i="14"/>
  <c r="K9" i="5"/>
  <c r="K10" i="5"/>
  <c r="D430" i="5"/>
  <c r="K9" i="12"/>
  <c r="J10" i="12"/>
  <c r="J11" i="12" s="1"/>
  <c r="J12" i="12" s="1"/>
  <c r="J13" i="12" s="1"/>
  <c r="K13" i="12" s="1"/>
  <c r="K8" i="8"/>
  <c r="K9" i="6"/>
  <c r="K9" i="9"/>
  <c r="J12" i="15"/>
  <c r="J13" i="15" s="1"/>
  <c r="J14" i="15" s="1"/>
  <c r="J15" i="15" s="1"/>
  <c r="K8" i="15"/>
  <c r="K9" i="15"/>
  <c r="K10" i="15"/>
  <c r="K10" i="14"/>
  <c r="J12" i="14"/>
  <c r="J13" i="14" s="1"/>
  <c r="K11" i="14"/>
  <c r="K8" i="14"/>
  <c r="J12" i="13"/>
  <c r="J13" i="13" s="1"/>
  <c r="J14" i="13" s="1"/>
  <c r="J15" i="13" s="1"/>
  <c r="K11" i="13"/>
  <c r="K9" i="13"/>
  <c r="K10" i="13"/>
  <c r="K8" i="13"/>
  <c r="K8" i="12"/>
  <c r="J9" i="11"/>
  <c r="J10" i="11" s="1"/>
  <c r="K8" i="11"/>
  <c r="J10" i="10"/>
  <c r="J11" i="10" s="1"/>
  <c r="J12" i="10" s="1"/>
  <c r="J13" i="10" s="1"/>
  <c r="K9" i="10"/>
  <c r="K8" i="10"/>
  <c r="J10" i="9"/>
  <c r="J11" i="9" s="1"/>
  <c r="J12" i="9" s="1"/>
  <c r="J13" i="9" s="1"/>
  <c r="K8" i="9"/>
  <c r="K10" i="8"/>
  <c r="J12" i="8"/>
  <c r="J13" i="8" s="1"/>
  <c r="K11" i="8"/>
  <c r="K9" i="8"/>
  <c r="J11" i="7"/>
  <c r="K10" i="7"/>
  <c r="K9" i="7"/>
  <c r="K8" i="7"/>
  <c r="K8" i="6"/>
  <c r="J11" i="6"/>
  <c r="J12" i="6" s="1"/>
  <c r="J13" i="6" s="1"/>
  <c r="J14" i="6" s="1"/>
  <c r="K10" i="6"/>
  <c r="J12" i="5"/>
  <c r="J13" i="5" s="1"/>
  <c r="K11" i="5"/>
  <c r="K8" i="5"/>
  <c r="H221" i="5"/>
  <c r="H429" i="5" s="1"/>
  <c r="K8" i="4"/>
  <c r="K9" i="4"/>
  <c r="J11" i="4"/>
  <c r="J12" i="4" s="1"/>
  <c r="J13" i="4" s="1"/>
  <c r="J14" i="4" s="1"/>
  <c r="J15" i="4" s="1"/>
  <c r="J16" i="4" s="1"/>
  <c r="J17" i="4" s="1"/>
  <c r="K10" i="4"/>
  <c r="C429" i="4"/>
  <c r="D430" i="4" s="1"/>
  <c r="H429" i="4"/>
  <c r="T36" i="1"/>
  <c r="J14" i="12" l="1"/>
  <c r="J15" i="12" s="1"/>
  <c r="K13" i="15"/>
  <c r="K12" i="14"/>
  <c r="K12" i="12"/>
  <c r="K11" i="12"/>
  <c r="K12" i="15"/>
  <c r="K10" i="12"/>
  <c r="K11" i="6"/>
  <c r="K12" i="5"/>
  <c r="K14" i="4"/>
  <c r="K12" i="4"/>
  <c r="K12" i="8"/>
  <c r="K11" i="4"/>
  <c r="K12" i="10"/>
  <c r="K16" i="4"/>
  <c r="K13" i="4"/>
  <c r="K15" i="4"/>
  <c r="K15" i="15"/>
  <c r="J16" i="15"/>
  <c r="K14" i="15"/>
  <c r="K13" i="14"/>
  <c r="J14" i="14"/>
  <c r="J16" i="13"/>
  <c r="K15" i="13"/>
  <c r="K13" i="13"/>
  <c r="K12" i="13"/>
  <c r="K14" i="13"/>
  <c r="K14" i="12"/>
  <c r="K9" i="11"/>
  <c r="J11" i="11"/>
  <c r="K10" i="11"/>
  <c r="J14" i="10"/>
  <c r="K13" i="10"/>
  <c r="K11" i="10"/>
  <c r="K10" i="10"/>
  <c r="K10" i="9"/>
  <c r="K12" i="9"/>
  <c r="K11" i="9"/>
  <c r="J14" i="9"/>
  <c r="K13" i="9"/>
  <c r="J14" i="8"/>
  <c r="K13" i="8"/>
  <c r="J12" i="7"/>
  <c r="K11" i="7"/>
  <c r="K13" i="6"/>
  <c r="J15" i="6"/>
  <c r="K14" i="6"/>
  <c r="K12" i="6"/>
  <c r="J14" i="5"/>
  <c r="K13" i="5"/>
  <c r="K17" i="4"/>
  <c r="J18" i="4"/>
  <c r="AD81" i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T69" i="1"/>
  <c r="T70" i="1" s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D69" i="1" s="1"/>
  <c r="AC59" i="1"/>
  <c r="AB59" i="1"/>
  <c r="AA59" i="1"/>
  <c r="Z59" i="1"/>
  <c r="Y59" i="1"/>
  <c r="X59" i="1"/>
  <c r="X69" i="1" s="1"/>
  <c r="W59" i="1"/>
  <c r="W69" i="1" s="1"/>
  <c r="V59" i="1"/>
  <c r="V69" i="1" s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U45" i="1"/>
  <c r="T45" i="1"/>
  <c r="T55" i="1" s="1"/>
  <c r="S45" i="1"/>
  <c r="S55" i="1" s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X40" i="1" s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U20" i="1" s="1"/>
  <c r="T12" i="1"/>
  <c r="S12" i="1"/>
  <c r="AD11" i="1"/>
  <c r="AC11" i="1"/>
  <c r="AB11" i="1"/>
  <c r="AA11" i="1"/>
  <c r="Z11" i="1"/>
  <c r="Y11" i="1"/>
  <c r="X11" i="1"/>
  <c r="W11" i="1"/>
  <c r="V11" i="1"/>
  <c r="U11" i="1"/>
  <c r="T11" i="1"/>
  <c r="S11" i="1"/>
  <c r="S20" i="1" s="1"/>
  <c r="S19" i="2"/>
  <c r="S16" i="2"/>
  <c r="S9" i="2"/>
  <c r="T9" i="2" s="1"/>
  <c r="R22" i="2"/>
  <c r="S22" i="2" s="1"/>
  <c r="R19" i="2"/>
  <c r="R18" i="2"/>
  <c r="S18" i="2" s="1"/>
  <c r="R17" i="2"/>
  <c r="S17" i="2" s="1"/>
  <c r="R16" i="2"/>
  <c r="R15" i="2"/>
  <c r="S15" i="2" s="1"/>
  <c r="R14" i="2"/>
  <c r="S14" i="2" s="1"/>
  <c r="R13" i="2"/>
  <c r="S13" i="2" s="1"/>
  <c r="R10" i="2"/>
  <c r="S10" i="2" s="1"/>
  <c r="R9" i="2"/>
  <c r="T20" i="1" l="1"/>
  <c r="U69" i="1"/>
  <c r="AC69" i="1"/>
  <c r="AC20" i="1"/>
  <c r="T40" i="1"/>
  <c r="T41" i="1" s="1"/>
  <c r="V55" i="1"/>
  <c r="AD55" i="1"/>
  <c r="AD70" i="1" s="1"/>
  <c r="V20" i="1"/>
  <c r="U55" i="1"/>
  <c r="U70" i="1" s="1"/>
  <c r="U40" i="1"/>
  <c r="U41" i="1" s="1"/>
  <c r="Z69" i="1"/>
  <c r="X20" i="1"/>
  <c r="W55" i="1"/>
  <c r="W70" i="1" s="1"/>
  <c r="S69" i="1"/>
  <c r="S70" i="1" s="1"/>
  <c r="AA69" i="1"/>
  <c r="Y20" i="1"/>
  <c r="X55" i="1"/>
  <c r="U9" i="2"/>
  <c r="V9" i="2" s="1"/>
  <c r="Z20" i="1"/>
  <c r="Y55" i="1"/>
  <c r="Y69" i="1"/>
  <c r="AA20" i="1"/>
  <c r="Y40" i="1"/>
  <c r="Y41" i="1" s="1"/>
  <c r="Z55" i="1"/>
  <c r="AB20" i="1"/>
  <c r="AA55" i="1"/>
  <c r="AA40" i="1"/>
  <c r="AB55" i="1"/>
  <c r="AB69" i="1"/>
  <c r="AD20" i="1"/>
  <c r="AB40" i="1"/>
  <c r="AC55" i="1"/>
  <c r="AC70" i="1" s="1"/>
  <c r="AC40" i="1"/>
  <c r="S40" i="1"/>
  <c r="S41" i="1" s="1"/>
  <c r="Z40" i="1"/>
  <c r="V40" i="1"/>
  <c r="W20" i="1"/>
  <c r="W40" i="1"/>
  <c r="W41" i="1" s="1"/>
  <c r="J17" i="15"/>
  <c r="K16" i="15"/>
  <c r="J15" i="14"/>
  <c r="K14" i="14"/>
  <c r="J17" i="13"/>
  <c r="K16" i="13"/>
  <c r="J16" i="12"/>
  <c r="K15" i="12"/>
  <c r="J12" i="11"/>
  <c r="K11" i="11"/>
  <c r="J15" i="10"/>
  <c r="K14" i="10"/>
  <c r="J15" i="9"/>
  <c r="K14" i="9"/>
  <c r="J15" i="8"/>
  <c r="K14" i="8"/>
  <c r="K12" i="7"/>
  <c r="J13" i="7"/>
  <c r="J16" i="6"/>
  <c r="K15" i="6"/>
  <c r="J15" i="5"/>
  <c r="K14" i="5"/>
  <c r="J19" i="4"/>
  <c r="K18" i="4"/>
  <c r="AD40" i="1"/>
  <c r="AD41" i="1" s="1"/>
  <c r="S83" i="1"/>
  <c r="S85" i="1" s="1"/>
  <c r="X41" i="1"/>
  <c r="V70" i="1"/>
  <c r="X70" i="1"/>
  <c r="AC41" i="1"/>
  <c r="Y70" i="1"/>
  <c r="T22" i="2"/>
  <c r="U22" i="2" s="1"/>
  <c r="T18" i="2"/>
  <c r="U18" i="2" s="1"/>
  <c r="T17" i="2"/>
  <c r="U17" i="2" s="1"/>
  <c r="T16" i="2"/>
  <c r="T15" i="2"/>
  <c r="U15" i="2" s="1"/>
  <c r="T13" i="2"/>
  <c r="U13" i="2" s="1"/>
  <c r="U14" i="2"/>
  <c r="T10" i="2"/>
  <c r="T19" i="2"/>
  <c r="U19" i="2" s="1"/>
  <c r="T14" i="2"/>
  <c r="R11" i="2"/>
  <c r="R20" i="2" s="1"/>
  <c r="R23" i="2" s="1"/>
  <c r="V41" i="1" l="1"/>
  <c r="Z70" i="1"/>
  <c r="W9" i="2"/>
  <c r="AB70" i="1"/>
  <c r="V22" i="2"/>
  <c r="AA41" i="1"/>
  <c r="AA70" i="1"/>
  <c r="Z41" i="1"/>
  <c r="AB41" i="1"/>
  <c r="V19" i="2"/>
  <c r="W19" i="2" s="1"/>
  <c r="X9" i="2"/>
  <c r="Y9" i="2" s="1"/>
  <c r="Z9" i="2" s="1"/>
  <c r="AA9" i="2" s="1"/>
  <c r="S86" i="1"/>
  <c r="W22" i="2"/>
  <c r="J18" i="15"/>
  <c r="K17" i="15"/>
  <c r="J16" i="14"/>
  <c r="K15" i="14"/>
  <c r="J18" i="13"/>
  <c r="K17" i="13"/>
  <c r="J17" i="12"/>
  <c r="K16" i="12"/>
  <c r="J13" i="11"/>
  <c r="K12" i="11"/>
  <c r="J16" i="10"/>
  <c r="K15" i="10"/>
  <c r="J16" i="9"/>
  <c r="K15" i="9"/>
  <c r="J16" i="8"/>
  <c r="K15" i="8"/>
  <c r="J14" i="7"/>
  <c r="K13" i="7"/>
  <c r="J17" i="6"/>
  <c r="K16" i="6"/>
  <c r="K15" i="5"/>
  <c r="J16" i="5"/>
  <c r="J20" i="4"/>
  <c r="K19" i="4"/>
  <c r="V17" i="2"/>
  <c r="V15" i="2"/>
  <c r="U16" i="2"/>
  <c r="V16" i="2" s="1"/>
  <c r="V13" i="2"/>
  <c r="U10" i="2"/>
  <c r="V14" i="2"/>
  <c r="V18" i="2"/>
  <c r="T11" i="2"/>
  <c r="S11" i="2"/>
  <c r="S20" i="2" s="1"/>
  <c r="S23" i="2" s="1"/>
  <c r="T80" i="1" s="1"/>
  <c r="X19" i="2" l="1"/>
  <c r="AB9" i="2"/>
  <c r="W16" i="2"/>
  <c r="X16" i="2" s="1"/>
  <c r="X22" i="2"/>
  <c r="T83" i="1"/>
  <c r="T85" i="1" s="1"/>
  <c r="T86" i="1" s="1"/>
  <c r="J19" i="15"/>
  <c r="K18" i="15"/>
  <c r="J17" i="14"/>
  <c r="K16" i="14"/>
  <c r="J19" i="13"/>
  <c r="K18" i="13"/>
  <c r="K17" i="12"/>
  <c r="J18" i="12"/>
  <c r="J14" i="11"/>
  <c r="K13" i="11"/>
  <c r="J17" i="10"/>
  <c r="K16" i="10"/>
  <c r="J17" i="9"/>
  <c r="K16" i="9"/>
  <c r="J17" i="8"/>
  <c r="K16" i="8"/>
  <c r="J15" i="7"/>
  <c r="K14" i="7"/>
  <c r="J18" i="6"/>
  <c r="K17" i="6"/>
  <c r="J17" i="5"/>
  <c r="K16" i="5"/>
  <c r="J21" i="4"/>
  <c r="K20" i="4"/>
  <c r="W15" i="2"/>
  <c r="AC9" i="2"/>
  <c r="W17" i="2"/>
  <c r="W14" i="2"/>
  <c r="W13" i="2"/>
  <c r="X13" i="2"/>
  <c r="V10" i="2"/>
  <c r="W10" i="2" s="1"/>
  <c r="W18" i="2"/>
  <c r="X18" i="2" s="1"/>
  <c r="Y18" i="2" s="1"/>
  <c r="T20" i="2"/>
  <c r="T23" i="2" s="1"/>
  <c r="U80" i="1" s="1"/>
  <c r="Y16" i="2" l="1"/>
  <c r="Z16" i="2" s="1"/>
  <c r="U83" i="1"/>
  <c r="U85" i="1" s="1"/>
  <c r="U86" i="1" s="1"/>
  <c r="Y22" i="2"/>
  <c r="Y19" i="2"/>
  <c r="Z19" i="2" s="1"/>
  <c r="K19" i="15"/>
  <c r="J20" i="15"/>
  <c r="K17" i="14"/>
  <c r="J18" i="14"/>
  <c r="J20" i="13"/>
  <c r="K19" i="13"/>
  <c r="J19" i="12"/>
  <c r="K18" i="12"/>
  <c r="K14" i="11"/>
  <c r="J15" i="11"/>
  <c r="J18" i="10"/>
  <c r="K17" i="10"/>
  <c r="J18" i="9"/>
  <c r="K17" i="9"/>
  <c r="J18" i="8"/>
  <c r="K17" i="8"/>
  <c r="J16" i="7"/>
  <c r="K15" i="7"/>
  <c r="K18" i="6"/>
  <c r="J19" i="6"/>
  <c r="J18" i="5"/>
  <c r="K17" i="5"/>
  <c r="J22" i="4"/>
  <c r="K21" i="4"/>
  <c r="Z18" i="2"/>
  <c r="AA18" i="2" s="1"/>
  <c r="AB18" i="2" s="1"/>
  <c r="Y13" i="2"/>
  <c r="Z13" i="2"/>
  <c r="X14" i="2"/>
  <c r="X17" i="2"/>
  <c r="Y17" i="2" s="1"/>
  <c r="Z17" i="2" s="1"/>
  <c r="X10" i="2"/>
  <c r="Y10" i="2" s="1"/>
  <c r="X15" i="2"/>
  <c r="U11" i="2"/>
  <c r="U20" i="2" s="1"/>
  <c r="U23" i="2" s="1"/>
  <c r="V80" i="1" s="1"/>
  <c r="V83" i="1" s="1"/>
  <c r="V85" i="1" s="1"/>
  <c r="V86" i="1" s="1"/>
  <c r="AA16" i="2" l="1"/>
  <c r="AB16" i="2" s="1"/>
  <c r="AC16" i="2" s="1"/>
  <c r="AA19" i="2"/>
  <c r="AB19" i="2" s="1"/>
  <c r="Y15" i="2"/>
  <c r="Z15" i="2" s="1"/>
  <c r="Z22" i="2"/>
  <c r="AA22" i="2" s="1"/>
  <c r="J21" i="15"/>
  <c r="K20" i="15"/>
  <c r="J19" i="14"/>
  <c r="K18" i="14"/>
  <c r="J21" i="13"/>
  <c r="K20" i="13"/>
  <c r="J20" i="12"/>
  <c r="K19" i="12"/>
  <c r="J16" i="11"/>
  <c r="K15" i="11"/>
  <c r="J19" i="10"/>
  <c r="K18" i="10"/>
  <c r="J19" i="9"/>
  <c r="K18" i="9"/>
  <c r="K18" i="8"/>
  <c r="J19" i="8"/>
  <c r="J17" i="7"/>
  <c r="K16" i="7"/>
  <c r="J20" i="6"/>
  <c r="K19" i="6"/>
  <c r="J19" i="5"/>
  <c r="K18" i="5"/>
  <c r="J23" i="4"/>
  <c r="K22" i="4"/>
  <c r="Y14" i="2"/>
  <c r="AA13" i="2"/>
  <c r="AB13" i="2" s="1"/>
  <c r="AC18" i="2"/>
  <c r="Z10" i="2"/>
  <c r="AA17" i="2"/>
  <c r="AB17" i="2" s="1"/>
  <c r="V11" i="2"/>
  <c r="V20" i="2" s="1"/>
  <c r="V23" i="2" s="1"/>
  <c r="AB22" i="2" l="1"/>
  <c r="AC19" i="2"/>
  <c r="AA15" i="2"/>
  <c r="AB15" i="2" s="1"/>
  <c r="AC22" i="2"/>
  <c r="W80" i="1"/>
  <c r="W83" i="1" s="1"/>
  <c r="W85" i="1" s="1"/>
  <c r="W86" i="1" s="1"/>
  <c r="J22" i="15"/>
  <c r="K21" i="15"/>
  <c r="J20" i="14"/>
  <c r="K19" i="14"/>
  <c r="J22" i="13"/>
  <c r="K21" i="13"/>
  <c r="J21" i="12"/>
  <c r="K20" i="12"/>
  <c r="J17" i="11"/>
  <c r="K16" i="11"/>
  <c r="J20" i="10"/>
  <c r="K19" i="10"/>
  <c r="J20" i="9"/>
  <c r="K19" i="9"/>
  <c r="J20" i="8"/>
  <c r="K19" i="8"/>
  <c r="J18" i="7"/>
  <c r="K17" i="7"/>
  <c r="J21" i="6"/>
  <c r="K20" i="6"/>
  <c r="J20" i="5"/>
  <c r="K19" i="5"/>
  <c r="K23" i="4"/>
  <c r="J24" i="4"/>
  <c r="AA10" i="2"/>
  <c r="AB10" i="2" s="1"/>
  <c r="AC10" i="2" s="1"/>
  <c r="AC17" i="2"/>
  <c r="Z14" i="2"/>
  <c r="AC13" i="2"/>
  <c r="X11" i="2"/>
  <c r="X20" i="2" s="1"/>
  <c r="X23" i="2" s="1"/>
  <c r="Y11" i="2"/>
  <c r="Y20" i="2" s="1"/>
  <c r="Y23" i="2" s="1"/>
  <c r="W11" i="2"/>
  <c r="W20" i="2" s="1"/>
  <c r="W23" i="2" s="1"/>
  <c r="X80" i="1" s="1"/>
  <c r="Y80" i="1" l="1"/>
  <c r="X83" i="1"/>
  <c r="X85" i="1" s="1"/>
  <c r="X86" i="1" s="1"/>
  <c r="AC15" i="2"/>
  <c r="J23" i="15"/>
  <c r="K22" i="15"/>
  <c r="J21" i="14"/>
  <c r="K20" i="14"/>
  <c r="J23" i="13"/>
  <c r="K22" i="13"/>
  <c r="K21" i="12"/>
  <c r="J22" i="12"/>
  <c r="J18" i="11"/>
  <c r="K17" i="11"/>
  <c r="J21" i="10"/>
  <c r="K20" i="10"/>
  <c r="J21" i="9"/>
  <c r="K20" i="9"/>
  <c r="J21" i="8"/>
  <c r="K20" i="8"/>
  <c r="J19" i="7"/>
  <c r="K18" i="7"/>
  <c r="J22" i="6"/>
  <c r="K21" i="6"/>
  <c r="J21" i="5"/>
  <c r="K20" i="5"/>
  <c r="J25" i="4"/>
  <c r="K24" i="4"/>
  <c r="AA14" i="2"/>
  <c r="AB14" i="2" s="1"/>
  <c r="AC14" i="2" s="1"/>
  <c r="Z11" i="2"/>
  <c r="Z20" i="2" s="1"/>
  <c r="Z23" i="2" s="1"/>
  <c r="Z80" i="1" l="1"/>
  <c r="Y83" i="1"/>
  <c r="Y85" i="1" s="1"/>
  <c r="Y86" i="1" s="1"/>
  <c r="K23" i="15"/>
  <c r="J24" i="15"/>
  <c r="K21" i="14"/>
  <c r="J22" i="14"/>
  <c r="J24" i="13"/>
  <c r="K23" i="13"/>
  <c r="J23" i="12"/>
  <c r="K22" i="12"/>
  <c r="K18" i="11"/>
  <c r="J19" i="11"/>
  <c r="J22" i="10"/>
  <c r="K21" i="10"/>
  <c r="J22" i="9"/>
  <c r="K21" i="9"/>
  <c r="J22" i="8"/>
  <c r="K21" i="8"/>
  <c r="J20" i="7"/>
  <c r="K19" i="7"/>
  <c r="J23" i="6"/>
  <c r="K22" i="6"/>
  <c r="J22" i="5"/>
  <c r="K21" i="5"/>
  <c r="J26" i="4"/>
  <c r="K25" i="4"/>
  <c r="AA80" i="1" l="1"/>
  <c r="Z83" i="1"/>
  <c r="Z85" i="1" s="1"/>
  <c r="Z86" i="1" s="1"/>
  <c r="J25" i="15"/>
  <c r="K24" i="15"/>
  <c r="J23" i="14"/>
  <c r="K22" i="14"/>
  <c r="J25" i="13"/>
  <c r="K24" i="13"/>
  <c r="J24" i="12"/>
  <c r="K23" i="12"/>
  <c r="J20" i="11"/>
  <c r="K19" i="11"/>
  <c r="J23" i="10"/>
  <c r="K22" i="10"/>
  <c r="J23" i="9"/>
  <c r="K22" i="9"/>
  <c r="J23" i="8"/>
  <c r="K22" i="8"/>
  <c r="J21" i="7"/>
  <c r="K20" i="7"/>
  <c r="J24" i="6"/>
  <c r="K23" i="6"/>
  <c r="J23" i="5"/>
  <c r="K22" i="5"/>
  <c r="J27" i="4"/>
  <c r="K26" i="4"/>
  <c r="AB11" i="2"/>
  <c r="AB20" i="2" s="1"/>
  <c r="AB23" i="2" s="1"/>
  <c r="AA11" i="2"/>
  <c r="AA20" i="2" s="1"/>
  <c r="AA23" i="2" s="1"/>
  <c r="AC11" i="2"/>
  <c r="AC20" i="2" s="1"/>
  <c r="AC23" i="2" s="1"/>
  <c r="AB80" i="1" l="1"/>
  <c r="AA83" i="1"/>
  <c r="AA85" i="1" s="1"/>
  <c r="AA86" i="1" s="1"/>
  <c r="J26" i="15"/>
  <c r="K25" i="15"/>
  <c r="J24" i="14"/>
  <c r="K23" i="14"/>
  <c r="J26" i="13"/>
  <c r="K25" i="13"/>
  <c r="J25" i="12"/>
  <c r="K24" i="12"/>
  <c r="K20" i="11"/>
  <c r="J21" i="11"/>
  <c r="J24" i="10"/>
  <c r="K23" i="10"/>
  <c r="K23" i="9"/>
  <c r="J24" i="9"/>
  <c r="J24" i="8"/>
  <c r="K23" i="8"/>
  <c r="J22" i="7"/>
  <c r="K21" i="7"/>
  <c r="J25" i="6"/>
  <c r="K24" i="6"/>
  <c r="K23" i="5"/>
  <c r="J24" i="5"/>
  <c r="K27" i="4"/>
  <c r="J28" i="4"/>
  <c r="AC80" i="1" l="1"/>
  <c r="AB83" i="1"/>
  <c r="AB85" i="1" s="1"/>
  <c r="AB86" i="1" s="1"/>
  <c r="J27" i="15"/>
  <c r="K26" i="15"/>
  <c r="J25" i="14"/>
  <c r="K24" i="14"/>
  <c r="J27" i="13"/>
  <c r="K26" i="13"/>
  <c r="K25" i="12"/>
  <c r="J26" i="12"/>
  <c r="J22" i="11"/>
  <c r="K21" i="11"/>
  <c r="J25" i="10"/>
  <c r="K24" i="10"/>
  <c r="J25" i="9"/>
  <c r="K24" i="9"/>
  <c r="J25" i="8"/>
  <c r="K24" i="8"/>
  <c r="J23" i="7"/>
  <c r="K22" i="7"/>
  <c r="J26" i="6"/>
  <c r="K25" i="6"/>
  <c r="J25" i="5"/>
  <c r="K24" i="5"/>
  <c r="J29" i="4"/>
  <c r="K28" i="4"/>
  <c r="AC83" i="1" l="1"/>
  <c r="AC85" i="1" s="1"/>
  <c r="AC86" i="1" s="1"/>
  <c r="AD80" i="1"/>
  <c r="AD83" i="1" s="1"/>
  <c r="AD85" i="1" s="1"/>
  <c r="AD86" i="1" s="1"/>
  <c r="K27" i="15"/>
  <c r="J28" i="15"/>
  <c r="K25" i="14"/>
  <c r="J26" i="14"/>
  <c r="J28" i="13"/>
  <c r="K27" i="13"/>
  <c r="J27" i="12"/>
  <c r="K26" i="12"/>
  <c r="K22" i="11"/>
  <c r="J23" i="11"/>
  <c r="J26" i="10"/>
  <c r="K25" i="10"/>
  <c r="J26" i="9"/>
  <c r="K25" i="9"/>
  <c r="J26" i="8"/>
  <c r="K25" i="8"/>
  <c r="J24" i="7"/>
  <c r="K23" i="7"/>
  <c r="J27" i="6"/>
  <c r="K26" i="6"/>
  <c r="J26" i="5"/>
  <c r="K25" i="5"/>
  <c r="J30" i="4"/>
  <c r="K29" i="4"/>
  <c r="J29" i="15" l="1"/>
  <c r="K28" i="15"/>
  <c r="J27" i="14"/>
  <c r="K26" i="14"/>
  <c r="J29" i="13"/>
  <c r="K28" i="13"/>
  <c r="J28" i="12"/>
  <c r="K27" i="12"/>
  <c r="J24" i="11"/>
  <c r="K23" i="11"/>
  <c r="J27" i="10"/>
  <c r="K26" i="10"/>
  <c r="J27" i="9"/>
  <c r="K26" i="9"/>
  <c r="J27" i="8"/>
  <c r="K26" i="8"/>
  <c r="J25" i="7"/>
  <c r="K24" i="7"/>
  <c r="J28" i="6"/>
  <c r="K27" i="6"/>
  <c r="J27" i="5"/>
  <c r="K26" i="5"/>
  <c r="J31" i="4"/>
  <c r="K30" i="4"/>
  <c r="J30" i="15" l="1"/>
  <c r="K29" i="15"/>
  <c r="J28" i="14"/>
  <c r="K27" i="14"/>
  <c r="J30" i="13"/>
  <c r="K29" i="13"/>
  <c r="J29" i="12"/>
  <c r="K28" i="12"/>
  <c r="J25" i="11"/>
  <c r="K24" i="11"/>
  <c r="J28" i="10"/>
  <c r="K27" i="10"/>
  <c r="J28" i="9"/>
  <c r="K27" i="9"/>
  <c r="J28" i="8"/>
  <c r="K27" i="8"/>
  <c r="J26" i="7"/>
  <c r="K25" i="7"/>
  <c r="J29" i="6"/>
  <c r="K28" i="6"/>
  <c r="K27" i="5"/>
  <c r="J28" i="5"/>
  <c r="J32" i="4"/>
  <c r="K31" i="4"/>
  <c r="J31" i="15" l="1"/>
  <c r="K30" i="15"/>
  <c r="J29" i="14"/>
  <c r="K28" i="14"/>
  <c r="J31" i="13"/>
  <c r="K30" i="13"/>
  <c r="K29" i="12"/>
  <c r="J30" i="12"/>
  <c r="J26" i="11"/>
  <c r="K25" i="11"/>
  <c r="J29" i="10"/>
  <c r="K28" i="10"/>
  <c r="J29" i="9"/>
  <c r="K28" i="9"/>
  <c r="J29" i="8"/>
  <c r="K28" i="8"/>
  <c r="J27" i="7"/>
  <c r="K26" i="7"/>
  <c r="J30" i="6"/>
  <c r="K29" i="6"/>
  <c r="J29" i="5"/>
  <c r="K28" i="5"/>
  <c r="J33" i="4"/>
  <c r="K32" i="4"/>
  <c r="K31" i="15" l="1"/>
  <c r="J32" i="15"/>
  <c r="K29" i="14"/>
  <c r="J30" i="14"/>
  <c r="J32" i="13"/>
  <c r="K31" i="13"/>
  <c r="J31" i="12"/>
  <c r="K30" i="12"/>
  <c r="J27" i="11"/>
  <c r="K26" i="11"/>
  <c r="J30" i="10"/>
  <c r="K29" i="10"/>
  <c r="J30" i="9"/>
  <c r="K29" i="9"/>
  <c r="J30" i="8"/>
  <c r="K29" i="8"/>
  <c r="J28" i="7"/>
  <c r="K27" i="7"/>
  <c r="J31" i="6"/>
  <c r="K30" i="6"/>
  <c r="K29" i="5"/>
  <c r="J30" i="5"/>
  <c r="J34" i="4"/>
  <c r="K33" i="4"/>
  <c r="J33" i="15" l="1"/>
  <c r="K32" i="15"/>
  <c r="J31" i="14"/>
  <c r="K30" i="14"/>
  <c r="J33" i="13"/>
  <c r="K32" i="13"/>
  <c r="J32" i="12"/>
  <c r="K31" i="12"/>
  <c r="K27" i="11"/>
  <c r="J28" i="11"/>
  <c r="J31" i="10"/>
  <c r="K30" i="10"/>
  <c r="J31" i="9"/>
  <c r="K30" i="9"/>
  <c r="J31" i="8"/>
  <c r="K30" i="8"/>
  <c r="K28" i="7"/>
  <c r="J29" i="7"/>
  <c r="J32" i="6"/>
  <c r="K31" i="6"/>
  <c r="J31" i="5"/>
  <c r="K30" i="5"/>
  <c r="J35" i="4"/>
  <c r="K34" i="4"/>
  <c r="AD2" i="3"/>
  <c r="AO2" i="3"/>
  <c r="AN2" i="3"/>
  <c r="AM2" i="3"/>
  <c r="AL2" i="3"/>
  <c r="AK2" i="3"/>
  <c r="AI2" i="3"/>
  <c r="AH2" i="3"/>
  <c r="AG2" i="3"/>
  <c r="AF2" i="3"/>
  <c r="AE2" i="3"/>
  <c r="J34" i="15" l="1"/>
  <c r="K33" i="15"/>
  <c r="J32" i="14"/>
  <c r="K31" i="14"/>
  <c r="J34" i="13"/>
  <c r="K33" i="13"/>
  <c r="J33" i="12"/>
  <c r="K32" i="12"/>
  <c r="J29" i="11"/>
  <c r="K28" i="11"/>
  <c r="J32" i="10"/>
  <c r="K31" i="10"/>
  <c r="J32" i="9"/>
  <c r="K31" i="9"/>
  <c r="J32" i="8"/>
  <c r="K31" i="8"/>
  <c r="J30" i="7"/>
  <c r="K29" i="7"/>
  <c r="J33" i="6"/>
  <c r="K32" i="6"/>
  <c r="J32" i="5"/>
  <c r="K31" i="5"/>
  <c r="J36" i="4"/>
  <c r="K35" i="4"/>
  <c r="AJ2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35" i="15" l="1"/>
  <c r="K34" i="15"/>
  <c r="J33" i="14"/>
  <c r="K32" i="14"/>
  <c r="J35" i="13"/>
  <c r="K34" i="13"/>
  <c r="K33" i="12"/>
  <c r="J34" i="12"/>
  <c r="J30" i="11"/>
  <c r="K29" i="11"/>
  <c r="J33" i="10"/>
  <c r="K32" i="10"/>
  <c r="J33" i="9"/>
  <c r="K32" i="9"/>
  <c r="J33" i="8"/>
  <c r="K32" i="8"/>
  <c r="J31" i="7"/>
  <c r="K30" i="7"/>
  <c r="J34" i="6"/>
  <c r="K33" i="6"/>
  <c r="J33" i="5"/>
  <c r="K32" i="5"/>
  <c r="J37" i="4"/>
  <c r="K36" i="4"/>
  <c r="K35" i="15" l="1"/>
  <c r="J36" i="15"/>
  <c r="K33" i="14"/>
  <c r="J34" i="14"/>
  <c r="J36" i="13"/>
  <c r="K35" i="13"/>
  <c r="J35" i="12"/>
  <c r="K34" i="12"/>
  <c r="J31" i="11"/>
  <c r="K30" i="11"/>
  <c r="J34" i="10"/>
  <c r="K33" i="10"/>
  <c r="K33" i="9"/>
  <c r="J34" i="9"/>
  <c r="J34" i="8"/>
  <c r="K33" i="8"/>
  <c r="J32" i="7"/>
  <c r="K31" i="7"/>
  <c r="K34" i="6"/>
  <c r="J35" i="6"/>
  <c r="K33" i="5"/>
  <c r="J34" i="5"/>
  <c r="J38" i="4"/>
  <c r="K37" i="4"/>
  <c r="J37" i="15" l="1"/>
  <c r="K36" i="15"/>
  <c r="J35" i="14"/>
  <c r="K34" i="14"/>
  <c r="J37" i="13"/>
  <c r="K36" i="13"/>
  <c r="J36" i="12"/>
  <c r="K35" i="12"/>
  <c r="J32" i="11"/>
  <c r="K31" i="11"/>
  <c r="J35" i="10"/>
  <c r="K34" i="10"/>
  <c r="J35" i="9"/>
  <c r="K34" i="9"/>
  <c r="K34" i="8"/>
  <c r="J35" i="8"/>
  <c r="J33" i="7"/>
  <c r="K32" i="7"/>
  <c r="J36" i="6"/>
  <c r="K35" i="6"/>
  <c r="J35" i="5"/>
  <c r="K34" i="5"/>
  <c r="J39" i="4"/>
  <c r="K38" i="4"/>
  <c r="J38" i="15" l="1"/>
  <c r="K37" i="15"/>
  <c r="J36" i="14"/>
  <c r="K35" i="14"/>
  <c r="J38" i="13"/>
  <c r="K37" i="13"/>
  <c r="J37" i="12"/>
  <c r="K36" i="12"/>
  <c r="J33" i="11"/>
  <c r="K32" i="11"/>
  <c r="J36" i="10"/>
  <c r="K35" i="10"/>
  <c r="J36" i="9"/>
  <c r="K35" i="9"/>
  <c r="J36" i="8"/>
  <c r="K35" i="8"/>
  <c r="J34" i="7"/>
  <c r="K33" i="7"/>
  <c r="J37" i="6"/>
  <c r="K36" i="6"/>
  <c r="K35" i="5"/>
  <c r="J36" i="5"/>
  <c r="J40" i="4"/>
  <c r="K39" i="4"/>
  <c r="J39" i="15" l="1"/>
  <c r="K38" i="15"/>
  <c r="J37" i="14"/>
  <c r="K36" i="14"/>
  <c r="J39" i="13"/>
  <c r="K38" i="13"/>
  <c r="K37" i="12"/>
  <c r="J38" i="12"/>
  <c r="J34" i="11"/>
  <c r="K33" i="11"/>
  <c r="J37" i="10"/>
  <c r="K36" i="10"/>
  <c r="J37" i="9"/>
  <c r="K36" i="9"/>
  <c r="J37" i="8"/>
  <c r="K36" i="8"/>
  <c r="J35" i="7"/>
  <c r="K34" i="7"/>
  <c r="J38" i="6"/>
  <c r="K37" i="6"/>
  <c r="J37" i="5"/>
  <c r="K36" i="5"/>
  <c r="J41" i="4"/>
  <c r="K40" i="4"/>
  <c r="K39" i="15" l="1"/>
  <c r="J40" i="15"/>
  <c r="K37" i="14"/>
  <c r="J38" i="14"/>
  <c r="J40" i="13"/>
  <c r="K39" i="13"/>
  <c r="J39" i="12"/>
  <c r="K38" i="12"/>
  <c r="J35" i="11"/>
  <c r="K34" i="11"/>
  <c r="J38" i="10"/>
  <c r="K37" i="10"/>
  <c r="J38" i="9"/>
  <c r="K37" i="9"/>
  <c r="J38" i="8"/>
  <c r="K37" i="8"/>
  <c r="J36" i="7"/>
  <c r="K35" i="7"/>
  <c r="K38" i="6"/>
  <c r="J39" i="6"/>
  <c r="J38" i="5"/>
  <c r="K37" i="5"/>
  <c r="K41" i="4"/>
  <c r="J42" i="4"/>
  <c r="J41" i="15" l="1"/>
  <c r="K40" i="15"/>
  <c r="J39" i="14"/>
  <c r="K38" i="14"/>
  <c r="J41" i="13"/>
  <c r="K40" i="13"/>
  <c r="J40" i="12"/>
  <c r="K39" i="12"/>
  <c r="J36" i="11"/>
  <c r="K35" i="11"/>
  <c r="J39" i="10"/>
  <c r="K38" i="10"/>
  <c r="J39" i="9"/>
  <c r="K38" i="9"/>
  <c r="J39" i="8"/>
  <c r="K38" i="8"/>
  <c r="J37" i="7"/>
  <c r="K36" i="7"/>
  <c r="J40" i="6"/>
  <c r="K39" i="6"/>
  <c r="J39" i="5"/>
  <c r="K38" i="5"/>
  <c r="J43" i="4"/>
  <c r="K42" i="4"/>
  <c r="J42" i="15" l="1"/>
  <c r="K41" i="15"/>
  <c r="J40" i="14"/>
  <c r="K39" i="14"/>
  <c r="J42" i="13"/>
  <c r="K41" i="13"/>
  <c r="J41" i="12"/>
  <c r="K40" i="12"/>
  <c r="J37" i="11"/>
  <c r="K36" i="11"/>
  <c r="J40" i="10"/>
  <c r="K39" i="10"/>
  <c r="J40" i="9"/>
  <c r="K39" i="9"/>
  <c r="J40" i="8"/>
  <c r="K39" i="8"/>
  <c r="J38" i="7"/>
  <c r="K37" i="7"/>
  <c r="J41" i="6"/>
  <c r="K40" i="6"/>
  <c r="J40" i="5"/>
  <c r="K39" i="5"/>
  <c r="J44" i="4"/>
  <c r="K43" i="4"/>
  <c r="J43" i="15" l="1"/>
  <c r="K42" i="15"/>
  <c r="J41" i="14"/>
  <c r="K40" i="14"/>
  <c r="J43" i="13"/>
  <c r="K42" i="13"/>
  <c r="K41" i="12"/>
  <c r="J42" i="12"/>
  <c r="J38" i="11"/>
  <c r="K37" i="11"/>
  <c r="J41" i="10"/>
  <c r="K40" i="10"/>
  <c r="J41" i="9"/>
  <c r="K40" i="9"/>
  <c r="J41" i="8"/>
  <c r="K40" i="8"/>
  <c r="J39" i="7"/>
  <c r="K38" i="7"/>
  <c r="J42" i="6"/>
  <c r="K41" i="6"/>
  <c r="J41" i="5"/>
  <c r="K40" i="5"/>
  <c r="J45" i="4"/>
  <c r="K44" i="4"/>
  <c r="K43" i="15" l="1"/>
  <c r="J44" i="15"/>
  <c r="K41" i="14"/>
  <c r="J42" i="14"/>
  <c r="J44" i="13"/>
  <c r="K43" i="13"/>
  <c r="J43" i="12"/>
  <c r="K42" i="12"/>
  <c r="K38" i="11"/>
  <c r="J39" i="11"/>
  <c r="J42" i="10"/>
  <c r="K41" i="10"/>
  <c r="J42" i="9"/>
  <c r="K41" i="9"/>
  <c r="J42" i="8"/>
  <c r="K41" i="8"/>
  <c r="J40" i="7"/>
  <c r="K39" i="7"/>
  <c r="J43" i="6"/>
  <c r="K42" i="6"/>
  <c r="J42" i="5"/>
  <c r="K41" i="5"/>
  <c r="J46" i="4"/>
  <c r="K45" i="4"/>
  <c r="J45" i="15" l="1"/>
  <c r="K44" i="15"/>
  <c r="J43" i="14"/>
  <c r="K42" i="14"/>
  <c r="J45" i="13"/>
  <c r="K44" i="13"/>
  <c r="J44" i="12"/>
  <c r="K43" i="12"/>
  <c r="J40" i="11"/>
  <c r="K39" i="11"/>
  <c r="J43" i="10"/>
  <c r="K42" i="10"/>
  <c r="J43" i="9"/>
  <c r="K42" i="9"/>
  <c r="J43" i="8"/>
  <c r="K42" i="8"/>
  <c r="J41" i="7"/>
  <c r="K40" i="7"/>
  <c r="J44" i="6"/>
  <c r="K43" i="6"/>
  <c r="J43" i="5"/>
  <c r="K42" i="5"/>
  <c r="J47" i="4"/>
  <c r="K46" i="4"/>
  <c r="J46" i="15" l="1"/>
  <c r="K45" i="15"/>
  <c r="J44" i="14"/>
  <c r="K43" i="14"/>
  <c r="J46" i="13"/>
  <c r="K45" i="13"/>
  <c r="J45" i="12"/>
  <c r="K44" i="12"/>
  <c r="K40" i="11"/>
  <c r="J41" i="11"/>
  <c r="J44" i="10"/>
  <c r="K43" i="10"/>
  <c r="J44" i="9"/>
  <c r="K43" i="9"/>
  <c r="J44" i="8"/>
  <c r="K43" i="8"/>
  <c r="J42" i="7"/>
  <c r="K41" i="7"/>
  <c r="J45" i="6"/>
  <c r="K44" i="6"/>
  <c r="K43" i="5"/>
  <c r="J44" i="5"/>
  <c r="K47" i="4"/>
  <c r="J48" i="4"/>
  <c r="J47" i="15" l="1"/>
  <c r="K46" i="15"/>
  <c r="J45" i="14"/>
  <c r="K44" i="14"/>
  <c r="J47" i="13"/>
  <c r="K46" i="13"/>
  <c r="K45" i="12"/>
  <c r="J46" i="12"/>
  <c r="J42" i="11"/>
  <c r="K41" i="11"/>
  <c r="J45" i="10"/>
  <c r="K44" i="10"/>
  <c r="J45" i="9"/>
  <c r="K44" i="9"/>
  <c r="J45" i="8"/>
  <c r="K44" i="8"/>
  <c r="J43" i="7"/>
  <c r="K42" i="7"/>
  <c r="J46" i="6"/>
  <c r="K45" i="6"/>
  <c r="J45" i="5"/>
  <c r="K44" i="5"/>
  <c r="J49" i="4"/>
  <c r="K48" i="4"/>
  <c r="K47" i="15" l="1"/>
  <c r="J48" i="15"/>
  <c r="K45" i="14"/>
  <c r="J46" i="14"/>
  <c r="J48" i="13"/>
  <c r="K47" i="13"/>
  <c r="J47" i="12"/>
  <c r="K46" i="12"/>
  <c r="K42" i="11"/>
  <c r="J43" i="11"/>
  <c r="J46" i="10"/>
  <c r="K45" i="10"/>
  <c r="J46" i="9"/>
  <c r="K45" i="9"/>
  <c r="J46" i="8"/>
  <c r="K45" i="8"/>
  <c r="J44" i="7"/>
  <c r="K43" i="7"/>
  <c r="K46" i="6"/>
  <c r="J47" i="6"/>
  <c r="J46" i="5"/>
  <c r="K45" i="5"/>
  <c r="J50" i="4"/>
  <c r="K49" i="4"/>
  <c r="J49" i="15" l="1"/>
  <c r="K48" i="15"/>
  <c r="J47" i="14"/>
  <c r="K46" i="14"/>
  <c r="J49" i="13"/>
  <c r="K48" i="13"/>
  <c r="J48" i="12"/>
  <c r="K47" i="12"/>
  <c r="J44" i="11"/>
  <c r="K43" i="11"/>
  <c r="J47" i="10"/>
  <c r="K46" i="10"/>
  <c r="J47" i="9"/>
  <c r="K46" i="9"/>
  <c r="J47" i="8"/>
  <c r="K46" i="8"/>
  <c r="K44" i="7"/>
  <c r="J45" i="7"/>
  <c r="J48" i="6"/>
  <c r="K47" i="6"/>
  <c r="J47" i="5"/>
  <c r="K46" i="5"/>
  <c r="J51" i="4"/>
  <c r="K50" i="4"/>
  <c r="J50" i="15" l="1"/>
  <c r="K49" i="15"/>
  <c r="J48" i="14"/>
  <c r="K47" i="14"/>
  <c r="J50" i="13"/>
  <c r="K49" i="13"/>
  <c r="J49" i="12"/>
  <c r="K48" i="12"/>
  <c r="J45" i="11"/>
  <c r="K44" i="11"/>
  <c r="J48" i="10"/>
  <c r="K47" i="10"/>
  <c r="K47" i="9"/>
  <c r="J48" i="9"/>
  <c r="J48" i="8"/>
  <c r="K47" i="8"/>
  <c r="J46" i="7"/>
  <c r="K45" i="7"/>
  <c r="J49" i="6"/>
  <c r="K48" i="6"/>
  <c r="J48" i="5"/>
  <c r="K47" i="5"/>
  <c r="K51" i="4"/>
  <c r="J52" i="4"/>
  <c r="J51" i="15" l="1"/>
  <c r="K50" i="15"/>
  <c r="J49" i="14"/>
  <c r="K48" i="14"/>
  <c r="J51" i="13"/>
  <c r="K50" i="13"/>
  <c r="K49" i="12"/>
  <c r="J50" i="12"/>
  <c r="J46" i="11"/>
  <c r="K45" i="11"/>
  <c r="J49" i="10"/>
  <c r="K48" i="10"/>
  <c r="J49" i="9"/>
  <c r="K48" i="9"/>
  <c r="J49" i="8"/>
  <c r="K48" i="8"/>
  <c r="J47" i="7"/>
  <c r="K46" i="7"/>
  <c r="J50" i="6"/>
  <c r="K49" i="6"/>
  <c r="J49" i="5"/>
  <c r="K48" i="5"/>
  <c r="J53" i="4"/>
  <c r="K52" i="4"/>
  <c r="K51" i="15" l="1"/>
  <c r="J52" i="15"/>
  <c r="K49" i="14"/>
  <c r="J50" i="14"/>
  <c r="J52" i="13"/>
  <c r="K51" i="13"/>
  <c r="J51" i="12"/>
  <c r="K50" i="12"/>
  <c r="J47" i="11"/>
  <c r="K46" i="11"/>
  <c r="J50" i="10"/>
  <c r="K49" i="10"/>
  <c r="J50" i="9"/>
  <c r="K49" i="9"/>
  <c r="J50" i="8"/>
  <c r="K49" i="8"/>
  <c r="J48" i="7"/>
  <c r="K47" i="7"/>
  <c r="J51" i="6"/>
  <c r="K50" i="6"/>
  <c r="J50" i="5"/>
  <c r="K49" i="5"/>
  <c r="J54" i="4"/>
  <c r="K53" i="4"/>
  <c r="J53" i="15" l="1"/>
  <c r="K52" i="15"/>
  <c r="J51" i="14"/>
  <c r="K50" i="14"/>
  <c r="J53" i="13"/>
  <c r="K52" i="13"/>
  <c r="J52" i="12"/>
  <c r="K51" i="12"/>
  <c r="J48" i="11"/>
  <c r="K47" i="11"/>
  <c r="J51" i="10"/>
  <c r="K50" i="10"/>
  <c r="J51" i="9"/>
  <c r="K50" i="9"/>
  <c r="J51" i="8"/>
  <c r="K50" i="8"/>
  <c r="J49" i="7"/>
  <c r="K48" i="7"/>
  <c r="J52" i="6"/>
  <c r="K51" i="6"/>
  <c r="J51" i="5"/>
  <c r="K50" i="5"/>
  <c r="J55" i="4"/>
  <c r="K54" i="4"/>
  <c r="J54" i="15" l="1"/>
  <c r="K53" i="15"/>
  <c r="J52" i="14"/>
  <c r="K51" i="14"/>
  <c r="J54" i="13"/>
  <c r="K53" i="13"/>
  <c r="J53" i="12"/>
  <c r="K52" i="12"/>
  <c r="J49" i="11"/>
  <c r="K48" i="11"/>
  <c r="J52" i="10"/>
  <c r="K51" i="10"/>
  <c r="J52" i="9"/>
  <c r="K51" i="9"/>
  <c r="J52" i="8"/>
  <c r="K51" i="8"/>
  <c r="J50" i="7"/>
  <c r="K49" i="7"/>
  <c r="J53" i="6"/>
  <c r="K52" i="6"/>
  <c r="K51" i="5"/>
  <c r="J52" i="5"/>
  <c r="J56" i="4"/>
  <c r="K55" i="4"/>
  <c r="J55" i="15" l="1"/>
  <c r="K54" i="15"/>
  <c r="J53" i="14"/>
  <c r="K52" i="14"/>
  <c r="J55" i="13"/>
  <c r="K54" i="13"/>
  <c r="K53" i="12"/>
  <c r="J54" i="12"/>
  <c r="J50" i="11"/>
  <c r="K49" i="11"/>
  <c r="J53" i="10"/>
  <c r="K52" i="10"/>
  <c r="J53" i="9"/>
  <c r="K52" i="9"/>
  <c r="J53" i="8"/>
  <c r="K52" i="8"/>
  <c r="J51" i="7"/>
  <c r="K50" i="7"/>
  <c r="J54" i="6"/>
  <c r="K53" i="6"/>
  <c r="J53" i="5"/>
  <c r="K52" i="5"/>
  <c r="J57" i="4"/>
  <c r="K56" i="4"/>
  <c r="K55" i="15" l="1"/>
  <c r="J56" i="15"/>
  <c r="K53" i="14"/>
  <c r="J54" i="14"/>
  <c r="J56" i="13"/>
  <c r="K55" i="13"/>
  <c r="J55" i="12"/>
  <c r="K54" i="12"/>
  <c r="K50" i="11"/>
  <c r="J51" i="11"/>
  <c r="J54" i="10"/>
  <c r="K53" i="10"/>
  <c r="J54" i="9"/>
  <c r="K53" i="9"/>
  <c r="J54" i="8"/>
  <c r="K53" i="8"/>
  <c r="J52" i="7"/>
  <c r="K51" i="7"/>
  <c r="K54" i="6"/>
  <c r="J55" i="6"/>
  <c r="K53" i="5"/>
  <c r="J54" i="5"/>
  <c r="J58" i="4"/>
  <c r="K57" i="4"/>
  <c r="J57" i="15" l="1"/>
  <c r="K56" i="15"/>
  <c r="J55" i="14"/>
  <c r="K54" i="14"/>
  <c r="J57" i="13"/>
  <c r="K56" i="13"/>
  <c r="J56" i="12"/>
  <c r="K55" i="12"/>
  <c r="J52" i="11"/>
  <c r="K51" i="11"/>
  <c r="J55" i="10"/>
  <c r="K54" i="10"/>
  <c r="J55" i="9"/>
  <c r="K54" i="9"/>
  <c r="J55" i="8"/>
  <c r="K54" i="8"/>
  <c r="J53" i="7"/>
  <c r="K52" i="7"/>
  <c r="J56" i="6"/>
  <c r="K55" i="6"/>
  <c r="J55" i="5"/>
  <c r="K54" i="5"/>
  <c r="J59" i="4"/>
  <c r="K58" i="4"/>
  <c r="J58" i="15" l="1"/>
  <c r="K57" i="15"/>
  <c r="J56" i="14"/>
  <c r="K55" i="14"/>
  <c r="J58" i="13"/>
  <c r="K57" i="13"/>
  <c r="J57" i="12"/>
  <c r="K56" i="12"/>
  <c r="J53" i="11"/>
  <c r="K52" i="11"/>
  <c r="J56" i="10"/>
  <c r="K55" i="10"/>
  <c r="J56" i="9"/>
  <c r="K55" i="9"/>
  <c r="J56" i="8"/>
  <c r="K55" i="8"/>
  <c r="J54" i="7"/>
  <c r="K53" i="7"/>
  <c r="J57" i="6"/>
  <c r="K56" i="6"/>
  <c r="J56" i="5"/>
  <c r="K55" i="5"/>
  <c r="J60" i="4"/>
  <c r="K59" i="4"/>
  <c r="J59" i="15" l="1"/>
  <c r="K58" i="15"/>
  <c r="J57" i="14"/>
  <c r="K56" i="14"/>
  <c r="J59" i="13"/>
  <c r="K58" i="13"/>
  <c r="K57" i="12"/>
  <c r="J58" i="12"/>
  <c r="J54" i="11"/>
  <c r="K53" i="11"/>
  <c r="J57" i="10"/>
  <c r="K56" i="10"/>
  <c r="J57" i="9"/>
  <c r="K56" i="9"/>
  <c r="J57" i="8"/>
  <c r="K56" i="8"/>
  <c r="J55" i="7"/>
  <c r="K54" i="7"/>
  <c r="J58" i="6"/>
  <c r="K57" i="6"/>
  <c r="J57" i="5"/>
  <c r="K56" i="5"/>
  <c r="J61" i="4"/>
  <c r="K60" i="4"/>
  <c r="K59" i="15" l="1"/>
  <c r="J60" i="15"/>
  <c r="K57" i="14"/>
  <c r="J58" i="14"/>
  <c r="J60" i="13"/>
  <c r="K59" i="13"/>
  <c r="J59" i="12"/>
  <c r="K58" i="12"/>
  <c r="J55" i="11"/>
  <c r="K54" i="11"/>
  <c r="J58" i="10"/>
  <c r="K57" i="10"/>
  <c r="K57" i="9"/>
  <c r="J58" i="9"/>
  <c r="J58" i="8"/>
  <c r="K57" i="8"/>
  <c r="J56" i="7"/>
  <c r="K55" i="7"/>
  <c r="J59" i="6"/>
  <c r="K58" i="6"/>
  <c r="K57" i="5"/>
  <c r="J58" i="5"/>
  <c r="J62" i="4"/>
  <c r="K61" i="4"/>
  <c r="J61" i="15" l="1"/>
  <c r="K60" i="15"/>
  <c r="J59" i="14"/>
  <c r="K58" i="14"/>
  <c r="J61" i="13"/>
  <c r="K60" i="13"/>
  <c r="J60" i="12"/>
  <c r="K59" i="12"/>
  <c r="J56" i="11"/>
  <c r="K55" i="11"/>
  <c r="J59" i="10"/>
  <c r="K58" i="10"/>
  <c r="J59" i="9"/>
  <c r="K58" i="9"/>
  <c r="J59" i="8"/>
  <c r="K58" i="8"/>
  <c r="J57" i="7"/>
  <c r="K56" i="7"/>
  <c r="J60" i="6"/>
  <c r="K59" i="6"/>
  <c r="J59" i="5"/>
  <c r="K58" i="5"/>
  <c r="J63" i="4"/>
  <c r="K62" i="4"/>
  <c r="J62" i="15" l="1"/>
  <c r="K61" i="15"/>
  <c r="J60" i="14"/>
  <c r="K59" i="14"/>
  <c r="J62" i="13"/>
  <c r="K61" i="13"/>
  <c r="J61" i="12"/>
  <c r="K60" i="12"/>
  <c r="J57" i="11"/>
  <c r="K56" i="11"/>
  <c r="J60" i="10"/>
  <c r="K59" i="10"/>
  <c r="J60" i="9"/>
  <c r="K59" i="9"/>
  <c r="J60" i="8"/>
  <c r="K59" i="8"/>
  <c r="J58" i="7"/>
  <c r="K57" i="7"/>
  <c r="J61" i="6"/>
  <c r="K60" i="6"/>
  <c r="J60" i="5"/>
  <c r="K59" i="5"/>
  <c r="J64" i="4"/>
  <c r="K63" i="4"/>
  <c r="J63" i="15" l="1"/>
  <c r="K62" i="15"/>
  <c r="J61" i="14"/>
  <c r="K60" i="14"/>
  <c r="J63" i="13"/>
  <c r="K62" i="13"/>
  <c r="K61" i="12"/>
  <c r="J62" i="12"/>
  <c r="J58" i="11"/>
  <c r="K57" i="11"/>
  <c r="J61" i="10"/>
  <c r="K60" i="10"/>
  <c r="J61" i="9"/>
  <c r="K60" i="9"/>
  <c r="J61" i="8"/>
  <c r="K60" i="8"/>
  <c r="J59" i="7"/>
  <c r="K58" i="7"/>
  <c r="J62" i="6"/>
  <c r="K61" i="6"/>
  <c r="J61" i="5"/>
  <c r="K60" i="5"/>
  <c r="J65" i="4"/>
  <c r="K64" i="4"/>
  <c r="K63" i="15" l="1"/>
  <c r="J64" i="15"/>
  <c r="K61" i="14"/>
  <c r="J62" i="14"/>
  <c r="J64" i="13"/>
  <c r="K63" i="13"/>
  <c r="J63" i="12"/>
  <c r="K62" i="12"/>
  <c r="K58" i="11"/>
  <c r="J59" i="11"/>
  <c r="J62" i="10"/>
  <c r="K61" i="10"/>
  <c r="J62" i="9"/>
  <c r="K61" i="9"/>
  <c r="J62" i="8"/>
  <c r="K61" i="8"/>
  <c r="J60" i="7"/>
  <c r="K59" i="7"/>
  <c r="K62" i="6"/>
  <c r="J63" i="6"/>
  <c r="J62" i="5"/>
  <c r="K61" i="5"/>
  <c r="K65" i="4"/>
  <c r="J66" i="4"/>
  <c r="J65" i="15" l="1"/>
  <c r="K64" i="15"/>
  <c r="J63" i="14"/>
  <c r="K62" i="14"/>
  <c r="J65" i="13"/>
  <c r="K64" i="13"/>
  <c r="J64" i="12"/>
  <c r="K63" i="12"/>
  <c r="J60" i="11"/>
  <c r="K59" i="11"/>
  <c r="J63" i="10"/>
  <c r="K62" i="10"/>
  <c r="J63" i="9"/>
  <c r="K62" i="9"/>
  <c r="J63" i="8"/>
  <c r="K62" i="8"/>
  <c r="K60" i="7"/>
  <c r="J61" i="7"/>
  <c r="J64" i="6"/>
  <c r="K63" i="6"/>
  <c r="J63" i="5"/>
  <c r="K62" i="5"/>
  <c r="J67" i="4"/>
  <c r="K66" i="4"/>
  <c r="J66" i="15" l="1"/>
  <c r="K65" i="15"/>
  <c r="J64" i="14"/>
  <c r="K63" i="14"/>
  <c r="J66" i="13"/>
  <c r="K65" i="13"/>
  <c r="J65" i="12"/>
  <c r="K64" i="12"/>
  <c r="J61" i="11"/>
  <c r="K60" i="11"/>
  <c r="J64" i="10"/>
  <c r="K63" i="10"/>
  <c r="J64" i="9"/>
  <c r="K63" i="9"/>
  <c r="J64" i="8"/>
  <c r="K63" i="8"/>
  <c r="J62" i="7"/>
  <c r="K61" i="7"/>
  <c r="J65" i="6"/>
  <c r="K64" i="6"/>
  <c r="K63" i="5"/>
  <c r="J64" i="5"/>
  <c r="J68" i="4"/>
  <c r="K67" i="4"/>
  <c r="J67" i="15" l="1"/>
  <c r="K66" i="15"/>
  <c r="J65" i="14"/>
  <c r="K64" i="14"/>
  <c r="J67" i="13"/>
  <c r="K66" i="13"/>
  <c r="K65" i="12"/>
  <c r="J66" i="12"/>
  <c r="J62" i="11"/>
  <c r="K61" i="11"/>
  <c r="J65" i="10"/>
  <c r="K64" i="10"/>
  <c r="J65" i="9"/>
  <c r="K64" i="9"/>
  <c r="J65" i="8"/>
  <c r="K64" i="8"/>
  <c r="J63" i="7"/>
  <c r="K62" i="7"/>
  <c r="J66" i="6"/>
  <c r="K65" i="6"/>
  <c r="J65" i="5"/>
  <c r="K64" i="5"/>
  <c r="J69" i="4"/>
  <c r="K68" i="4"/>
  <c r="K67" i="15" l="1"/>
  <c r="J68" i="15"/>
  <c r="K65" i="14"/>
  <c r="J66" i="14"/>
  <c r="J68" i="13"/>
  <c r="K67" i="13"/>
  <c r="J67" i="12"/>
  <c r="K66" i="12"/>
  <c r="J63" i="11"/>
  <c r="K62" i="11"/>
  <c r="J66" i="10"/>
  <c r="K65" i="10"/>
  <c r="J66" i="9"/>
  <c r="K65" i="9"/>
  <c r="J66" i="8"/>
  <c r="K65" i="8"/>
  <c r="J64" i="7"/>
  <c r="K63" i="7"/>
  <c r="K66" i="6"/>
  <c r="J67" i="6"/>
  <c r="J66" i="5"/>
  <c r="K65" i="5"/>
  <c r="J70" i="4"/>
  <c r="K69" i="4"/>
  <c r="J69" i="15" l="1"/>
  <c r="K68" i="15"/>
  <c r="J67" i="14"/>
  <c r="K66" i="14"/>
  <c r="J69" i="13"/>
  <c r="K68" i="13"/>
  <c r="J68" i="12"/>
  <c r="K67" i="12"/>
  <c r="J64" i="11"/>
  <c r="K63" i="11"/>
  <c r="J67" i="10"/>
  <c r="K66" i="10"/>
  <c r="J67" i="9"/>
  <c r="K66" i="9"/>
  <c r="J67" i="8"/>
  <c r="K66" i="8"/>
  <c r="J65" i="7"/>
  <c r="K64" i="7"/>
  <c r="J68" i="6"/>
  <c r="K67" i="6"/>
  <c r="J67" i="5"/>
  <c r="K66" i="5"/>
  <c r="J71" i="4"/>
  <c r="K70" i="4"/>
  <c r="J70" i="15" l="1"/>
  <c r="K69" i="15"/>
  <c r="J68" i="14"/>
  <c r="K67" i="14"/>
  <c r="J70" i="13"/>
  <c r="K69" i="13"/>
  <c r="J69" i="12"/>
  <c r="K68" i="12"/>
  <c r="J65" i="11"/>
  <c r="K64" i="11"/>
  <c r="J68" i="10"/>
  <c r="K67" i="10"/>
  <c r="J68" i="9"/>
  <c r="K67" i="9"/>
  <c r="J68" i="8"/>
  <c r="K67" i="8"/>
  <c r="J66" i="7"/>
  <c r="K65" i="7"/>
  <c r="J69" i="6"/>
  <c r="K68" i="6"/>
  <c r="J68" i="5"/>
  <c r="K67" i="5"/>
  <c r="K71" i="4"/>
  <c r="J72" i="4"/>
  <c r="J71" i="15" l="1"/>
  <c r="K70" i="15"/>
  <c r="J69" i="14"/>
  <c r="K68" i="14"/>
  <c r="J71" i="13"/>
  <c r="K70" i="13"/>
  <c r="K69" i="12"/>
  <c r="J70" i="12"/>
  <c r="J66" i="11"/>
  <c r="K65" i="11"/>
  <c r="J69" i="10"/>
  <c r="K68" i="10"/>
  <c r="J69" i="9"/>
  <c r="K68" i="9"/>
  <c r="J69" i="8"/>
  <c r="K68" i="8"/>
  <c r="J67" i="7"/>
  <c r="K66" i="7"/>
  <c r="J70" i="6"/>
  <c r="K69" i="6"/>
  <c r="J69" i="5"/>
  <c r="K68" i="5"/>
  <c r="K72" i="4"/>
  <c r="J73" i="4"/>
  <c r="K71" i="15" l="1"/>
  <c r="J72" i="15"/>
  <c r="K69" i="14"/>
  <c r="J70" i="14"/>
  <c r="J72" i="13"/>
  <c r="K71" i="13"/>
  <c r="J71" i="12"/>
  <c r="K70" i="12"/>
  <c r="K66" i="11"/>
  <c r="J67" i="11"/>
  <c r="J70" i="10"/>
  <c r="K69" i="10"/>
  <c r="K69" i="9"/>
  <c r="J70" i="9"/>
  <c r="J70" i="8"/>
  <c r="K69" i="8"/>
  <c r="J68" i="7"/>
  <c r="K67" i="7"/>
  <c r="K70" i="6"/>
  <c r="J71" i="6"/>
  <c r="J70" i="5"/>
  <c r="K69" i="5"/>
  <c r="J74" i="4"/>
  <c r="K73" i="4"/>
  <c r="J73" i="15" l="1"/>
  <c r="K72" i="15"/>
  <c r="J71" i="14"/>
  <c r="K70" i="14"/>
  <c r="J73" i="13"/>
  <c r="K72" i="13"/>
  <c r="J72" i="12"/>
  <c r="K71" i="12"/>
  <c r="K67" i="11"/>
  <c r="J68" i="11"/>
  <c r="J71" i="10"/>
  <c r="K70" i="10"/>
  <c r="J71" i="9"/>
  <c r="K70" i="9"/>
  <c r="J71" i="8"/>
  <c r="K70" i="8"/>
  <c r="J69" i="7"/>
  <c r="K68" i="7"/>
  <c r="J72" i="6"/>
  <c r="K71" i="6"/>
  <c r="J71" i="5"/>
  <c r="K70" i="5"/>
  <c r="J75" i="4"/>
  <c r="K74" i="4"/>
  <c r="J74" i="15" l="1"/>
  <c r="K73" i="15"/>
  <c r="J72" i="14"/>
  <c r="K71" i="14"/>
  <c r="J74" i="13"/>
  <c r="K73" i="13"/>
  <c r="J73" i="12"/>
  <c r="K72" i="12"/>
  <c r="J69" i="11"/>
  <c r="K68" i="11"/>
  <c r="J72" i="10"/>
  <c r="K71" i="10"/>
  <c r="K71" i="9"/>
  <c r="J72" i="9"/>
  <c r="J72" i="8"/>
  <c r="K71" i="8"/>
  <c r="J70" i="7"/>
  <c r="K69" i="7"/>
  <c r="J73" i="6"/>
  <c r="K72" i="6"/>
  <c r="K71" i="5"/>
  <c r="J72" i="5"/>
  <c r="J76" i="4"/>
  <c r="K75" i="4"/>
  <c r="J75" i="15" l="1"/>
  <c r="K74" i="15"/>
  <c r="J73" i="14"/>
  <c r="K72" i="14"/>
  <c r="J75" i="13"/>
  <c r="K74" i="13"/>
  <c r="K73" i="12"/>
  <c r="J74" i="12"/>
  <c r="J70" i="11"/>
  <c r="K69" i="11"/>
  <c r="J73" i="10"/>
  <c r="K72" i="10"/>
  <c r="J73" i="9"/>
  <c r="K72" i="9"/>
  <c r="J73" i="8"/>
  <c r="K72" i="8"/>
  <c r="J71" i="7"/>
  <c r="K70" i="7"/>
  <c r="J74" i="6"/>
  <c r="K73" i="6"/>
  <c r="J73" i="5"/>
  <c r="K72" i="5"/>
  <c r="J77" i="4"/>
  <c r="K76" i="4"/>
  <c r="K75" i="15" l="1"/>
  <c r="J76" i="15"/>
  <c r="K73" i="14"/>
  <c r="J74" i="14"/>
  <c r="J76" i="13"/>
  <c r="K75" i="13"/>
  <c r="J75" i="12"/>
  <c r="K74" i="12"/>
  <c r="K70" i="11"/>
  <c r="J71" i="11"/>
  <c r="J74" i="10"/>
  <c r="K73" i="10"/>
  <c r="J74" i="9"/>
  <c r="K73" i="9"/>
  <c r="J74" i="8"/>
  <c r="K73" i="8"/>
  <c r="K71" i="7"/>
  <c r="J72" i="7"/>
  <c r="J75" i="6"/>
  <c r="K74" i="6"/>
  <c r="J74" i="5"/>
  <c r="K73" i="5"/>
  <c r="J78" i="4"/>
  <c r="K77" i="4"/>
  <c r="J77" i="15" l="1"/>
  <c r="K76" i="15"/>
  <c r="J75" i="14"/>
  <c r="K74" i="14"/>
  <c r="J77" i="13"/>
  <c r="K76" i="13"/>
  <c r="J76" i="12"/>
  <c r="K75" i="12"/>
  <c r="K71" i="11"/>
  <c r="J72" i="11"/>
  <c r="J75" i="10"/>
  <c r="K74" i="10"/>
  <c r="J75" i="9"/>
  <c r="K74" i="9"/>
  <c r="J75" i="8"/>
  <c r="K74" i="8"/>
  <c r="J73" i="7"/>
  <c r="K72" i="7"/>
  <c r="J76" i="6"/>
  <c r="K75" i="6"/>
  <c r="J75" i="5"/>
  <c r="K74" i="5"/>
  <c r="J79" i="4"/>
  <c r="K78" i="4"/>
  <c r="J78" i="15" l="1"/>
  <c r="K77" i="15"/>
  <c r="J76" i="14"/>
  <c r="K75" i="14"/>
  <c r="J78" i="13"/>
  <c r="K77" i="13"/>
  <c r="J77" i="12"/>
  <c r="K76" i="12"/>
  <c r="J73" i="11"/>
  <c r="K72" i="11"/>
  <c r="J76" i="10"/>
  <c r="K75" i="10"/>
  <c r="J76" i="9"/>
  <c r="K75" i="9"/>
  <c r="J76" i="8"/>
  <c r="K75" i="8"/>
  <c r="J74" i="7"/>
  <c r="K73" i="7"/>
  <c r="J77" i="6"/>
  <c r="K76" i="6"/>
  <c r="K75" i="5"/>
  <c r="J76" i="5"/>
  <c r="J80" i="4"/>
  <c r="K79" i="4"/>
  <c r="J79" i="15" l="1"/>
  <c r="K78" i="15"/>
  <c r="J77" i="14"/>
  <c r="K76" i="14"/>
  <c r="J79" i="13"/>
  <c r="K78" i="13"/>
  <c r="K77" i="12"/>
  <c r="J78" i="12"/>
  <c r="J74" i="11"/>
  <c r="K73" i="11"/>
  <c r="J77" i="10"/>
  <c r="K76" i="10"/>
  <c r="J77" i="9"/>
  <c r="K76" i="9"/>
  <c r="J77" i="8"/>
  <c r="K76" i="8"/>
  <c r="J75" i="7"/>
  <c r="K74" i="7"/>
  <c r="J78" i="6"/>
  <c r="K77" i="6"/>
  <c r="J77" i="5"/>
  <c r="K76" i="5"/>
  <c r="J81" i="4"/>
  <c r="K80" i="4"/>
  <c r="K79" i="15" l="1"/>
  <c r="J80" i="15"/>
  <c r="K77" i="14"/>
  <c r="J78" i="14"/>
  <c r="J80" i="13"/>
  <c r="K79" i="13"/>
  <c r="J79" i="12"/>
  <c r="K78" i="12"/>
  <c r="J75" i="11"/>
  <c r="K74" i="11"/>
  <c r="J78" i="10"/>
  <c r="K77" i="10"/>
  <c r="J78" i="9"/>
  <c r="K77" i="9"/>
  <c r="J78" i="8"/>
  <c r="K77" i="8"/>
  <c r="J76" i="7"/>
  <c r="K75" i="7"/>
  <c r="J79" i="6"/>
  <c r="K78" i="6"/>
  <c r="K77" i="5"/>
  <c r="J78" i="5"/>
  <c r="J82" i="4"/>
  <c r="K81" i="4"/>
  <c r="J81" i="15" l="1"/>
  <c r="K80" i="15"/>
  <c r="J79" i="14"/>
  <c r="K78" i="14"/>
  <c r="J81" i="13"/>
  <c r="K80" i="13"/>
  <c r="J80" i="12"/>
  <c r="K79" i="12"/>
  <c r="J76" i="11"/>
  <c r="K75" i="11"/>
  <c r="J79" i="10"/>
  <c r="K78" i="10"/>
  <c r="J79" i="9"/>
  <c r="K78" i="9"/>
  <c r="J79" i="8"/>
  <c r="K78" i="8"/>
  <c r="J77" i="7"/>
  <c r="K76" i="7"/>
  <c r="J80" i="6"/>
  <c r="K79" i="6"/>
  <c r="J79" i="5"/>
  <c r="K78" i="5"/>
  <c r="J83" i="4"/>
  <c r="K82" i="4"/>
  <c r="J82" i="15" l="1"/>
  <c r="K81" i="15"/>
  <c r="J80" i="14"/>
  <c r="K79" i="14"/>
  <c r="J82" i="13"/>
  <c r="K81" i="13"/>
  <c r="J81" i="12"/>
  <c r="K80" i="12"/>
  <c r="K76" i="11"/>
  <c r="J77" i="11"/>
  <c r="J80" i="10"/>
  <c r="K79" i="10"/>
  <c r="J80" i="9"/>
  <c r="K79" i="9"/>
  <c r="J80" i="8"/>
  <c r="K79" i="8"/>
  <c r="J78" i="7"/>
  <c r="K77" i="7"/>
  <c r="J81" i="6"/>
  <c r="K80" i="6"/>
  <c r="J80" i="5"/>
  <c r="K79" i="5"/>
  <c r="J84" i="4"/>
  <c r="K83" i="4"/>
  <c r="J83" i="15" l="1"/>
  <c r="K82" i="15"/>
  <c r="J81" i="14"/>
  <c r="K80" i="14"/>
  <c r="J83" i="13"/>
  <c r="K82" i="13"/>
  <c r="K81" i="12"/>
  <c r="J82" i="12"/>
  <c r="J78" i="11"/>
  <c r="K77" i="11"/>
  <c r="J81" i="10"/>
  <c r="K80" i="10"/>
  <c r="J81" i="9"/>
  <c r="K80" i="9"/>
  <c r="J81" i="8"/>
  <c r="K80" i="8"/>
  <c r="J79" i="7"/>
  <c r="K78" i="7"/>
  <c r="J82" i="6"/>
  <c r="K81" i="6"/>
  <c r="J81" i="5"/>
  <c r="K80" i="5"/>
  <c r="J85" i="4"/>
  <c r="K84" i="4"/>
  <c r="K83" i="15" l="1"/>
  <c r="J84" i="15"/>
  <c r="K81" i="14"/>
  <c r="J82" i="14"/>
  <c r="J84" i="13"/>
  <c r="K83" i="13"/>
  <c r="J83" i="12"/>
  <c r="K82" i="12"/>
  <c r="J79" i="11"/>
  <c r="K78" i="11"/>
  <c r="J82" i="10"/>
  <c r="K81" i="10"/>
  <c r="K81" i="9"/>
  <c r="J82" i="9"/>
  <c r="J82" i="8"/>
  <c r="K81" i="8"/>
  <c r="J80" i="7"/>
  <c r="K79" i="7"/>
  <c r="K82" i="6"/>
  <c r="J83" i="6"/>
  <c r="K81" i="5"/>
  <c r="J82" i="5"/>
  <c r="J86" i="4"/>
  <c r="K85" i="4"/>
  <c r="J85" i="15" l="1"/>
  <c r="K84" i="15"/>
  <c r="J83" i="14"/>
  <c r="K82" i="14"/>
  <c r="J85" i="13"/>
  <c r="K84" i="13"/>
  <c r="J84" i="12"/>
  <c r="K83" i="12"/>
  <c r="J80" i="11"/>
  <c r="K79" i="11"/>
  <c r="J83" i="10"/>
  <c r="K82" i="10"/>
  <c r="J83" i="9"/>
  <c r="K82" i="9"/>
  <c r="J83" i="8"/>
  <c r="K82" i="8"/>
  <c r="J81" i="7"/>
  <c r="K80" i="7"/>
  <c r="J84" i="6"/>
  <c r="K83" i="6"/>
  <c r="J83" i="5"/>
  <c r="K82" i="5"/>
  <c r="J87" i="4"/>
  <c r="K86" i="4"/>
  <c r="J86" i="15" l="1"/>
  <c r="K85" i="15"/>
  <c r="J84" i="14"/>
  <c r="K83" i="14"/>
  <c r="J86" i="13"/>
  <c r="K85" i="13"/>
  <c r="J85" i="12"/>
  <c r="K84" i="12"/>
  <c r="J81" i="11"/>
  <c r="K80" i="11"/>
  <c r="J84" i="10"/>
  <c r="K83" i="10"/>
  <c r="J84" i="9"/>
  <c r="K83" i="9"/>
  <c r="J84" i="8"/>
  <c r="K83" i="8"/>
  <c r="J82" i="7"/>
  <c r="K81" i="7"/>
  <c r="J85" i="6"/>
  <c r="K84" i="6"/>
  <c r="J84" i="5"/>
  <c r="K83" i="5"/>
  <c r="J88" i="4"/>
  <c r="K87" i="4"/>
  <c r="J87" i="15" l="1"/>
  <c r="K86" i="15"/>
  <c r="J85" i="14"/>
  <c r="K84" i="14"/>
  <c r="J87" i="13"/>
  <c r="K86" i="13"/>
  <c r="K85" i="12"/>
  <c r="J86" i="12"/>
  <c r="J82" i="11"/>
  <c r="K81" i="11"/>
  <c r="J85" i="10"/>
  <c r="K84" i="10"/>
  <c r="J85" i="9"/>
  <c r="K84" i="9"/>
  <c r="J85" i="8"/>
  <c r="K84" i="8"/>
  <c r="J83" i="7"/>
  <c r="K82" i="7"/>
  <c r="J86" i="6"/>
  <c r="K85" i="6"/>
  <c r="J85" i="5"/>
  <c r="K84" i="5"/>
  <c r="J89" i="4"/>
  <c r="K88" i="4"/>
  <c r="K87" i="15" l="1"/>
  <c r="J88" i="15"/>
  <c r="J86" i="14"/>
  <c r="K85" i="14"/>
  <c r="J88" i="13"/>
  <c r="K87" i="13"/>
  <c r="J87" i="12"/>
  <c r="K86" i="12"/>
  <c r="J83" i="11"/>
  <c r="K82" i="11"/>
  <c r="J86" i="10"/>
  <c r="K85" i="10"/>
  <c r="J86" i="9"/>
  <c r="K85" i="9"/>
  <c r="J86" i="8"/>
  <c r="K85" i="8"/>
  <c r="J84" i="7"/>
  <c r="K83" i="7"/>
  <c r="K86" i="6"/>
  <c r="J87" i="6"/>
  <c r="J86" i="5"/>
  <c r="K85" i="5"/>
  <c r="J90" i="4"/>
  <c r="K89" i="4"/>
  <c r="J89" i="15" l="1"/>
  <c r="K88" i="15"/>
  <c r="J87" i="14"/>
  <c r="K86" i="14"/>
  <c r="J89" i="13"/>
  <c r="K88" i="13"/>
  <c r="J88" i="12"/>
  <c r="K87" i="12"/>
  <c r="J84" i="11"/>
  <c r="K83" i="11"/>
  <c r="J87" i="10"/>
  <c r="K86" i="10"/>
  <c r="K86" i="9"/>
  <c r="J87" i="9"/>
  <c r="J87" i="8"/>
  <c r="K86" i="8"/>
  <c r="J85" i="7"/>
  <c r="K84" i="7"/>
  <c r="J88" i="6"/>
  <c r="K87" i="6"/>
  <c r="J87" i="5"/>
  <c r="K86" i="5"/>
  <c r="J91" i="4"/>
  <c r="K90" i="4"/>
  <c r="J90" i="15" l="1"/>
  <c r="K89" i="15"/>
  <c r="J88" i="14"/>
  <c r="K87" i="14"/>
  <c r="J90" i="13"/>
  <c r="K89" i="13"/>
  <c r="J89" i="12"/>
  <c r="K88" i="12"/>
  <c r="K84" i="11"/>
  <c r="J85" i="11"/>
  <c r="J88" i="10"/>
  <c r="K87" i="10"/>
  <c r="J88" i="9"/>
  <c r="K87" i="9"/>
  <c r="J88" i="8"/>
  <c r="K87" i="8"/>
  <c r="J86" i="7"/>
  <c r="K85" i="7"/>
  <c r="J89" i="6"/>
  <c r="K88" i="6"/>
  <c r="J88" i="5"/>
  <c r="K87" i="5"/>
  <c r="J92" i="4"/>
  <c r="K91" i="4"/>
  <c r="J91" i="15" l="1"/>
  <c r="K90" i="15"/>
  <c r="J89" i="14"/>
  <c r="K88" i="14"/>
  <c r="J91" i="13"/>
  <c r="K90" i="13"/>
  <c r="J90" i="12"/>
  <c r="K89" i="12"/>
  <c r="J86" i="11"/>
  <c r="K85" i="11"/>
  <c r="J89" i="10"/>
  <c r="K88" i="10"/>
  <c r="J89" i="9"/>
  <c r="K88" i="9"/>
  <c r="J89" i="8"/>
  <c r="K88" i="8"/>
  <c r="J87" i="7"/>
  <c r="K86" i="7"/>
  <c r="J90" i="6"/>
  <c r="K89" i="6"/>
  <c r="J89" i="5"/>
  <c r="K88" i="5"/>
  <c r="J93" i="4"/>
  <c r="K92" i="4"/>
  <c r="J92" i="15" l="1"/>
  <c r="K91" i="15"/>
  <c r="J90" i="14"/>
  <c r="K89" i="14"/>
  <c r="J92" i="13"/>
  <c r="K91" i="13"/>
  <c r="J91" i="12"/>
  <c r="K90" i="12"/>
  <c r="K86" i="11"/>
  <c r="J87" i="11"/>
  <c r="J90" i="10"/>
  <c r="K89" i="10"/>
  <c r="K89" i="9"/>
  <c r="J90" i="9"/>
  <c r="J90" i="8"/>
  <c r="K89" i="8"/>
  <c r="J88" i="7"/>
  <c r="K87" i="7"/>
  <c r="K90" i="6"/>
  <c r="J91" i="6"/>
  <c r="J90" i="5"/>
  <c r="K89" i="5"/>
  <c r="J94" i="4"/>
  <c r="K93" i="4"/>
  <c r="J93" i="15" l="1"/>
  <c r="K92" i="15"/>
  <c r="J91" i="14"/>
  <c r="K90" i="14"/>
  <c r="J93" i="13"/>
  <c r="K92" i="13"/>
  <c r="J92" i="12"/>
  <c r="K91" i="12"/>
  <c r="J88" i="11"/>
  <c r="K87" i="11"/>
  <c r="J91" i="10"/>
  <c r="K90" i="10"/>
  <c r="J91" i="9"/>
  <c r="K90" i="9"/>
  <c r="J91" i="8"/>
  <c r="K90" i="8"/>
  <c r="J89" i="7"/>
  <c r="K88" i="7"/>
  <c r="J92" i="6"/>
  <c r="K91" i="6"/>
  <c r="J91" i="5"/>
  <c r="K90" i="5"/>
  <c r="J95" i="4"/>
  <c r="K94" i="4"/>
  <c r="J94" i="15" l="1"/>
  <c r="K93" i="15"/>
  <c r="J92" i="14"/>
  <c r="K91" i="14"/>
  <c r="J94" i="13"/>
  <c r="K93" i="13"/>
  <c r="J93" i="12"/>
  <c r="K92" i="12"/>
  <c r="J89" i="11"/>
  <c r="K88" i="11"/>
  <c r="J92" i="10"/>
  <c r="K91" i="10"/>
  <c r="J92" i="9"/>
  <c r="K91" i="9"/>
  <c r="J92" i="8"/>
  <c r="K91" i="8"/>
  <c r="J90" i="7"/>
  <c r="K89" i="7"/>
  <c r="J93" i="6"/>
  <c r="K92" i="6"/>
  <c r="J92" i="5"/>
  <c r="K91" i="5"/>
  <c r="J96" i="4"/>
  <c r="K95" i="4"/>
  <c r="J95" i="15" l="1"/>
  <c r="K94" i="15"/>
  <c r="J93" i="14"/>
  <c r="K92" i="14"/>
  <c r="J95" i="13"/>
  <c r="K94" i="13"/>
  <c r="J94" i="12"/>
  <c r="K93" i="12"/>
  <c r="J90" i="11"/>
  <c r="K89" i="11"/>
  <c r="K92" i="10"/>
  <c r="J93" i="10"/>
  <c r="J93" i="9"/>
  <c r="K92" i="9"/>
  <c r="J93" i="8"/>
  <c r="K92" i="8"/>
  <c r="J91" i="7"/>
  <c r="K90" i="7"/>
  <c r="J94" i="6"/>
  <c r="K93" i="6"/>
  <c r="J93" i="5"/>
  <c r="K92" i="5"/>
  <c r="J97" i="4"/>
  <c r="K96" i="4"/>
  <c r="J96" i="15" l="1"/>
  <c r="K95" i="15"/>
  <c r="J94" i="14"/>
  <c r="K93" i="14"/>
  <c r="J96" i="13"/>
  <c r="K95" i="13"/>
  <c r="K94" i="12"/>
  <c r="J95" i="12"/>
  <c r="J91" i="11"/>
  <c r="K90" i="11"/>
  <c r="J94" i="10"/>
  <c r="K93" i="10"/>
  <c r="J94" i="9"/>
  <c r="K93" i="9"/>
  <c r="J94" i="8"/>
  <c r="K93" i="8"/>
  <c r="J92" i="7"/>
  <c r="K91" i="7"/>
  <c r="J95" i="6"/>
  <c r="K94" i="6"/>
  <c r="K93" i="5"/>
  <c r="J94" i="5"/>
  <c r="J98" i="4"/>
  <c r="K97" i="4"/>
  <c r="J97" i="15" l="1"/>
  <c r="K96" i="15"/>
  <c r="J95" i="14"/>
  <c r="K94" i="14"/>
  <c r="J97" i="13"/>
  <c r="K96" i="13"/>
  <c r="J96" i="12"/>
  <c r="K95" i="12"/>
  <c r="J92" i="11"/>
  <c r="K91" i="11"/>
  <c r="J95" i="10"/>
  <c r="K94" i="10"/>
  <c r="J95" i="9"/>
  <c r="K94" i="9"/>
  <c r="J95" i="8"/>
  <c r="K94" i="8"/>
  <c r="J93" i="7"/>
  <c r="K92" i="7"/>
  <c r="J96" i="6"/>
  <c r="K95" i="6"/>
  <c r="J95" i="5"/>
  <c r="K94" i="5"/>
  <c r="K98" i="4"/>
  <c r="J99" i="4"/>
  <c r="J98" i="15" l="1"/>
  <c r="K97" i="15"/>
  <c r="J96" i="14"/>
  <c r="K95" i="14"/>
  <c r="J98" i="13"/>
  <c r="K97" i="13"/>
  <c r="K96" i="12"/>
  <c r="J97" i="12"/>
  <c r="J93" i="11"/>
  <c r="K92" i="11"/>
  <c r="J96" i="10"/>
  <c r="K95" i="10"/>
  <c r="J96" i="9"/>
  <c r="K95" i="9"/>
  <c r="J96" i="8"/>
  <c r="K95" i="8"/>
  <c r="J94" i="7"/>
  <c r="K93" i="7"/>
  <c r="J97" i="6"/>
  <c r="K96" i="6"/>
  <c r="J96" i="5"/>
  <c r="K95" i="5"/>
  <c r="J100" i="4"/>
  <c r="K99" i="4"/>
  <c r="J99" i="15" l="1"/>
  <c r="K98" i="15"/>
  <c r="J97" i="14"/>
  <c r="K96" i="14"/>
  <c r="J99" i="13"/>
  <c r="K98" i="13"/>
  <c r="J98" i="12"/>
  <c r="K97" i="12"/>
  <c r="J94" i="11"/>
  <c r="K93" i="11"/>
  <c r="J97" i="10"/>
  <c r="K96" i="10"/>
  <c r="K96" i="9"/>
  <c r="J97" i="9"/>
  <c r="J97" i="8"/>
  <c r="K96" i="8"/>
  <c r="J95" i="7"/>
  <c r="K94" i="7"/>
  <c r="J98" i="6"/>
  <c r="K97" i="6"/>
  <c r="J97" i="5"/>
  <c r="K96" i="5"/>
  <c r="J101" i="4"/>
  <c r="K100" i="4"/>
  <c r="J100" i="15" l="1"/>
  <c r="K99" i="15"/>
  <c r="J98" i="14"/>
  <c r="K97" i="14"/>
  <c r="K99" i="13"/>
  <c r="J100" i="13"/>
  <c r="K98" i="12"/>
  <c r="J99" i="12"/>
  <c r="J95" i="11"/>
  <c r="K94" i="11"/>
  <c r="J98" i="10"/>
  <c r="K97" i="10"/>
  <c r="J98" i="9"/>
  <c r="K97" i="9"/>
  <c r="J98" i="8"/>
  <c r="K97" i="8"/>
  <c r="J96" i="7"/>
  <c r="K95" i="7"/>
  <c r="J99" i="6"/>
  <c r="K98" i="6"/>
  <c r="J98" i="5"/>
  <c r="K97" i="5"/>
  <c r="J102" i="4"/>
  <c r="K101" i="4"/>
  <c r="J101" i="15" l="1"/>
  <c r="K100" i="15"/>
  <c r="J99" i="14"/>
  <c r="K98" i="14"/>
  <c r="J101" i="13"/>
  <c r="K100" i="13"/>
  <c r="J100" i="12"/>
  <c r="K99" i="12"/>
  <c r="J96" i="11"/>
  <c r="K95" i="11"/>
  <c r="J99" i="10"/>
  <c r="K98" i="10"/>
  <c r="J99" i="9"/>
  <c r="K98" i="9"/>
  <c r="J99" i="8"/>
  <c r="K98" i="8"/>
  <c r="K96" i="7"/>
  <c r="J97" i="7"/>
  <c r="J100" i="6"/>
  <c r="K99" i="6"/>
  <c r="J99" i="5"/>
  <c r="K98" i="5"/>
  <c r="J103" i="4"/>
  <c r="K102" i="4"/>
  <c r="J102" i="15" l="1"/>
  <c r="K101" i="15"/>
  <c r="K99" i="14"/>
  <c r="J100" i="14"/>
  <c r="J102" i="13"/>
  <c r="K101" i="13"/>
  <c r="J101" i="12"/>
  <c r="K100" i="12"/>
  <c r="J97" i="11"/>
  <c r="K96" i="11"/>
  <c r="J100" i="10"/>
  <c r="K99" i="10"/>
  <c r="J100" i="9"/>
  <c r="K99" i="9"/>
  <c r="J100" i="8"/>
  <c r="K99" i="8"/>
  <c r="J98" i="7"/>
  <c r="K97" i="7"/>
  <c r="J101" i="6"/>
  <c r="K100" i="6"/>
  <c r="J100" i="5"/>
  <c r="K99" i="5"/>
  <c r="J104" i="4"/>
  <c r="K103" i="4"/>
  <c r="J103" i="15" l="1"/>
  <c r="K102" i="15"/>
  <c r="J101" i="14"/>
  <c r="K100" i="14"/>
  <c r="J103" i="13"/>
  <c r="K102" i="13"/>
  <c r="K101" i="12"/>
  <c r="J102" i="12"/>
  <c r="J98" i="11"/>
  <c r="K97" i="11"/>
  <c r="K100" i="10"/>
  <c r="J101" i="10"/>
  <c r="J101" i="9"/>
  <c r="K100" i="9"/>
  <c r="J101" i="8"/>
  <c r="K100" i="8"/>
  <c r="J99" i="7"/>
  <c r="K98" i="7"/>
  <c r="J102" i="6"/>
  <c r="K101" i="6"/>
  <c r="J101" i="5"/>
  <c r="K100" i="5"/>
  <c r="J105" i="4"/>
  <c r="K104" i="4"/>
  <c r="J104" i="15" l="1"/>
  <c r="K103" i="15"/>
  <c r="J102" i="14"/>
  <c r="K101" i="14"/>
  <c r="J104" i="13"/>
  <c r="K103" i="13"/>
  <c r="J103" i="12"/>
  <c r="K102" i="12"/>
  <c r="K98" i="11"/>
  <c r="J99" i="11"/>
  <c r="J102" i="10"/>
  <c r="K101" i="10"/>
  <c r="J102" i="9"/>
  <c r="K101" i="9"/>
  <c r="J102" i="8"/>
  <c r="K101" i="8"/>
  <c r="J100" i="7"/>
  <c r="K99" i="7"/>
  <c r="J103" i="6"/>
  <c r="K102" i="6"/>
  <c r="J102" i="5"/>
  <c r="K101" i="5"/>
  <c r="J106" i="4"/>
  <c r="K105" i="4"/>
  <c r="J105" i="15" l="1"/>
  <c r="K104" i="15"/>
  <c r="J103" i="14"/>
  <c r="K102" i="14"/>
  <c r="J105" i="13"/>
  <c r="K104" i="13"/>
  <c r="J104" i="12"/>
  <c r="K103" i="12"/>
  <c r="J100" i="11"/>
  <c r="K99" i="11"/>
  <c r="J103" i="10"/>
  <c r="K102" i="10"/>
  <c r="K102" i="9"/>
  <c r="J103" i="9"/>
  <c r="J103" i="8"/>
  <c r="K102" i="8"/>
  <c r="J101" i="7"/>
  <c r="K100" i="7"/>
  <c r="J104" i="6"/>
  <c r="K103" i="6"/>
  <c r="J103" i="5"/>
  <c r="K102" i="5"/>
  <c r="J107" i="4"/>
  <c r="K106" i="4"/>
  <c r="J106" i="15" l="1"/>
  <c r="K105" i="15"/>
  <c r="J104" i="14"/>
  <c r="K103" i="14"/>
  <c r="J106" i="13"/>
  <c r="K105" i="13"/>
  <c r="J105" i="12"/>
  <c r="K104" i="12"/>
  <c r="J101" i="11"/>
  <c r="K100" i="11"/>
  <c r="J104" i="10"/>
  <c r="K103" i="10"/>
  <c r="J104" i="9"/>
  <c r="K103" i="9"/>
  <c r="J104" i="8"/>
  <c r="K103" i="8"/>
  <c r="K101" i="7"/>
  <c r="J102" i="7"/>
  <c r="J105" i="6"/>
  <c r="K104" i="6"/>
  <c r="J104" i="5"/>
  <c r="K103" i="5"/>
  <c r="J108" i="4"/>
  <c r="K107" i="4"/>
  <c r="J107" i="15" l="1"/>
  <c r="K106" i="15"/>
  <c r="J105" i="14"/>
  <c r="K104" i="14"/>
  <c r="J107" i="13"/>
  <c r="K106" i="13"/>
  <c r="J106" i="12"/>
  <c r="K105" i="12"/>
  <c r="J102" i="11"/>
  <c r="K101" i="11"/>
  <c r="J105" i="10"/>
  <c r="K104" i="10"/>
  <c r="J105" i="9"/>
  <c r="K104" i="9"/>
  <c r="J105" i="8"/>
  <c r="K104" i="8"/>
  <c r="J103" i="7"/>
  <c r="K102" i="7"/>
  <c r="J106" i="6"/>
  <c r="K105" i="6"/>
  <c r="J105" i="5"/>
  <c r="K104" i="5"/>
  <c r="J109" i="4"/>
  <c r="K108" i="4"/>
  <c r="J108" i="15" l="1"/>
  <c r="K107" i="15"/>
  <c r="J106" i="14"/>
  <c r="K105" i="14"/>
  <c r="J108" i="13"/>
  <c r="K107" i="13"/>
  <c r="J107" i="12"/>
  <c r="K106" i="12"/>
  <c r="K102" i="11"/>
  <c r="J103" i="11"/>
  <c r="J106" i="10"/>
  <c r="K105" i="10"/>
  <c r="J106" i="9"/>
  <c r="K105" i="9"/>
  <c r="K105" i="8"/>
  <c r="J106" i="8"/>
  <c r="J104" i="7"/>
  <c r="K103" i="7"/>
  <c r="J107" i="6"/>
  <c r="K106" i="6"/>
  <c r="J106" i="5"/>
  <c r="K105" i="5"/>
  <c r="J110" i="4"/>
  <c r="K109" i="4"/>
  <c r="J109" i="15" l="1"/>
  <c r="K108" i="15"/>
  <c r="J107" i="14"/>
  <c r="K106" i="14"/>
  <c r="J109" i="13"/>
  <c r="K108" i="13"/>
  <c r="J108" i="12"/>
  <c r="K107" i="12"/>
  <c r="J104" i="11"/>
  <c r="K103" i="11"/>
  <c r="J107" i="10"/>
  <c r="K106" i="10"/>
  <c r="J107" i="9"/>
  <c r="K106" i="9"/>
  <c r="J107" i="8"/>
  <c r="K106" i="8"/>
  <c r="K104" i="7"/>
  <c r="J105" i="7"/>
  <c r="J108" i="6"/>
  <c r="K107" i="6"/>
  <c r="K106" i="5"/>
  <c r="J107" i="5"/>
  <c r="J111" i="4"/>
  <c r="K110" i="4"/>
  <c r="K109" i="15" l="1"/>
  <c r="J110" i="15"/>
  <c r="J108" i="14"/>
  <c r="K107" i="14"/>
  <c r="J110" i="13"/>
  <c r="K109" i="13"/>
  <c r="J109" i="12"/>
  <c r="K108" i="12"/>
  <c r="J105" i="11"/>
  <c r="K104" i="11"/>
  <c r="J108" i="10"/>
  <c r="K107" i="10"/>
  <c r="J108" i="9"/>
  <c r="K107" i="9"/>
  <c r="J108" i="8"/>
  <c r="K107" i="8"/>
  <c r="J106" i="7"/>
  <c r="K105" i="7"/>
  <c r="J109" i="6"/>
  <c r="K108" i="6"/>
  <c r="J108" i="5"/>
  <c r="K107" i="5"/>
  <c r="J112" i="4"/>
  <c r="K111" i="4"/>
  <c r="K110" i="15" l="1"/>
  <c r="J111" i="15"/>
  <c r="J109" i="14"/>
  <c r="K108" i="14"/>
  <c r="J111" i="13"/>
  <c r="K110" i="13"/>
  <c r="J110" i="12"/>
  <c r="K109" i="12"/>
  <c r="J106" i="11"/>
  <c r="K105" i="11"/>
  <c r="J109" i="10"/>
  <c r="K108" i="10"/>
  <c r="J109" i="9"/>
  <c r="K108" i="9"/>
  <c r="J109" i="8"/>
  <c r="K108" i="8"/>
  <c r="J107" i="7"/>
  <c r="K106" i="7"/>
  <c r="J110" i="6"/>
  <c r="K109" i="6"/>
  <c r="J109" i="5"/>
  <c r="K108" i="5"/>
  <c r="J113" i="4"/>
  <c r="K112" i="4"/>
  <c r="J112" i="15" l="1"/>
  <c r="K111" i="15"/>
  <c r="J110" i="14"/>
  <c r="K109" i="14"/>
  <c r="J112" i="13"/>
  <c r="K111" i="13"/>
  <c r="J111" i="12"/>
  <c r="K110" i="12"/>
  <c r="J107" i="11"/>
  <c r="K106" i="11"/>
  <c r="J110" i="10"/>
  <c r="K109" i="10"/>
  <c r="J110" i="9"/>
  <c r="K109" i="9"/>
  <c r="J110" i="8"/>
  <c r="K109" i="8"/>
  <c r="J108" i="7"/>
  <c r="K107" i="7"/>
  <c r="J111" i="6"/>
  <c r="K110" i="6"/>
  <c r="J110" i="5"/>
  <c r="K109" i="5"/>
  <c r="J114" i="4"/>
  <c r="K113" i="4"/>
  <c r="J113" i="15" l="1"/>
  <c r="K112" i="15"/>
  <c r="J111" i="14"/>
  <c r="K110" i="14"/>
  <c r="J113" i="13"/>
  <c r="K112" i="13"/>
  <c r="J112" i="12"/>
  <c r="K111" i="12"/>
  <c r="J108" i="11"/>
  <c r="K107" i="11"/>
  <c r="J111" i="10"/>
  <c r="K110" i="10"/>
  <c r="J111" i="9"/>
  <c r="K110" i="9"/>
  <c r="J111" i="8"/>
  <c r="K110" i="8"/>
  <c r="J109" i="7"/>
  <c r="K108" i="7"/>
  <c r="J112" i="6"/>
  <c r="K111" i="6"/>
  <c r="J111" i="5"/>
  <c r="K110" i="5"/>
  <c r="J115" i="4"/>
  <c r="K114" i="4"/>
  <c r="J114" i="15" l="1"/>
  <c r="K113" i="15"/>
  <c r="J112" i="14"/>
  <c r="K111" i="14"/>
  <c r="J114" i="13"/>
  <c r="K113" i="13"/>
  <c r="J113" i="12"/>
  <c r="K112" i="12"/>
  <c r="J109" i="11"/>
  <c r="K108" i="11"/>
  <c r="J112" i="10"/>
  <c r="K111" i="10"/>
  <c r="J112" i="9"/>
  <c r="K111" i="9"/>
  <c r="J112" i="8"/>
  <c r="K111" i="8"/>
  <c r="J110" i="7"/>
  <c r="K109" i="7"/>
  <c r="J113" i="6"/>
  <c r="K112" i="6"/>
  <c r="J112" i="5"/>
  <c r="K111" i="5"/>
  <c r="J116" i="4"/>
  <c r="K115" i="4"/>
  <c r="K114" i="15" l="1"/>
  <c r="J115" i="15"/>
  <c r="J113" i="14"/>
  <c r="K112" i="14"/>
  <c r="J115" i="13"/>
  <c r="K114" i="13"/>
  <c r="J114" i="12"/>
  <c r="K113" i="12"/>
  <c r="J110" i="11"/>
  <c r="K109" i="11"/>
  <c r="J113" i="10"/>
  <c r="K112" i="10"/>
  <c r="K112" i="9"/>
  <c r="J113" i="9"/>
  <c r="J113" i="8"/>
  <c r="K112" i="8"/>
  <c r="J111" i="7"/>
  <c r="K110" i="7"/>
  <c r="J114" i="6"/>
  <c r="K113" i="6"/>
  <c r="J113" i="5"/>
  <c r="K112" i="5"/>
  <c r="J117" i="4"/>
  <c r="K116" i="4"/>
  <c r="J116" i="15" l="1"/>
  <c r="K115" i="15"/>
  <c r="J114" i="14"/>
  <c r="K113" i="14"/>
  <c r="J116" i="13"/>
  <c r="K115" i="13"/>
  <c r="J115" i="12"/>
  <c r="K114" i="12"/>
  <c r="K110" i="11"/>
  <c r="J111" i="11"/>
  <c r="J114" i="10"/>
  <c r="K113" i="10"/>
  <c r="J114" i="9"/>
  <c r="K113" i="9"/>
  <c r="J114" i="8"/>
  <c r="K113" i="8"/>
  <c r="J112" i="7"/>
  <c r="K111" i="7"/>
  <c r="J115" i="6"/>
  <c r="K114" i="6"/>
  <c r="J114" i="5"/>
  <c r="K113" i="5"/>
  <c r="J118" i="4"/>
  <c r="K117" i="4"/>
  <c r="J117" i="15" l="1"/>
  <c r="K116" i="15"/>
  <c r="J115" i="14"/>
  <c r="K114" i="14"/>
  <c r="J117" i="13"/>
  <c r="K116" i="13"/>
  <c r="J116" i="12"/>
  <c r="K115" i="12"/>
  <c r="J112" i="11"/>
  <c r="K111" i="11"/>
  <c r="J115" i="10"/>
  <c r="K114" i="10"/>
  <c r="J115" i="9"/>
  <c r="K114" i="9"/>
  <c r="J115" i="8"/>
  <c r="K114" i="8"/>
  <c r="J113" i="7"/>
  <c r="K112" i="7"/>
  <c r="J116" i="6"/>
  <c r="K115" i="6"/>
  <c r="J115" i="5"/>
  <c r="K114" i="5"/>
  <c r="J119" i="4"/>
  <c r="K118" i="4"/>
  <c r="J118" i="15" l="1"/>
  <c r="K117" i="15"/>
  <c r="J116" i="14"/>
  <c r="K115" i="14"/>
  <c r="J118" i="13"/>
  <c r="K117" i="13"/>
  <c r="J117" i="12"/>
  <c r="K116" i="12"/>
  <c r="K112" i="11"/>
  <c r="J113" i="11"/>
  <c r="J116" i="10"/>
  <c r="K115" i="10"/>
  <c r="J116" i="9"/>
  <c r="K115" i="9"/>
  <c r="J116" i="8"/>
  <c r="K115" i="8"/>
  <c r="J114" i="7"/>
  <c r="K113" i="7"/>
  <c r="J117" i="6"/>
  <c r="K116" i="6"/>
  <c r="J116" i="5"/>
  <c r="K115" i="5"/>
  <c r="J120" i="4"/>
  <c r="K119" i="4"/>
  <c r="J119" i="15" l="1"/>
  <c r="K118" i="15"/>
  <c r="J117" i="14"/>
  <c r="K116" i="14"/>
  <c r="J119" i="13"/>
  <c r="K118" i="13"/>
  <c r="J118" i="12"/>
  <c r="K117" i="12"/>
  <c r="J114" i="11"/>
  <c r="K113" i="11"/>
  <c r="J117" i="10"/>
  <c r="K116" i="10"/>
  <c r="J117" i="9"/>
  <c r="K116" i="9"/>
  <c r="J117" i="8"/>
  <c r="K116" i="8"/>
  <c r="J115" i="7"/>
  <c r="K114" i="7"/>
  <c r="J118" i="6"/>
  <c r="K117" i="6"/>
  <c r="J117" i="5"/>
  <c r="K116" i="5"/>
  <c r="J121" i="4"/>
  <c r="K120" i="4"/>
  <c r="J120" i="15" l="1"/>
  <c r="K119" i="15"/>
  <c r="J118" i="14"/>
  <c r="K117" i="14"/>
  <c r="J120" i="13"/>
  <c r="K119" i="13"/>
  <c r="J119" i="12"/>
  <c r="K118" i="12"/>
  <c r="J115" i="11"/>
  <c r="K114" i="11"/>
  <c r="J118" i="10"/>
  <c r="K117" i="10"/>
  <c r="K117" i="9"/>
  <c r="J118" i="9"/>
  <c r="J118" i="8"/>
  <c r="K117" i="8"/>
  <c r="J116" i="7"/>
  <c r="K115" i="7"/>
  <c r="J119" i="6"/>
  <c r="K118" i="6"/>
  <c r="J118" i="5"/>
  <c r="K117" i="5"/>
  <c r="J122" i="4"/>
  <c r="K121" i="4"/>
  <c r="J121" i="15" l="1"/>
  <c r="K120" i="15"/>
  <c r="K118" i="14"/>
  <c r="J119" i="14"/>
  <c r="J121" i="13"/>
  <c r="K120" i="13"/>
  <c r="J120" i="12"/>
  <c r="K119" i="12"/>
  <c r="J116" i="11"/>
  <c r="K115" i="11"/>
  <c r="J119" i="10"/>
  <c r="K118" i="10"/>
  <c r="J119" i="9"/>
  <c r="K118" i="9"/>
  <c r="J119" i="8"/>
  <c r="K118" i="8"/>
  <c r="J117" i="7"/>
  <c r="K116" i="7"/>
  <c r="J120" i="6"/>
  <c r="K119" i="6"/>
  <c r="J119" i="5"/>
  <c r="K118" i="5"/>
  <c r="K122" i="4"/>
  <c r="J123" i="4"/>
  <c r="J122" i="15" l="1"/>
  <c r="K121" i="15"/>
  <c r="J120" i="14"/>
  <c r="K119" i="14"/>
  <c r="J122" i="13"/>
  <c r="K121" i="13"/>
  <c r="J121" i="12"/>
  <c r="K120" i="12"/>
  <c r="J117" i="11"/>
  <c r="K116" i="11"/>
  <c r="J120" i="10"/>
  <c r="K119" i="10"/>
  <c r="J120" i="9"/>
  <c r="K119" i="9"/>
  <c r="J120" i="8"/>
  <c r="K119" i="8"/>
  <c r="J118" i="7"/>
  <c r="K117" i="7"/>
  <c r="J121" i="6"/>
  <c r="K120" i="6"/>
  <c r="J120" i="5"/>
  <c r="K119" i="5"/>
  <c r="J124" i="4"/>
  <c r="K123" i="4"/>
  <c r="J123" i="15" l="1"/>
  <c r="K122" i="15"/>
  <c r="J121" i="14"/>
  <c r="K120" i="14"/>
  <c r="J123" i="13"/>
  <c r="K122" i="13"/>
  <c r="J122" i="12"/>
  <c r="K121" i="12"/>
  <c r="J118" i="11"/>
  <c r="K117" i="11"/>
  <c r="J121" i="10"/>
  <c r="K120" i="10"/>
  <c r="J121" i="9"/>
  <c r="K120" i="9"/>
  <c r="J121" i="8"/>
  <c r="K120" i="8"/>
  <c r="K118" i="7"/>
  <c r="J119" i="7"/>
  <c r="J122" i="6"/>
  <c r="K121" i="6"/>
  <c r="J121" i="5"/>
  <c r="K120" i="5"/>
  <c r="J125" i="4"/>
  <c r="K124" i="4"/>
  <c r="J124" i="15" l="1"/>
  <c r="K123" i="15"/>
  <c r="J122" i="14"/>
  <c r="K121" i="14"/>
  <c r="J124" i="13"/>
  <c r="K123" i="13"/>
  <c r="J123" i="12"/>
  <c r="K122" i="12"/>
  <c r="K118" i="11"/>
  <c r="J119" i="11"/>
  <c r="J122" i="10"/>
  <c r="K121" i="10"/>
  <c r="J122" i="9"/>
  <c r="K121" i="9"/>
  <c r="K121" i="8"/>
  <c r="J122" i="8"/>
  <c r="J120" i="7"/>
  <c r="K119" i="7"/>
  <c r="J123" i="6"/>
  <c r="K122" i="6"/>
  <c r="J122" i="5"/>
  <c r="K121" i="5"/>
  <c r="J126" i="4"/>
  <c r="K125" i="4"/>
  <c r="J125" i="15" l="1"/>
  <c r="K124" i="15"/>
  <c r="J123" i="14"/>
  <c r="K122" i="14"/>
  <c r="J125" i="13"/>
  <c r="K124" i="13"/>
  <c r="J124" i="12"/>
  <c r="K123" i="12"/>
  <c r="J120" i="11"/>
  <c r="K119" i="11"/>
  <c r="J123" i="10"/>
  <c r="K122" i="10"/>
  <c r="J123" i="9"/>
  <c r="K122" i="9"/>
  <c r="J123" i="8"/>
  <c r="K122" i="8"/>
  <c r="J121" i="7"/>
  <c r="K120" i="7"/>
  <c r="J124" i="6"/>
  <c r="K123" i="6"/>
  <c r="J123" i="5"/>
  <c r="K122" i="5"/>
  <c r="J127" i="4"/>
  <c r="K126" i="4"/>
  <c r="J126" i="15" l="1"/>
  <c r="K125" i="15"/>
  <c r="J124" i="14"/>
  <c r="K123" i="14"/>
  <c r="J126" i="13"/>
  <c r="K125" i="13"/>
  <c r="K124" i="12"/>
  <c r="J125" i="12"/>
  <c r="J121" i="11"/>
  <c r="K120" i="11"/>
  <c r="J124" i="10"/>
  <c r="K123" i="10"/>
  <c r="K123" i="9"/>
  <c r="J124" i="9"/>
  <c r="J124" i="8"/>
  <c r="K123" i="8"/>
  <c r="J122" i="7"/>
  <c r="K121" i="7"/>
  <c r="J125" i="6"/>
  <c r="K124" i="6"/>
  <c r="J124" i="5"/>
  <c r="K123" i="5"/>
  <c r="J128" i="4"/>
  <c r="K127" i="4"/>
  <c r="K126" i="15" l="1"/>
  <c r="J127" i="15"/>
  <c r="J125" i="14"/>
  <c r="K124" i="14"/>
  <c r="J127" i="13"/>
  <c r="K126" i="13"/>
  <c r="J126" i="12"/>
  <c r="K125" i="12"/>
  <c r="J122" i="11"/>
  <c r="K121" i="11"/>
  <c r="J125" i="10"/>
  <c r="K124" i="10"/>
  <c r="J125" i="9"/>
  <c r="K124" i="9"/>
  <c r="J125" i="8"/>
  <c r="K124" i="8"/>
  <c r="J123" i="7"/>
  <c r="K122" i="7"/>
  <c r="J126" i="6"/>
  <c r="K125" i="6"/>
  <c r="J125" i="5"/>
  <c r="K124" i="5"/>
  <c r="J129" i="4"/>
  <c r="K128" i="4"/>
  <c r="J128" i="15" l="1"/>
  <c r="K127" i="15"/>
  <c r="J126" i="14"/>
  <c r="K125" i="14"/>
  <c r="J128" i="13"/>
  <c r="K127" i="13"/>
  <c r="J127" i="12"/>
  <c r="K126" i="12"/>
  <c r="J123" i="11"/>
  <c r="K122" i="11"/>
  <c r="J126" i="10"/>
  <c r="K125" i="10"/>
  <c r="J126" i="9"/>
  <c r="K125" i="9"/>
  <c r="K125" i="8"/>
  <c r="J126" i="8"/>
  <c r="J124" i="7"/>
  <c r="K123" i="7"/>
  <c r="J127" i="6"/>
  <c r="K126" i="6"/>
  <c r="J126" i="5"/>
  <c r="K125" i="5"/>
  <c r="J130" i="4"/>
  <c r="K129" i="4"/>
  <c r="J129" i="15" l="1"/>
  <c r="K128" i="15"/>
  <c r="K126" i="14"/>
  <c r="J127" i="14"/>
  <c r="J129" i="13"/>
  <c r="K128" i="13"/>
  <c r="J128" i="12"/>
  <c r="K127" i="12"/>
  <c r="J124" i="11"/>
  <c r="K123" i="11"/>
  <c r="J127" i="10"/>
  <c r="K126" i="10"/>
  <c r="J127" i="9"/>
  <c r="K126" i="9"/>
  <c r="J127" i="8"/>
  <c r="K126" i="8"/>
  <c r="J125" i="7"/>
  <c r="K124" i="7"/>
  <c r="J128" i="6"/>
  <c r="K127" i="6"/>
  <c r="J127" i="5"/>
  <c r="K126" i="5"/>
  <c r="J131" i="4"/>
  <c r="K130" i="4"/>
  <c r="K129" i="15" l="1"/>
  <c r="J130" i="15"/>
  <c r="J128" i="14"/>
  <c r="K127" i="14"/>
  <c r="J130" i="13"/>
  <c r="K129" i="13"/>
  <c r="J129" i="12"/>
  <c r="K128" i="12"/>
  <c r="J125" i="11"/>
  <c r="K124" i="11"/>
  <c r="J128" i="10"/>
  <c r="K127" i="10"/>
  <c r="J128" i="9"/>
  <c r="K127" i="9"/>
  <c r="J128" i="8"/>
  <c r="K127" i="8"/>
  <c r="J126" i="7"/>
  <c r="K125" i="7"/>
  <c r="K128" i="6"/>
  <c r="J129" i="6"/>
  <c r="J128" i="5"/>
  <c r="K127" i="5"/>
  <c r="J132" i="4"/>
  <c r="K131" i="4"/>
  <c r="J131" i="15" l="1"/>
  <c r="K130" i="15"/>
  <c r="J129" i="14"/>
  <c r="K128" i="14"/>
  <c r="J131" i="13"/>
  <c r="K130" i="13"/>
  <c r="J130" i="12"/>
  <c r="K129" i="12"/>
  <c r="J126" i="11"/>
  <c r="K125" i="11"/>
  <c r="J129" i="10"/>
  <c r="K128" i="10"/>
  <c r="J129" i="9"/>
  <c r="K128" i="9"/>
  <c r="J129" i="8"/>
  <c r="K128" i="8"/>
  <c r="J127" i="7"/>
  <c r="K126" i="7"/>
  <c r="J130" i="6"/>
  <c r="K129" i="6"/>
  <c r="J129" i="5"/>
  <c r="K128" i="5"/>
  <c r="J133" i="4"/>
  <c r="K132" i="4"/>
  <c r="K131" i="15" l="1"/>
  <c r="J132" i="15"/>
  <c r="J130" i="14"/>
  <c r="K129" i="14"/>
  <c r="J132" i="13"/>
  <c r="K131" i="13"/>
  <c r="J131" i="12"/>
  <c r="K130" i="12"/>
  <c r="J127" i="11"/>
  <c r="K126" i="11"/>
  <c r="J130" i="10"/>
  <c r="K129" i="10"/>
  <c r="J130" i="9"/>
  <c r="K129" i="9"/>
  <c r="J130" i="8"/>
  <c r="K129" i="8"/>
  <c r="J128" i="7"/>
  <c r="K127" i="7"/>
  <c r="J131" i="6"/>
  <c r="K130" i="6"/>
  <c r="J130" i="5"/>
  <c r="K129" i="5"/>
  <c r="J134" i="4"/>
  <c r="K133" i="4"/>
  <c r="J133" i="15" l="1"/>
  <c r="K132" i="15"/>
  <c r="J131" i="14"/>
  <c r="K130" i="14"/>
  <c r="J133" i="13"/>
  <c r="K132" i="13"/>
  <c r="J132" i="12"/>
  <c r="K131" i="12"/>
  <c r="J128" i="11"/>
  <c r="K127" i="11"/>
  <c r="J131" i="10"/>
  <c r="K130" i="10"/>
  <c r="J131" i="9"/>
  <c r="K130" i="9"/>
  <c r="J131" i="8"/>
  <c r="K130" i="8"/>
  <c r="J129" i="7"/>
  <c r="K128" i="7"/>
  <c r="J132" i="6"/>
  <c r="K131" i="6"/>
  <c r="J131" i="5"/>
  <c r="K130" i="5"/>
  <c r="K134" i="4"/>
  <c r="J135" i="4"/>
  <c r="K133" i="15" l="1"/>
  <c r="J134" i="15"/>
  <c r="J132" i="14"/>
  <c r="K131" i="14"/>
  <c r="J134" i="13"/>
  <c r="K133" i="13"/>
  <c r="J133" i="12"/>
  <c r="K132" i="12"/>
  <c r="J129" i="11"/>
  <c r="K128" i="11"/>
  <c r="J132" i="10"/>
  <c r="K131" i="10"/>
  <c r="J132" i="9"/>
  <c r="K131" i="9"/>
  <c r="J132" i="8"/>
  <c r="K131" i="8"/>
  <c r="J130" i="7"/>
  <c r="K129" i="7"/>
  <c r="J133" i="6"/>
  <c r="K132" i="6"/>
  <c r="J132" i="5"/>
  <c r="K131" i="5"/>
  <c r="J136" i="4"/>
  <c r="K135" i="4"/>
  <c r="J135" i="15" l="1"/>
  <c r="K134" i="15"/>
  <c r="J133" i="14"/>
  <c r="K132" i="14"/>
  <c r="J135" i="13"/>
  <c r="K134" i="13"/>
  <c r="J134" i="12"/>
  <c r="K133" i="12"/>
  <c r="J130" i="11"/>
  <c r="K129" i="11"/>
  <c r="J133" i="10"/>
  <c r="K132" i="10"/>
  <c r="K132" i="9"/>
  <c r="J133" i="9"/>
  <c r="J133" i="8"/>
  <c r="K132" i="8"/>
  <c r="J131" i="7"/>
  <c r="K130" i="7"/>
  <c r="J134" i="6"/>
  <c r="K133" i="6"/>
  <c r="J133" i="5"/>
  <c r="K132" i="5"/>
  <c r="J137" i="4"/>
  <c r="K136" i="4"/>
  <c r="K135" i="15" l="1"/>
  <c r="J136" i="15"/>
  <c r="J134" i="14"/>
  <c r="K133" i="14"/>
  <c r="J136" i="13"/>
  <c r="K135" i="13"/>
  <c r="J135" i="12"/>
  <c r="K134" i="12"/>
  <c r="J131" i="11"/>
  <c r="K130" i="11"/>
  <c r="J134" i="10"/>
  <c r="K133" i="10"/>
  <c r="J134" i="9"/>
  <c r="K133" i="9"/>
  <c r="J134" i="8"/>
  <c r="K133" i="8"/>
  <c r="J132" i="7"/>
  <c r="K131" i="7"/>
  <c r="J135" i="6"/>
  <c r="K134" i="6"/>
  <c r="J134" i="5"/>
  <c r="K133" i="5"/>
  <c r="J138" i="4"/>
  <c r="K137" i="4"/>
  <c r="J137" i="15" l="1"/>
  <c r="K136" i="15"/>
  <c r="J135" i="14"/>
  <c r="K134" i="14"/>
  <c r="J137" i="13"/>
  <c r="K136" i="13"/>
  <c r="J136" i="12"/>
  <c r="K135" i="12"/>
  <c r="J132" i="11"/>
  <c r="K131" i="11"/>
  <c r="J135" i="10"/>
  <c r="K134" i="10"/>
  <c r="J135" i="9"/>
  <c r="K134" i="9"/>
  <c r="J135" i="8"/>
  <c r="K134" i="8"/>
  <c r="J133" i="7"/>
  <c r="K132" i="7"/>
  <c r="J136" i="6"/>
  <c r="K135" i="6"/>
  <c r="J135" i="5"/>
  <c r="K134" i="5"/>
  <c r="J139" i="4"/>
  <c r="K138" i="4"/>
  <c r="K137" i="15" l="1"/>
  <c r="J138" i="15"/>
  <c r="J136" i="14"/>
  <c r="K135" i="14"/>
  <c r="J138" i="13"/>
  <c r="K137" i="13"/>
  <c r="J137" i="12"/>
  <c r="K136" i="12"/>
  <c r="J133" i="11"/>
  <c r="K132" i="11"/>
  <c r="J136" i="10"/>
  <c r="K135" i="10"/>
  <c r="J136" i="9"/>
  <c r="K135" i="9"/>
  <c r="J136" i="8"/>
  <c r="K135" i="8"/>
  <c r="J134" i="7"/>
  <c r="K133" i="7"/>
  <c r="J137" i="6"/>
  <c r="K136" i="6"/>
  <c r="J136" i="5"/>
  <c r="K135" i="5"/>
  <c r="J140" i="4"/>
  <c r="K139" i="4"/>
  <c r="J139" i="15" l="1"/>
  <c r="K138" i="15"/>
  <c r="J137" i="14"/>
  <c r="K136" i="14"/>
  <c r="J139" i="13"/>
  <c r="K138" i="13"/>
  <c r="K137" i="12"/>
  <c r="J138" i="12"/>
  <c r="J134" i="11"/>
  <c r="K133" i="11"/>
  <c r="J137" i="10"/>
  <c r="K136" i="10"/>
  <c r="J137" i="9"/>
  <c r="K136" i="9"/>
  <c r="J137" i="8"/>
  <c r="K136" i="8"/>
  <c r="J135" i="7"/>
  <c r="K134" i="7"/>
  <c r="J138" i="6"/>
  <c r="K137" i="6"/>
  <c r="K136" i="5"/>
  <c r="J137" i="5"/>
  <c r="J141" i="4"/>
  <c r="K140" i="4"/>
  <c r="K139" i="15" l="1"/>
  <c r="J140" i="15"/>
  <c r="J138" i="14"/>
  <c r="K137" i="14"/>
  <c r="J140" i="13"/>
  <c r="K139" i="13"/>
  <c r="J139" i="12"/>
  <c r="K138" i="12"/>
  <c r="J135" i="11"/>
  <c r="K134" i="11"/>
  <c r="J138" i="10"/>
  <c r="K137" i="10"/>
  <c r="J138" i="9"/>
  <c r="K137" i="9"/>
  <c r="J138" i="8"/>
  <c r="K137" i="8"/>
  <c r="J136" i="7"/>
  <c r="K135" i="7"/>
  <c r="J139" i="6"/>
  <c r="K138" i="6"/>
  <c r="J138" i="5"/>
  <c r="K137" i="5"/>
  <c r="J142" i="4"/>
  <c r="K141" i="4"/>
  <c r="J141" i="15" l="1"/>
  <c r="K140" i="15"/>
  <c r="J139" i="14"/>
  <c r="K138" i="14"/>
  <c r="J141" i="13"/>
  <c r="K140" i="13"/>
  <c r="J140" i="12"/>
  <c r="K139" i="12"/>
  <c r="J136" i="11"/>
  <c r="K135" i="11"/>
  <c r="J139" i="10"/>
  <c r="K138" i="10"/>
  <c r="J139" i="9"/>
  <c r="K138" i="9"/>
  <c r="J139" i="8"/>
  <c r="K138" i="8"/>
  <c r="J137" i="7"/>
  <c r="K136" i="7"/>
  <c r="J140" i="6"/>
  <c r="K139" i="6"/>
  <c r="J139" i="5"/>
  <c r="K138" i="5"/>
  <c r="J143" i="4"/>
  <c r="K142" i="4"/>
  <c r="J142" i="15" l="1"/>
  <c r="K141" i="15"/>
  <c r="K139" i="14"/>
  <c r="J140" i="14"/>
  <c r="J142" i="13"/>
  <c r="K141" i="13"/>
  <c r="J141" i="12"/>
  <c r="K140" i="12"/>
  <c r="J137" i="11"/>
  <c r="K136" i="11"/>
  <c r="J140" i="10"/>
  <c r="K139" i="10"/>
  <c r="J140" i="9"/>
  <c r="K139" i="9"/>
  <c r="J140" i="8"/>
  <c r="K139" i="8"/>
  <c r="J138" i="7"/>
  <c r="K137" i="7"/>
  <c r="J141" i="6"/>
  <c r="K140" i="6"/>
  <c r="J140" i="5"/>
  <c r="K139" i="5"/>
  <c r="J144" i="4"/>
  <c r="K143" i="4"/>
  <c r="K142" i="15" l="1"/>
  <c r="J143" i="15"/>
  <c r="J141" i="14"/>
  <c r="K140" i="14"/>
  <c r="J143" i="13"/>
  <c r="K142" i="13"/>
  <c r="J142" i="12"/>
  <c r="K141" i="12"/>
  <c r="J138" i="11"/>
  <c r="K137" i="11"/>
  <c r="J141" i="10"/>
  <c r="K140" i="10"/>
  <c r="K140" i="9"/>
  <c r="J141" i="9"/>
  <c r="J141" i="8"/>
  <c r="K140" i="8"/>
  <c r="K138" i="7"/>
  <c r="J139" i="7"/>
  <c r="K141" i="6"/>
  <c r="J142" i="6"/>
  <c r="J141" i="5"/>
  <c r="K140" i="5"/>
  <c r="J145" i="4"/>
  <c r="K144" i="4"/>
  <c r="J144" i="15" l="1"/>
  <c r="K143" i="15"/>
  <c r="J142" i="14"/>
  <c r="K141" i="14"/>
  <c r="J144" i="13"/>
  <c r="K143" i="13"/>
  <c r="J143" i="12"/>
  <c r="K142" i="12"/>
  <c r="J139" i="11"/>
  <c r="K138" i="11"/>
  <c r="J142" i="10"/>
  <c r="K141" i="10"/>
  <c r="J142" i="9"/>
  <c r="K141" i="9"/>
  <c r="J142" i="8"/>
  <c r="K141" i="8"/>
  <c r="J140" i="7"/>
  <c r="K139" i="7"/>
  <c r="J143" i="6"/>
  <c r="K142" i="6"/>
  <c r="J142" i="5"/>
  <c r="K141" i="5"/>
  <c r="J146" i="4"/>
  <c r="K145" i="4"/>
  <c r="J145" i="15" l="1"/>
  <c r="K144" i="15"/>
  <c r="J143" i="14"/>
  <c r="K142" i="14"/>
  <c r="J145" i="13"/>
  <c r="K144" i="13"/>
  <c r="J144" i="12"/>
  <c r="K143" i="12"/>
  <c r="J140" i="11"/>
  <c r="K139" i="11"/>
  <c r="J143" i="10"/>
  <c r="K142" i="10"/>
  <c r="J143" i="9"/>
  <c r="K142" i="9"/>
  <c r="J143" i="8"/>
  <c r="K142" i="8"/>
  <c r="J141" i="7"/>
  <c r="K140" i="7"/>
  <c r="J144" i="6"/>
  <c r="K143" i="6"/>
  <c r="J143" i="5"/>
  <c r="K142" i="5"/>
  <c r="J147" i="4"/>
  <c r="K146" i="4"/>
  <c r="J146" i="15" l="1"/>
  <c r="K145" i="15"/>
  <c r="J144" i="14"/>
  <c r="K143" i="14"/>
  <c r="J146" i="13"/>
  <c r="K145" i="13"/>
  <c r="J145" i="12"/>
  <c r="K144" i="12"/>
  <c r="J141" i="11"/>
  <c r="K140" i="11"/>
  <c r="J144" i="10"/>
  <c r="K143" i="10"/>
  <c r="J144" i="9"/>
  <c r="K143" i="9"/>
  <c r="J144" i="8"/>
  <c r="K143" i="8"/>
  <c r="J142" i="7"/>
  <c r="K141" i="7"/>
  <c r="J145" i="6"/>
  <c r="K144" i="6"/>
  <c r="J144" i="5"/>
  <c r="K143" i="5"/>
  <c r="J148" i="4"/>
  <c r="K147" i="4"/>
  <c r="J147" i="15" l="1"/>
  <c r="K146" i="15"/>
  <c r="J145" i="14"/>
  <c r="K144" i="14"/>
  <c r="J147" i="13"/>
  <c r="K146" i="13"/>
  <c r="J146" i="12"/>
  <c r="K145" i="12"/>
  <c r="K141" i="11"/>
  <c r="J142" i="11"/>
  <c r="J145" i="10"/>
  <c r="K144" i="10"/>
  <c r="J145" i="9"/>
  <c r="K144" i="9"/>
  <c r="J145" i="8"/>
  <c r="K144" i="8"/>
  <c r="J143" i="7"/>
  <c r="K142" i="7"/>
  <c r="J146" i="6"/>
  <c r="K145" i="6"/>
  <c r="K144" i="5"/>
  <c r="J145" i="5"/>
  <c r="J149" i="4"/>
  <c r="K148" i="4"/>
  <c r="J148" i="15" l="1"/>
  <c r="K147" i="15"/>
  <c r="J146" i="14"/>
  <c r="K145" i="14"/>
  <c r="J148" i="13"/>
  <c r="K147" i="13"/>
  <c r="J147" i="12"/>
  <c r="K146" i="12"/>
  <c r="J143" i="11"/>
  <c r="K142" i="11"/>
  <c r="J146" i="10"/>
  <c r="K145" i="10"/>
  <c r="J146" i="9"/>
  <c r="K145" i="9"/>
  <c r="J146" i="8"/>
  <c r="K145" i="8"/>
  <c r="J144" i="7"/>
  <c r="K143" i="7"/>
  <c r="J147" i="6"/>
  <c r="K146" i="6"/>
  <c r="J146" i="5"/>
  <c r="K145" i="5"/>
  <c r="J150" i="4"/>
  <c r="K149" i="4"/>
  <c r="J149" i="15" l="1"/>
  <c r="K148" i="15"/>
  <c r="J147" i="14"/>
  <c r="K146" i="14"/>
  <c r="J149" i="13"/>
  <c r="K148" i="13"/>
  <c r="J148" i="12"/>
  <c r="K147" i="12"/>
  <c r="J144" i="11"/>
  <c r="K143" i="11"/>
  <c r="J147" i="10"/>
  <c r="K146" i="10"/>
  <c r="J147" i="9"/>
  <c r="K146" i="9"/>
  <c r="J147" i="8"/>
  <c r="K146" i="8"/>
  <c r="J145" i="7"/>
  <c r="K144" i="7"/>
  <c r="J148" i="6"/>
  <c r="K147" i="6"/>
  <c r="J147" i="5"/>
  <c r="K146" i="5"/>
  <c r="J151" i="4"/>
  <c r="K150" i="4"/>
  <c r="J150" i="15" l="1"/>
  <c r="K149" i="15"/>
  <c r="J148" i="14"/>
  <c r="K147" i="14"/>
  <c r="J150" i="13"/>
  <c r="K149" i="13"/>
  <c r="J149" i="12"/>
  <c r="K148" i="12"/>
  <c r="J145" i="11"/>
  <c r="K144" i="11"/>
  <c r="J148" i="10"/>
  <c r="K147" i="10"/>
  <c r="J148" i="9"/>
  <c r="K147" i="9"/>
  <c r="J148" i="8"/>
  <c r="K147" i="8"/>
  <c r="J146" i="7"/>
  <c r="K145" i="7"/>
  <c r="J149" i="6"/>
  <c r="K148" i="6"/>
  <c r="J148" i="5"/>
  <c r="K147" i="5"/>
  <c r="J152" i="4"/>
  <c r="K151" i="4"/>
  <c r="J151" i="15" l="1"/>
  <c r="K150" i="15"/>
  <c r="J149" i="14"/>
  <c r="K148" i="14"/>
  <c r="J151" i="13"/>
  <c r="K150" i="13"/>
  <c r="J150" i="12"/>
  <c r="K149" i="12"/>
  <c r="K145" i="11"/>
  <c r="J146" i="11"/>
  <c r="J149" i="10"/>
  <c r="K148" i="10"/>
  <c r="J149" i="9"/>
  <c r="K148" i="9"/>
  <c r="J149" i="8"/>
  <c r="K148" i="8"/>
  <c r="J147" i="7"/>
  <c r="K146" i="7"/>
  <c r="J150" i="6"/>
  <c r="K149" i="6"/>
  <c r="J149" i="5"/>
  <c r="K148" i="5"/>
  <c r="J153" i="4"/>
  <c r="K152" i="4"/>
  <c r="J152" i="15" l="1"/>
  <c r="K151" i="15"/>
  <c r="J150" i="14"/>
  <c r="K149" i="14"/>
  <c r="J152" i="13"/>
  <c r="K151" i="13"/>
  <c r="J151" i="12"/>
  <c r="K150" i="12"/>
  <c r="J147" i="11"/>
  <c r="K146" i="11"/>
  <c r="J150" i="10"/>
  <c r="K149" i="10"/>
  <c r="J150" i="9"/>
  <c r="K149" i="9"/>
  <c r="K149" i="8"/>
  <c r="J150" i="8"/>
  <c r="J148" i="7"/>
  <c r="K147" i="7"/>
  <c r="K150" i="6"/>
  <c r="J151" i="6"/>
  <c r="J150" i="5"/>
  <c r="K149" i="5"/>
  <c r="J154" i="4"/>
  <c r="K153" i="4"/>
  <c r="J153" i="15" l="1"/>
  <c r="K152" i="15"/>
  <c r="J151" i="14"/>
  <c r="K150" i="14"/>
  <c r="J153" i="13"/>
  <c r="K152" i="13"/>
  <c r="J152" i="12"/>
  <c r="K151" i="12"/>
  <c r="J148" i="11"/>
  <c r="K147" i="11"/>
  <c r="J151" i="10"/>
  <c r="K150" i="10"/>
  <c r="J151" i="9"/>
  <c r="K150" i="9"/>
  <c r="K150" i="8"/>
  <c r="J151" i="8"/>
  <c r="J149" i="7"/>
  <c r="K148" i="7"/>
  <c r="J152" i="6"/>
  <c r="K151" i="6"/>
  <c r="J151" i="5"/>
  <c r="K150" i="5"/>
  <c r="K154" i="4"/>
  <c r="J155" i="4"/>
  <c r="J154" i="15" l="1"/>
  <c r="K153" i="15"/>
  <c r="J152" i="14"/>
  <c r="K151" i="14"/>
  <c r="J154" i="13"/>
  <c r="K153" i="13"/>
  <c r="J153" i="12"/>
  <c r="K152" i="12"/>
  <c r="J149" i="11"/>
  <c r="K148" i="11"/>
  <c r="J152" i="10"/>
  <c r="K151" i="10"/>
  <c r="J152" i="9"/>
  <c r="K151" i="9"/>
  <c r="J152" i="8"/>
  <c r="K151" i="8"/>
  <c r="J150" i="7"/>
  <c r="K149" i="7"/>
  <c r="J153" i="6"/>
  <c r="K152" i="6"/>
  <c r="J152" i="5"/>
  <c r="K151" i="5"/>
  <c r="J156" i="4"/>
  <c r="K155" i="4"/>
  <c r="J155" i="15" l="1"/>
  <c r="K154" i="15"/>
  <c r="J153" i="14"/>
  <c r="K152" i="14"/>
  <c r="J155" i="13"/>
  <c r="K154" i="13"/>
  <c r="K153" i="12"/>
  <c r="J154" i="12"/>
  <c r="J150" i="11"/>
  <c r="K149" i="11"/>
  <c r="J153" i="10"/>
  <c r="K152" i="10"/>
  <c r="J153" i="9"/>
  <c r="K152" i="9"/>
  <c r="J153" i="8"/>
  <c r="K152" i="8"/>
  <c r="J151" i="7"/>
  <c r="K150" i="7"/>
  <c r="J154" i="6"/>
  <c r="K153" i="6"/>
  <c r="J153" i="5"/>
  <c r="K152" i="5"/>
  <c r="J157" i="4"/>
  <c r="K156" i="4"/>
  <c r="K155" i="15" l="1"/>
  <c r="J156" i="15"/>
  <c r="J154" i="14"/>
  <c r="K153" i="14"/>
  <c r="J156" i="13"/>
  <c r="K155" i="13"/>
  <c r="J155" i="12"/>
  <c r="K154" i="12"/>
  <c r="J151" i="11"/>
  <c r="K150" i="11"/>
  <c r="J154" i="10"/>
  <c r="K153" i="10"/>
  <c r="K153" i="9"/>
  <c r="J154" i="9"/>
  <c r="J154" i="8"/>
  <c r="K153" i="8"/>
  <c r="J152" i="7"/>
  <c r="K151" i="7"/>
  <c r="J155" i="6"/>
  <c r="K154" i="6"/>
  <c r="J154" i="5"/>
  <c r="K153" i="5"/>
  <c r="K157" i="4"/>
  <c r="J158" i="4"/>
  <c r="J157" i="15" l="1"/>
  <c r="K156" i="15"/>
  <c r="J155" i="14"/>
  <c r="K154" i="14"/>
  <c r="J157" i="13"/>
  <c r="K156" i="13"/>
  <c r="J156" i="12"/>
  <c r="K155" i="12"/>
  <c r="J152" i="11"/>
  <c r="K151" i="11"/>
  <c r="J155" i="10"/>
  <c r="K154" i="10"/>
  <c r="J155" i="9"/>
  <c r="K154" i="9"/>
  <c r="J155" i="8"/>
  <c r="K154" i="8"/>
  <c r="J153" i="7"/>
  <c r="K152" i="7"/>
  <c r="J156" i="6"/>
  <c r="K155" i="6"/>
  <c r="J155" i="5"/>
  <c r="K154" i="5"/>
  <c r="J159" i="4"/>
  <c r="K158" i="4"/>
  <c r="K157" i="15" l="1"/>
  <c r="J158" i="15"/>
  <c r="J156" i="14"/>
  <c r="K155" i="14"/>
  <c r="J158" i="13"/>
  <c r="K157" i="13"/>
  <c r="J157" i="12"/>
  <c r="K156" i="12"/>
  <c r="J153" i="11"/>
  <c r="K152" i="11"/>
  <c r="J156" i="10"/>
  <c r="K155" i="10"/>
  <c r="J156" i="9"/>
  <c r="K155" i="9"/>
  <c r="J156" i="8"/>
  <c r="K155" i="8"/>
  <c r="J154" i="7"/>
  <c r="K153" i="7"/>
  <c r="J157" i="6"/>
  <c r="K156" i="6"/>
  <c r="J156" i="5"/>
  <c r="K155" i="5"/>
  <c r="J160" i="4"/>
  <c r="K159" i="4"/>
  <c r="J159" i="15" l="1"/>
  <c r="K158" i="15"/>
  <c r="J157" i="14"/>
  <c r="K156" i="14"/>
  <c r="J159" i="13"/>
  <c r="K158" i="13"/>
  <c r="J158" i="12"/>
  <c r="K157" i="12"/>
  <c r="J154" i="11"/>
  <c r="K153" i="11"/>
  <c r="J157" i="10"/>
  <c r="K156" i="10"/>
  <c r="J157" i="9"/>
  <c r="K156" i="9"/>
  <c r="J157" i="8"/>
  <c r="K156" i="8"/>
  <c r="J155" i="7"/>
  <c r="K154" i="7"/>
  <c r="J158" i="6"/>
  <c r="K157" i="6"/>
  <c r="J157" i="5"/>
  <c r="K156" i="5"/>
  <c r="J161" i="4"/>
  <c r="K160" i="4"/>
  <c r="J160" i="15" l="1"/>
  <c r="K159" i="15"/>
  <c r="K157" i="14"/>
  <c r="J158" i="14"/>
  <c r="J160" i="13"/>
  <c r="K159" i="13"/>
  <c r="J159" i="12"/>
  <c r="K158" i="12"/>
  <c r="J155" i="11"/>
  <c r="K154" i="11"/>
  <c r="K157" i="10"/>
  <c r="J158" i="10"/>
  <c r="J158" i="9"/>
  <c r="K157" i="9"/>
  <c r="J158" i="8"/>
  <c r="K157" i="8"/>
  <c r="J156" i="7"/>
  <c r="K155" i="7"/>
  <c r="J159" i="6"/>
  <c r="K158" i="6"/>
  <c r="K157" i="5"/>
  <c r="J158" i="5"/>
  <c r="J162" i="4"/>
  <c r="K161" i="4"/>
  <c r="J161" i="15" l="1"/>
  <c r="K160" i="15"/>
  <c r="J159" i="14"/>
  <c r="K158" i="14"/>
  <c r="J161" i="13"/>
  <c r="K160" i="13"/>
  <c r="J160" i="12"/>
  <c r="K159" i="12"/>
  <c r="J156" i="11"/>
  <c r="K155" i="11"/>
  <c r="J159" i="10"/>
  <c r="K158" i="10"/>
  <c r="K158" i="9"/>
  <c r="J159" i="9"/>
  <c r="J159" i="8"/>
  <c r="K158" i="8"/>
  <c r="J157" i="7"/>
  <c r="K156" i="7"/>
  <c r="J160" i="6"/>
  <c r="K159" i="6"/>
  <c r="J159" i="5"/>
  <c r="K158" i="5"/>
  <c r="J163" i="4"/>
  <c r="K162" i="4"/>
  <c r="K161" i="15" l="1"/>
  <c r="J162" i="15"/>
  <c r="J160" i="14"/>
  <c r="K159" i="14"/>
  <c r="J162" i="13"/>
  <c r="K161" i="13"/>
  <c r="J161" i="12"/>
  <c r="K160" i="12"/>
  <c r="J157" i="11"/>
  <c r="K156" i="11"/>
  <c r="J160" i="10"/>
  <c r="K159" i="10"/>
  <c r="J160" i="9"/>
  <c r="K159" i="9"/>
  <c r="J160" i="8"/>
  <c r="K159" i="8"/>
  <c r="J158" i="7"/>
  <c r="K157" i="7"/>
  <c r="J161" i="6"/>
  <c r="K160" i="6"/>
  <c r="J160" i="5"/>
  <c r="K159" i="5"/>
  <c r="J164" i="4"/>
  <c r="K163" i="4"/>
  <c r="K162" i="15" l="1"/>
  <c r="J163" i="15"/>
  <c r="J161" i="14"/>
  <c r="K160" i="14"/>
  <c r="J163" i="13"/>
  <c r="K162" i="13"/>
  <c r="J162" i="12"/>
  <c r="K161" i="12"/>
  <c r="J158" i="11"/>
  <c r="K157" i="11"/>
  <c r="J161" i="10"/>
  <c r="K160" i="10"/>
  <c r="J161" i="9"/>
  <c r="K160" i="9"/>
  <c r="J161" i="8"/>
  <c r="K160" i="8"/>
  <c r="J159" i="7"/>
  <c r="K158" i="7"/>
  <c r="J162" i="6"/>
  <c r="K161" i="6"/>
  <c r="J161" i="5"/>
  <c r="K160" i="5"/>
  <c r="J165" i="4"/>
  <c r="K164" i="4"/>
  <c r="J164" i="15" l="1"/>
  <c r="K163" i="15"/>
  <c r="K161" i="14"/>
  <c r="J162" i="14"/>
  <c r="J164" i="13"/>
  <c r="K163" i="13"/>
  <c r="J163" i="12"/>
  <c r="K162" i="12"/>
  <c r="J159" i="11"/>
  <c r="K158" i="11"/>
  <c r="J162" i="10"/>
  <c r="K161" i="10"/>
  <c r="J162" i="9"/>
  <c r="K161" i="9"/>
  <c r="J162" i="8"/>
  <c r="K161" i="8"/>
  <c r="J160" i="7"/>
  <c r="K159" i="7"/>
  <c r="J163" i="6"/>
  <c r="K162" i="6"/>
  <c r="J162" i="5"/>
  <c r="K161" i="5"/>
  <c r="K165" i="4"/>
  <c r="J166" i="4"/>
  <c r="J165" i="15" l="1"/>
  <c r="K164" i="15"/>
  <c r="J163" i="14"/>
  <c r="K162" i="14"/>
  <c r="J165" i="13"/>
  <c r="K164" i="13"/>
  <c r="J164" i="12"/>
  <c r="K163" i="12"/>
  <c r="J160" i="11"/>
  <c r="K159" i="11"/>
  <c r="J163" i="10"/>
  <c r="K162" i="10"/>
  <c r="J163" i="9"/>
  <c r="K162" i="9"/>
  <c r="J163" i="8"/>
  <c r="K162" i="8"/>
  <c r="J161" i="7"/>
  <c r="K160" i="7"/>
  <c r="J164" i="6"/>
  <c r="K163" i="6"/>
  <c r="K162" i="5"/>
  <c r="J163" i="5"/>
  <c r="J167" i="4"/>
  <c r="K166" i="4"/>
  <c r="J166" i="15" l="1"/>
  <c r="K165" i="15"/>
  <c r="J164" i="14"/>
  <c r="K163" i="14"/>
  <c r="J166" i="13"/>
  <c r="K165" i="13"/>
  <c r="J165" i="12"/>
  <c r="K164" i="12"/>
  <c r="J161" i="11"/>
  <c r="K160" i="11"/>
  <c r="J164" i="10"/>
  <c r="K163" i="10"/>
  <c r="J164" i="9"/>
  <c r="K163" i="9"/>
  <c r="J164" i="8"/>
  <c r="K163" i="8"/>
  <c r="J162" i="7"/>
  <c r="K161" i="7"/>
  <c r="J165" i="6"/>
  <c r="K164" i="6"/>
  <c r="J164" i="5"/>
  <c r="K163" i="5"/>
  <c r="J168" i="4"/>
  <c r="K167" i="4"/>
  <c r="J167" i="15" l="1"/>
  <c r="K166" i="15"/>
  <c r="J165" i="14"/>
  <c r="K164" i="14"/>
  <c r="J167" i="13"/>
  <c r="K166" i="13"/>
  <c r="K165" i="12"/>
  <c r="J166" i="12"/>
  <c r="J162" i="11"/>
  <c r="K161" i="11"/>
  <c r="J165" i="10"/>
  <c r="K164" i="10"/>
  <c r="J165" i="9"/>
  <c r="K164" i="9"/>
  <c r="J165" i="8"/>
  <c r="K164" i="8"/>
  <c r="J163" i="7"/>
  <c r="K162" i="7"/>
  <c r="J166" i="6"/>
  <c r="K165" i="6"/>
  <c r="J165" i="5"/>
  <c r="K164" i="5"/>
  <c r="J169" i="4"/>
  <c r="K168" i="4"/>
  <c r="J168" i="15" l="1"/>
  <c r="K167" i="15"/>
  <c r="J166" i="14"/>
  <c r="K165" i="14"/>
  <c r="J168" i="13"/>
  <c r="K167" i="13"/>
  <c r="J167" i="12"/>
  <c r="K166" i="12"/>
  <c r="J163" i="11"/>
  <c r="K162" i="11"/>
  <c r="J166" i="10"/>
  <c r="K165" i="10"/>
  <c r="J166" i="9"/>
  <c r="K165" i="9"/>
  <c r="J166" i="8"/>
  <c r="K165" i="8"/>
  <c r="J164" i="7"/>
  <c r="K163" i="7"/>
  <c r="J167" i="6"/>
  <c r="K166" i="6"/>
  <c r="J166" i="5"/>
  <c r="K165" i="5"/>
  <c r="J170" i="4"/>
  <c r="K169" i="4"/>
  <c r="J169" i="15" l="1"/>
  <c r="K168" i="15"/>
  <c r="J167" i="14"/>
  <c r="K166" i="14"/>
  <c r="J169" i="13"/>
  <c r="K168" i="13"/>
  <c r="J168" i="12"/>
  <c r="K167" i="12"/>
  <c r="J164" i="11"/>
  <c r="K163" i="11"/>
  <c r="J167" i="10"/>
  <c r="K166" i="10"/>
  <c r="K166" i="9"/>
  <c r="J167" i="9"/>
  <c r="J167" i="8"/>
  <c r="K166" i="8"/>
  <c r="J165" i="7"/>
  <c r="K164" i="7"/>
  <c r="J168" i="6"/>
  <c r="K167" i="6"/>
  <c r="J167" i="5"/>
  <c r="K166" i="5"/>
  <c r="J171" i="4"/>
  <c r="K170" i="4"/>
  <c r="J170" i="15" l="1"/>
  <c r="K169" i="15"/>
  <c r="J168" i="14"/>
  <c r="K167" i="14"/>
  <c r="J170" i="13"/>
  <c r="K169" i="13"/>
  <c r="J169" i="12"/>
  <c r="K168" i="12"/>
  <c r="J165" i="11"/>
  <c r="K164" i="11"/>
  <c r="J168" i="10"/>
  <c r="K167" i="10"/>
  <c r="J168" i="9"/>
  <c r="K167" i="9"/>
  <c r="J168" i="8"/>
  <c r="K167" i="8"/>
  <c r="J166" i="7"/>
  <c r="K165" i="7"/>
  <c r="J169" i="6"/>
  <c r="K168" i="6"/>
  <c r="J168" i="5"/>
  <c r="K167" i="5"/>
  <c r="J172" i="4"/>
  <c r="K171" i="4"/>
  <c r="K170" i="15" l="1"/>
  <c r="J171" i="15"/>
  <c r="J169" i="14"/>
  <c r="K168" i="14"/>
  <c r="J171" i="13"/>
  <c r="K170" i="13"/>
  <c r="J170" i="12"/>
  <c r="K169" i="12"/>
  <c r="K165" i="11"/>
  <c r="J166" i="11"/>
  <c r="J169" i="10"/>
  <c r="K168" i="10"/>
  <c r="J169" i="9"/>
  <c r="K168" i="9"/>
  <c r="J169" i="8"/>
  <c r="K168" i="8"/>
  <c r="J167" i="7"/>
  <c r="K166" i="7"/>
  <c r="J170" i="6"/>
  <c r="K169" i="6"/>
  <c r="J169" i="5"/>
  <c r="K168" i="5"/>
  <c r="J173" i="4"/>
  <c r="K172" i="4"/>
  <c r="J172" i="15" l="1"/>
  <c r="K171" i="15"/>
  <c r="J170" i="14"/>
  <c r="K169" i="14"/>
  <c r="J172" i="13"/>
  <c r="K171" i="13"/>
  <c r="J171" i="12"/>
  <c r="K170" i="12"/>
  <c r="J167" i="11"/>
  <c r="K166" i="11"/>
  <c r="J170" i="10"/>
  <c r="K169" i="10"/>
  <c r="J170" i="9"/>
  <c r="K169" i="9"/>
  <c r="J170" i="8"/>
  <c r="K169" i="8"/>
  <c r="J168" i="7"/>
  <c r="K167" i="7"/>
  <c r="J171" i="6"/>
  <c r="K170" i="6"/>
  <c r="J170" i="5"/>
  <c r="K169" i="5"/>
  <c r="J174" i="4"/>
  <c r="K173" i="4"/>
  <c r="J173" i="15" l="1"/>
  <c r="K172" i="15"/>
  <c r="K170" i="14"/>
  <c r="J171" i="14"/>
  <c r="J173" i="13"/>
  <c r="K172" i="13"/>
  <c r="J172" i="12"/>
  <c r="K171" i="12"/>
  <c r="J168" i="11"/>
  <c r="K167" i="11"/>
  <c r="J171" i="10"/>
  <c r="K170" i="10"/>
  <c r="J171" i="9"/>
  <c r="K170" i="9"/>
  <c r="J171" i="8"/>
  <c r="K170" i="8"/>
  <c r="J169" i="7"/>
  <c r="K168" i="7"/>
  <c r="J172" i="6"/>
  <c r="K171" i="6"/>
  <c r="K170" i="5"/>
  <c r="J171" i="5"/>
  <c r="J175" i="4"/>
  <c r="K174" i="4"/>
  <c r="J174" i="15" l="1"/>
  <c r="K173" i="15"/>
  <c r="J172" i="14"/>
  <c r="K171" i="14"/>
  <c r="J174" i="13"/>
  <c r="K173" i="13"/>
  <c r="J173" i="12"/>
  <c r="K172" i="12"/>
  <c r="J169" i="11"/>
  <c r="K168" i="11"/>
  <c r="J172" i="10"/>
  <c r="K171" i="10"/>
  <c r="J172" i="9"/>
  <c r="K171" i="9"/>
  <c r="J172" i="8"/>
  <c r="K171" i="8"/>
  <c r="J170" i="7"/>
  <c r="K169" i="7"/>
  <c r="J173" i="6"/>
  <c r="K172" i="6"/>
  <c r="J172" i="5"/>
  <c r="K171" i="5"/>
  <c r="J176" i="4"/>
  <c r="K175" i="4"/>
  <c r="K174" i="15" l="1"/>
  <c r="J175" i="15"/>
  <c r="J173" i="14"/>
  <c r="K172" i="14"/>
  <c r="J175" i="13"/>
  <c r="K174" i="13"/>
  <c r="J174" i="12"/>
  <c r="K173" i="12"/>
  <c r="K169" i="11"/>
  <c r="J170" i="11"/>
  <c r="J173" i="10"/>
  <c r="K172" i="10"/>
  <c r="J173" i="9"/>
  <c r="K172" i="9"/>
  <c r="J173" i="8"/>
  <c r="K172" i="8"/>
  <c r="J171" i="7"/>
  <c r="K170" i="7"/>
  <c r="J174" i="6"/>
  <c r="K173" i="6"/>
  <c r="J173" i="5"/>
  <c r="K172" i="5"/>
  <c r="J177" i="4"/>
  <c r="K176" i="4"/>
  <c r="J176" i="15" l="1"/>
  <c r="K175" i="15"/>
  <c r="J174" i="14"/>
  <c r="K173" i="14"/>
  <c r="J176" i="13"/>
  <c r="K175" i="13"/>
  <c r="J175" i="12"/>
  <c r="K174" i="12"/>
  <c r="J171" i="11"/>
  <c r="K170" i="11"/>
  <c r="J174" i="10"/>
  <c r="K173" i="10"/>
  <c r="J174" i="9"/>
  <c r="K173" i="9"/>
  <c r="K173" i="8"/>
  <c r="J174" i="8"/>
  <c r="J172" i="7"/>
  <c r="K171" i="7"/>
  <c r="J175" i="6"/>
  <c r="K174" i="6"/>
  <c r="J174" i="5"/>
  <c r="K173" i="5"/>
  <c r="K177" i="4"/>
  <c r="J178" i="4"/>
  <c r="J177" i="15" l="1"/>
  <c r="K176" i="15"/>
  <c r="K174" i="14"/>
  <c r="J175" i="14"/>
  <c r="J177" i="13"/>
  <c r="K176" i="13"/>
  <c r="J176" i="12"/>
  <c r="K175" i="12"/>
  <c r="J172" i="11"/>
  <c r="K171" i="11"/>
  <c r="J175" i="10"/>
  <c r="K174" i="10"/>
  <c r="J175" i="9"/>
  <c r="K174" i="9"/>
  <c r="J175" i="8"/>
  <c r="K174" i="8"/>
  <c r="J173" i="7"/>
  <c r="K172" i="7"/>
  <c r="J176" i="6"/>
  <c r="K175" i="6"/>
  <c r="J175" i="5"/>
  <c r="K174" i="5"/>
  <c r="J179" i="4"/>
  <c r="K178" i="4"/>
  <c r="K177" i="15" l="1"/>
  <c r="J178" i="15"/>
  <c r="J176" i="14"/>
  <c r="K175" i="14"/>
  <c r="J178" i="13"/>
  <c r="K177" i="13"/>
  <c r="J177" i="12"/>
  <c r="K176" i="12"/>
  <c r="J173" i="11"/>
  <c r="K172" i="11"/>
  <c r="J176" i="10"/>
  <c r="K175" i="10"/>
  <c r="J176" i="9"/>
  <c r="K175" i="9"/>
  <c r="J176" i="8"/>
  <c r="K175" i="8"/>
  <c r="K173" i="7"/>
  <c r="J174" i="7"/>
  <c r="K176" i="6"/>
  <c r="J177" i="6"/>
  <c r="J176" i="5"/>
  <c r="K175" i="5"/>
  <c r="J180" i="4"/>
  <c r="K179" i="4"/>
  <c r="J179" i="15" l="1"/>
  <c r="K178" i="15"/>
  <c r="J177" i="14"/>
  <c r="K176" i="14"/>
  <c r="J179" i="13"/>
  <c r="K178" i="13"/>
  <c r="J178" i="12"/>
  <c r="K177" i="12"/>
  <c r="J174" i="11"/>
  <c r="K173" i="11"/>
  <c r="J177" i="10"/>
  <c r="K176" i="10"/>
  <c r="J177" i="9"/>
  <c r="K176" i="9"/>
  <c r="J177" i="8"/>
  <c r="K176" i="8"/>
  <c r="J175" i="7"/>
  <c r="K174" i="7"/>
  <c r="J178" i="6"/>
  <c r="K177" i="6"/>
  <c r="J177" i="5"/>
  <c r="K176" i="5"/>
  <c r="J181" i="4"/>
  <c r="K180" i="4"/>
  <c r="J180" i="15" l="1"/>
  <c r="K179" i="15"/>
  <c r="J178" i="14"/>
  <c r="K177" i="14"/>
  <c r="J180" i="13"/>
  <c r="K179" i="13"/>
  <c r="J179" i="12"/>
  <c r="K178" i="12"/>
  <c r="J175" i="11"/>
  <c r="K174" i="11"/>
  <c r="J178" i="10"/>
  <c r="K177" i="10"/>
  <c r="J178" i="9"/>
  <c r="K177" i="9"/>
  <c r="J178" i="8"/>
  <c r="K177" i="8"/>
  <c r="J176" i="7"/>
  <c r="K175" i="7"/>
  <c r="J179" i="6"/>
  <c r="K178" i="6"/>
  <c r="J178" i="5"/>
  <c r="K177" i="5"/>
  <c r="K181" i="4"/>
  <c r="J182" i="4"/>
  <c r="AD22" i="2"/>
  <c r="AD19" i="2"/>
  <c r="AD18" i="2"/>
  <c r="AD17" i="2"/>
  <c r="AD16" i="2"/>
  <c r="AD15" i="2"/>
  <c r="AD14" i="2"/>
  <c r="AD13" i="2"/>
  <c r="AD10" i="2"/>
  <c r="AD9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J181" i="15" l="1"/>
  <c r="K180" i="15"/>
  <c r="J179" i="14"/>
  <c r="K178" i="14"/>
  <c r="J181" i="13"/>
  <c r="K180" i="13"/>
  <c r="J180" i="12"/>
  <c r="K179" i="12"/>
  <c r="J176" i="11"/>
  <c r="K175" i="11"/>
  <c r="J179" i="10"/>
  <c r="K178" i="10"/>
  <c r="J179" i="9"/>
  <c r="K178" i="9"/>
  <c r="J179" i="8"/>
  <c r="K178" i="8"/>
  <c r="J177" i="7"/>
  <c r="K176" i="7"/>
  <c r="J180" i="6"/>
  <c r="K179" i="6"/>
  <c r="J179" i="5"/>
  <c r="K178" i="5"/>
  <c r="K182" i="4"/>
  <c r="J183" i="4"/>
  <c r="AD11" i="2"/>
  <c r="AD20" i="2" s="1"/>
  <c r="AD23" i="2" s="1"/>
  <c r="S87" i="1"/>
  <c r="S6" i="1" s="1"/>
  <c r="AD4" i="2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K181" i="15" l="1"/>
  <c r="J182" i="15"/>
  <c r="J180" i="14"/>
  <c r="K179" i="14"/>
  <c r="J182" i="13"/>
  <c r="K181" i="13"/>
  <c r="J181" i="12"/>
  <c r="K180" i="12"/>
  <c r="J177" i="11"/>
  <c r="K176" i="11"/>
  <c r="J180" i="10"/>
  <c r="K179" i="10"/>
  <c r="J180" i="9"/>
  <c r="K179" i="9"/>
  <c r="J180" i="8"/>
  <c r="K179" i="8"/>
  <c r="J178" i="7"/>
  <c r="K177" i="7"/>
  <c r="J181" i="6"/>
  <c r="K180" i="6"/>
  <c r="J180" i="5"/>
  <c r="K179" i="5"/>
  <c r="J184" i="4"/>
  <c r="K183" i="4"/>
  <c r="V87" i="1"/>
  <c r="V6" i="1" s="1"/>
  <c r="W87" i="1"/>
  <c r="W6" i="1" s="1"/>
  <c r="AA87" i="1"/>
  <c r="AA6" i="1" s="1"/>
  <c r="T87" i="1"/>
  <c r="T6" i="1" s="1"/>
  <c r="Z87" i="1"/>
  <c r="Z6" i="1" s="1"/>
  <c r="U87" i="1"/>
  <c r="U6" i="1" s="1"/>
  <c r="AC87" i="1"/>
  <c r="AC6" i="1" s="1"/>
  <c r="Y87" i="1"/>
  <c r="Y6" i="1" s="1"/>
  <c r="X87" i="1"/>
  <c r="X6" i="1" s="1"/>
  <c r="AB87" i="1"/>
  <c r="AB6" i="1" s="1"/>
  <c r="AD87" i="1"/>
  <c r="AD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183" i="15" l="1"/>
  <c r="K182" i="15"/>
  <c r="J181" i="14"/>
  <c r="K180" i="14"/>
  <c r="J183" i="13"/>
  <c r="K182" i="13"/>
  <c r="K181" i="12"/>
  <c r="J182" i="12"/>
  <c r="J178" i="11"/>
  <c r="K177" i="11"/>
  <c r="J181" i="10"/>
  <c r="K180" i="10"/>
  <c r="K180" i="9"/>
  <c r="J181" i="9"/>
  <c r="J181" i="8"/>
  <c r="K180" i="8"/>
  <c r="J179" i="7"/>
  <c r="K178" i="7"/>
  <c r="J182" i="6"/>
  <c r="K181" i="6"/>
  <c r="J181" i="5"/>
  <c r="K180" i="5"/>
  <c r="J185" i="4"/>
  <c r="K184" i="4"/>
  <c r="C3" i="1"/>
  <c r="K183" i="15" l="1"/>
  <c r="J184" i="15"/>
  <c r="J182" i="14"/>
  <c r="K181" i="14"/>
  <c r="J184" i="13"/>
  <c r="K183" i="13"/>
  <c r="J183" i="12"/>
  <c r="K182" i="12"/>
  <c r="J179" i="11"/>
  <c r="K178" i="11"/>
  <c r="J182" i="10"/>
  <c r="K181" i="10"/>
  <c r="J182" i="9"/>
  <c r="K181" i="9"/>
  <c r="J182" i="8"/>
  <c r="K181" i="8"/>
  <c r="J180" i="7"/>
  <c r="K179" i="7"/>
  <c r="J183" i="6"/>
  <c r="K182" i="6"/>
  <c r="J182" i="5"/>
  <c r="K181" i="5"/>
  <c r="J186" i="4"/>
  <c r="K185" i="4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AO310" i="3" s="1"/>
  <c r="M307" i="3"/>
  <c r="AN307" i="3" s="1"/>
  <c r="AN310" i="3" s="1"/>
  <c r="L307" i="3"/>
  <c r="AM307" i="3" s="1"/>
  <c r="AM310" i="3" s="1"/>
  <c r="K307" i="3"/>
  <c r="AL307" i="3" s="1"/>
  <c r="AL310" i="3" s="1"/>
  <c r="J307" i="3"/>
  <c r="AK307" i="3" s="1"/>
  <c r="AK310" i="3" s="1"/>
  <c r="I307" i="3"/>
  <c r="AJ307" i="3" s="1"/>
  <c r="AJ310" i="3" s="1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28" i="3"/>
  <c r="AF128" i="3" s="1"/>
  <c r="E232" i="3"/>
  <c r="AF232" i="3" s="1"/>
  <c r="E90" i="3"/>
  <c r="AF90" i="3" s="1"/>
  <c r="E66" i="3"/>
  <c r="AF66" i="3" s="1"/>
  <c r="E42" i="3"/>
  <c r="AF42" i="3" s="1"/>
  <c r="E18" i="3"/>
  <c r="AF18" i="3" s="1"/>
  <c r="E212" i="3"/>
  <c r="AF212" i="3" s="1"/>
  <c r="F128" i="3"/>
  <c r="AG128" i="3" s="1"/>
  <c r="F232" i="3"/>
  <c r="AG232" i="3" s="1"/>
  <c r="F90" i="3"/>
  <c r="AG90" i="3" s="1"/>
  <c r="F66" i="3"/>
  <c r="AG66" i="3" s="1"/>
  <c r="F42" i="3"/>
  <c r="AG42" i="3" s="1"/>
  <c r="F18" i="3"/>
  <c r="AG18" i="3" s="1"/>
  <c r="F212" i="3"/>
  <c r="AG212" i="3" s="1"/>
  <c r="G128" i="3"/>
  <c r="AH128" i="3" s="1"/>
  <c r="G232" i="3"/>
  <c r="AH232" i="3" s="1"/>
  <c r="G90" i="3"/>
  <c r="AH90" i="3" s="1"/>
  <c r="G66" i="3"/>
  <c r="AH66" i="3" s="1"/>
  <c r="G42" i="3"/>
  <c r="AH42" i="3" s="1"/>
  <c r="G18" i="3"/>
  <c r="AH18" i="3" s="1"/>
  <c r="G212" i="3"/>
  <c r="AH212" i="3" s="1"/>
  <c r="D6" i="3"/>
  <c r="AE6" i="3" s="1"/>
  <c r="D128" i="3"/>
  <c r="AE128" i="3" s="1"/>
  <c r="D232" i="3"/>
  <c r="AE232" i="3" s="1"/>
  <c r="D90" i="3"/>
  <c r="AE90" i="3" s="1"/>
  <c r="D66" i="3"/>
  <c r="AE66" i="3" s="1"/>
  <c r="D42" i="3"/>
  <c r="AE42" i="3" s="1"/>
  <c r="D18" i="3"/>
  <c r="AE18" i="3" s="1"/>
  <c r="C6" i="3"/>
  <c r="AD6" i="3" s="1"/>
  <c r="C128" i="3"/>
  <c r="AD128" i="3" s="1"/>
  <c r="C232" i="3"/>
  <c r="AD232" i="3" s="1"/>
  <c r="C90" i="3"/>
  <c r="AD90" i="3" s="1"/>
  <c r="C66" i="3"/>
  <c r="AD66" i="3" s="1"/>
  <c r="C42" i="3"/>
  <c r="AD42" i="3" s="1"/>
  <c r="C18" i="3"/>
  <c r="AD18" i="3" s="1"/>
  <c r="C212" i="3"/>
  <c r="AD212" i="3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K1" i="1" s="1"/>
  <c r="L1" i="1" s="1"/>
  <c r="J185" i="15" l="1"/>
  <c r="K184" i="15"/>
  <c r="J183" i="14"/>
  <c r="K182" i="14"/>
  <c r="J185" i="13"/>
  <c r="K184" i="13"/>
  <c r="J184" i="12"/>
  <c r="K183" i="12"/>
  <c r="J180" i="11"/>
  <c r="K179" i="11"/>
  <c r="J183" i="10"/>
  <c r="K182" i="10"/>
  <c r="J183" i="9"/>
  <c r="K182" i="9"/>
  <c r="J183" i="8"/>
  <c r="K182" i="8"/>
  <c r="J181" i="7"/>
  <c r="K180" i="7"/>
  <c r="J184" i="6"/>
  <c r="K183" i="6"/>
  <c r="J183" i="5"/>
  <c r="K182" i="5"/>
  <c r="J187" i="4"/>
  <c r="K186" i="4"/>
  <c r="D17" i="3"/>
  <c r="AE17" i="3" s="1"/>
  <c r="D41" i="3"/>
  <c r="AE41" i="3" s="1"/>
  <c r="D65" i="3"/>
  <c r="AE65" i="3" s="1"/>
  <c r="D89" i="3"/>
  <c r="AE89" i="3" s="1"/>
  <c r="D113" i="3"/>
  <c r="AE113" i="3" s="1"/>
  <c r="D127" i="3"/>
  <c r="AE127" i="3" s="1"/>
  <c r="AI239" i="3"/>
  <c r="AM152" i="3"/>
  <c r="AI173" i="3"/>
  <c r="AM243" i="3"/>
  <c r="AM340" i="3"/>
  <c r="AM356" i="3"/>
  <c r="AL156" i="3"/>
  <c r="AL186" i="3"/>
  <c r="AL202" i="3"/>
  <c r="AL274" i="3"/>
  <c r="AO152" i="3"/>
  <c r="AO243" i="3"/>
  <c r="AO340" i="3"/>
  <c r="AO356" i="3"/>
  <c r="AO160" i="3"/>
  <c r="AO190" i="3"/>
  <c r="AO206" i="3"/>
  <c r="AO500" i="3"/>
  <c r="AN160" i="3"/>
  <c r="AN190" i="3"/>
  <c r="AN206" i="3"/>
  <c r="AN235" i="3"/>
  <c r="AN332" i="3"/>
  <c r="AN336" i="3"/>
  <c r="AN352" i="3"/>
  <c r="AL177" i="3"/>
  <c r="AK156" i="3"/>
  <c r="AK186" i="3"/>
  <c r="AK202" i="3"/>
  <c r="AK274" i="3"/>
  <c r="AK348" i="3"/>
  <c r="AK177" i="3"/>
  <c r="AO235" i="3"/>
  <c r="AO332" i="3"/>
  <c r="AO182" i="3"/>
  <c r="AO270" i="3"/>
  <c r="AO327" i="3"/>
  <c r="AO587" i="3"/>
  <c r="AO249" i="3"/>
  <c r="AO314" i="3"/>
  <c r="AN182" i="3"/>
  <c r="AN270" i="3"/>
  <c r="AN274" i="3"/>
  <c r="AN177" i="3"/>
  <c r="AN101" i="3"/>
  <c r="AN152" i="3"/>
  <c r="AN243" i="3"/>
  <c r="AN340" i="3"/>
  <c r="AN356" i="3"/>
  <c r="AN607" i="3"/>
  <c r="AN507" i="3"/>
  <c r="AM101" i="3"/>
  <c r="AM116" i="3"/>
  <c r="AM160" i="3"/>
  <c r="AM190" i="3"/>
  <c r="AM206" i="3"/>
  <c r="AM235" i="3"/>
  <c r="AM306" i="3"/>
  <c r="AM336" i="3"/>
  <c r="AM352" i="3"/>
  <c r="AM156" i="3"/>
  <c r="AM186" i="3"/>
  <c r="AM202" i="3"/>
  <c r="AM274" i="3"/>
  <c r="AM177" i="3"/>
  <c r="AM344" i="3"/>
  <c r="AL415" i="3"/>
  <c r="AL101" i="3"/>
  <c r="AL152" i="3"/>
  <c r="AL243" i="3"/>
  <c r="AL239" i="3"/>
  <c r="AL336" i="3"/>
  <c r="AL352" i="3"/>
  <c r="AK152" i="3"/>
  <c r="AK173" i="3"/>
  <c r="AK592" i="3"/>
  <c r="AK225" i="3"/>
  <c r="AK239" i="3"/>
  <c r="AK332" i="3"/>
  <c r="AK336" i="3"/>
  <c r="AK352" i="3"/>
  <c r="AI198" i="3"/>
  <c r="AI225" i="3"/>
  <c r="AI348" i="3"/>
  <c r="AI514" i="3"/>
  <c r="AI607" i="3"/>
  <c r="AI592" i="3"/>
  <c r="AI319" i="3"/>
  <c r="AJ336" i="3"/>
  <c r="AJ352" i="3"/>
  <c r="AJ340" i="3"/>
  <c r="AJ356" i="3"/>
  <c r="AJ198" i="3"/>
  <c r="AJ152" i="3"/>
  <c r="AJ156" i="3"/>
  <c r="AJ186" i="3"/>
  <c r="AJ202" i="3"/>
  <c r="AJ274" i="3"/>
  <c r="AJ225" i="3"/>
  <c r="AJ239" i="3"/>
  <c r="AJ173" i="3"/>
  <c r="AJ348" i="3"/>
  <c r="AN116" i="3"/>
  <c r="AO116" i="3"/>
  <c r="AN94" i="3"/>
  <c r="AK116" i="3"/>
  <c r="AK160" i="3"/>
  <c r="AN169" i="3"/>
  <c r="AI177" i="3"/>
  <c r="AL182" i="3"/>
  <c r="AK190" i="3"/>
  <c r="AN194" i="3"/>
  <c r="AK206" i="3"/>
  <c r="AN220" i="3"/>
  <c r="AO230" i="3"/>
  <c r="AK235" i="3"/>
  <c r="AJ243" i="3"/>
  <c r="AM249" i="3"/>
  <c r="AN253" i="3"/>
  <c r="AL270" i="3"/>
  <c r="AK306" i="3"/>
  <c r="AM314" i="3"/>
  <c r="AL327" i="3"/>
  <c r="AM367" i="3"/>
  <c r="AI415" i="3"/>
  <c r="AK507" i="3"/>
  <c r="AL587" i="3"/>
  <c r="AN597" i="3"/>
  <c r="AM603" i="3"/>
  <c r="AO94" i="3"/>
  <c r="AK101" i="3"/>
  <c r="AL116" i="3"/>
  <c r="AI156" i="3"/>
  <c r="AL160" i="3"/>
  <c r="AO169" i="3"/>
  <c r="AJ177" i="3"/>
  <c r="AM182" i="3"/>
  <c r="AI186" i="3"/>
  <c r="AL190" i="3"/>
  <c r="AO194" i="3"/>
  <c r="AI202" i="3"/>
  <c r="AL206" i="3"/>
  <c r="AO220" i="3"/>
  <c r="AL235" i="3"/>
  <c r="AK243" i="3"/>
  <c r="AN249" i="3"/>
  <c r="AO253" i="3"/>
  <c r="AM270" i="3"/>
  <c r="AI274" i="3"/>
  <c r="AL306" i="3"/>
  <c r="AN314" i="3"/>
  <c r="AM327" i="3"/>
  <c r="AL332" i="3"/>
  <c r="AK340" i="3"/>
  <c r="AN344" i="3"/>
  <c r="AK356" i="3"/>
  <c r="AN367" i="3"/>
  <c r="AJ415" i="3"/>
  <c r="AL507" i="3"/>
  <c r="AM587" i="3"/>
  <c r="AO597" i="3"/>
  <c r="AN603" i="3"/>
  <c r="AO607" i="3"/>
  <c r="AN327" i="3"/>
  <c r="AM332" i="3"/>
  <c r="AI336" i="3"/>
  <c r="AL340" i="3"/>
  <c r="AO344" i="3"/>
  <c r="AI352" i="3"/>
  <c r="AL356" i="3"/>
  <c r="AO367" i="3"/>
  <c r="AK415" i="3"/>
  <c r="AM507" i="3"/>
  <c r="AN587" i="3"/>
  <c r="AO603" i="3"/>
  <c r="AM415" i="3"/>
  <c r="AO507" i="3"/>
  <c r="AK149" i="3"/>
  <c r="AL173" i="3"/>
  <c r="AN186" i="3"/>
  <c r="AJ319" i="3"/>
  <c r="AJ495" i="3"/>
  <c r="AM149" i="3"/>
  <c r="AO156" i="3"/>
  <c r="AI169" i="3"/>
  <c r="AM173" i="3"/>
  <c r="AO186" i="3"/>
  <c r="AI194" i="3"/>
  <c r="AL198" i="3"/>
  <c r="AO202" i="3"/>
  <c r="AI220" i="3"/>
  <c r="AN225" i="3"/>
  <c r="AJ230" i="3"/>
  <c r="AN239" i="3"/>
  <c r="AI253" i="3"/>
  <c r="AL265" i="3"/>
  <c r="AO274" i="3"/>
  <c r="AK319" i="3"/>
  <c r="AK495" i="3"/>
  <c r="AJ500" i="3"/>
  <c r="AL514" i="3"/>
  <c r="AM592" i="3"/>
  <c r="AI597" i="3"/>
  <c r="AI149" i="3"/>
  <c r="AJ149" i="3"/>
  <c r="AI265" i="3"/>
  <c r="AL225" i="3"/>
  <c r="AL149" i="3"/>
  <c r="AO177" i="3"/>
  <c r="AN202" i="3"/>
  <c r="AM225" i="3"/>
  <c r="AK265" i="3"/>
  <c r="AJ194" i="3"/>
  <c r="AI249" i="3"/>
  <c r="AK500" i="3"/>
  <c r="AM514" i="3"/>
  <c r="AN592" i="3"/>
  <c r="AJ597" i="3"/>
  <c r="AI603" i="3"/>
  <c r="AJ607" i="3"/>
  <c r="AN306" i="3"/>
  <c r="AO306" i="3"/>
  <c r="AI495" i="3"/>
  <c r="AN156" i="3"/>
  <c r="AK198" i="3"/>
  <c r="AO415" i="3"/>
  <c r="AK514" i="3"/>
  <c r="AL592" i="3"/>
  <c r="AI94" i="3"/>
  <c r="AN149" i="3"/>
  <c r="AM198" i="3"/>
  <c r="AL348" i="3"/>
  <c r="AK94" i="3"/>
  <c r="AK169" i="3"/>
  <c r="AO173" i="3"/>
  <c r="AI182" i="3"/>
  <c r="AK194" i="3"/>
  <c r="AN198" i="3"/>
  <c r="AK220" i="3"/>
  <c r="AL230" i="3"/>
  <c r="AJ249" i="3"/>
  <c r="AK253" i="3"/>
  <c r="AN265" i="3"/>
  <c r="AI270" i="3"/>
  <c r="AJ314" i="3"/>
  <c r="AM319" i="3"/>
  <c r="AI327" i="3"/>
  <c r="AJ344" i="3"/>
  <c r="AM348" i="3"/>
  <c r="AJ367" i="3"/>
  <c r="AM495" i="3"/>
  <c r="AL500" i="3"/>
  <c r="AN514" i="3"/>
  <c r="AI587" i="3"/>
  <c r="AO592" i="3"/>
  <c r="AK597" i="3"/>
  <c r="AJ603" i="3"/>
  <c r="AK607" i="3"/>
  <c r="AO101" i="3"/>
  <c r="AN415" i="3"/>
  <c r="AI500" i="3"/>
  <c r="AJ94" i="3"/>
  <c r="AO225" i="3"/>
  <c r="AO336" i="3"/>
  <c r="AL495" i="3"/>
  <c r="AI116" i="3"/>
  <c r="AI190" i="3"/>
  <c r="AL194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K367" i="3"/>
  <c r="AN495" i="3"/>
  <c r="AM500" i="3"/>
  <c r="AI507" i="3"/>
  <c r="AO514" i="3"/>
  <c r="AJ587" i="3"/>
  <c r="AL597" i="3"/>
  <c r="AK603" i="3"/>
  <c r="AL607" i="3"/>
  <c r="AJ265" i="3"/>
  <c r="AJ514" i="3"/>
  <c r="AI230" i="3"/>
  <c r="AM239" i="3"/>
  <c r="AJ169" i="3"/>
  <c r="AN173" i="3"/>
  <c r="AJ220" i="3"/>
  <c r="AK230" i="3"/>
  <c r="AO239" i="3"/>
  <c r="AJ253" i="3"/>
  <c r="AM265" i="3"/>
  <c r="AI314" i="3"/>
  <c r="AL319" i="3"/>
  <c r="AI344" i="3"/>
  <c r="AO352" i="3"/>
  <c r="AI367" i="3"/>
  <c r="AO149" i="3"/>
  <c r="AL94" i="3"/>
  <c r="AI160" i="3"/>
  <c r="AL169" i="3"/>
  <c r="AJ182" i="3"/>
  <c r="AO198" i="3"/>
  <c r="AI206" i="3"/>
  <c r="AL220" i="3"/>
  <c r="AM94" i="3"/>
  <c r="AI101" i="3"/>
  <c r="AJ116" i="3"/>
  <c r="AI152" i="3"/>
  <c r="AJ160" i="3"/>
  <c r="AM169" i="3"/>
  <c r="AK182" i="3"/>
  <c r="AJ190" i="3"/>
  <c r="AM194" i="3"/>
  <c r="AJ206" i="3"/>
  <c r="AM220" i="3"/>
  <c r="AN230" i="3"/>
  <c r="AJ235" i="3"/>
  <c r="AI243" i="3"/>
  <c r="AL249" i="3"/>
  <c r="AM253" i="3"/>
  <c r="AK270" i="3"/>
  <c r="AJ306" i="3"/>
  <c r="AL314" i="3"/>
  <c r="AO319" i="3"/>
  <c r="AK327" i="3"/>
  <c r="AJ332" i="3"/>
  <c r="AI340" i="3"/>
  <c r="AL344" i="3"/>
  <c r="AO348" i="3"/>
  <c r="AI356" i="3"/>
  <c r="AL367" i="3"/>
  <c r="AO495" i="3"/>
  <c r="AN500" i="3"/>
  <c r="AJ507" i="3"/>
  <c r="AK587" i="3"/>
  <c r="AM597" i="3"/>
  <c r="AL603" i="3"/>
  <c r="AM607" i="3"/>
  <c r="AJ95" i="3"/>
  <c r="AJ101" i="3" s="1"/>
  <c r="AJ588" i="3"/>
  <c r="AJ592" i="3" s="1"/>
  <c r="H607" i="3"/>
  <c r="D211" i="3"/>
  <c r="AE211" i="3" s="1"/>
  <c r="D212" i="3"/>
  <c r="AE212" i="3" s="1"/>
  <c r="N310" i="3"/>
  <c r="P51" i="1" s="1"/>
  <c r="P74" i="1"/>
  <c r="K78" i="1"/>
  <c r="M81" i="1"/>
  <c r="K76" i="1"/>
  <c r="L78" i="1"/>
  <c r="N81" i="1"/>
  <c r="M607" i="3"/>
  <c r="K75" i="1"/>
  <c r="L76" i="1"/>
  <c r="M78" i="1"/>
  <c r="O81" i="1"/>
  <c r="O74" i="1"/>
  <c r="I310" i="3"/>
  <c r="K51" i="1" s="1"/>
  <c r="K74" i="1"/>
  <c r="L75" i="1"/>
  <c r="M76" i="1"/>
  <c r="N78" i="1"/>
  <c r="P81" i="1"/>
  <c r="P75" i="1"/>
  <c r="J310" i="3"/>
  <c r="L51" i="1" s="1"/>
  <c r="L74" i="1"/>
  <c r="M75" i="1"/>
  <c r="N76" i="1"/>
  <c r="O78" i="1"/>
  <c r="M310" i="3"/>
  <c r="O51" i="1" s="1"/>
  <c r="L81" i="1"/>
  <c r="K310" i="3"/>
  <c r="M51" i="1" s="1"/>
  <c r="M74" i="1"/>
  <c r="N75" i="1"/>
  <c r="O76" i="1"/>
  <c r="P78" i="1"/>
  <c r="J81" i="1"/>
  <c r="L310" i="3"/>
  <c r="N51" i="1" s="1"/>
  <c r="N74" i="1"/>
  <c r="O75" i="1"/>
  <c r="P76" i="1"/>
  <c r="K81" i="1"/>
  <c r="I607" i="3"/>
  <c r="M356" i="3"/>
  <c r="O67" i="1" s="1"/>
  <c r="K592" i="3"/>
  <c r="D322" i="3"/>
  <c r="AE322" i="3" s="1"/>
  <c r="C7" i="3"/>
  <c r="AD7" i="3" s="1"/>
  <c r="C31" i="3"/>
  <c r="AD31" i="3" s="1"/>
  <c r="C55" i="3"/>
  <c r="AD55" i="3" s="1"/>
  <c r="C79" i="3"/>
  <c r="AD79" i="3" s="1"/>
  <c r="I597" i="3"/>
  <c r="L603" i="3"/>
  <c r="I592" i="3"/>
  <c r="J607" i="3"/>
  <c r="F211" i="3"/>
  <c r="AG211" i="3" s="1"/>
  <c r="F17" i="3"/>
  <c r="AG17" i="3" s="1"/>
  <c r="F41" i="3"/>
  <c r="AG41" i="3" s="1"/>
  <c r="F65" i="3"/>
  <c r="AG65" i="3" s="1"/>
  <c r="F89" i="3"/>
  <c r="AG89" i="3" s="1"/>
  <c r="F113" i="3"/>
  <c r="AG113" i="3" s="1"/>
  <c r="F127" i="3"/>
  <c r="AG127" i="3" s="1"/>
  <c r="F322" i="3"/>
  <c r="AG322" i="3" s="1"/>
  <c r="E209" i="3"/>
  <c r="AF209" i="3" s="1"/>
  <c r="E7" i="3"/>
  <c r="AF7" i="3" s="1"/>
  <c r="E15" i="3"/>
  <c r="AF15" i="3" s="1"/>
  <c r="E31" i="3"/>
  <c r="AF31" i="3" s="1"/>
  <c r="E39" i="3"/>
  <c r="AF39" i="3" s="1"/>
  <c r="E55" i="3"/>
  <c r="AF55" i="3" s="1"/>
  <c r="E63" i="3"/>
  <c r="AF63" i="3" s="1"/>
  <c r="E79" i="3"/>
  <c r="AF79" i="3" s="1"/>
  <c r="E87" i="3"/>
  <c r="AF87" i="3" s="1"/>
  <c r="E109" i="3"/>
  <c r="AF109" i="3" s="1"/>
  <c r="E245" i="3"/>
  <c r="AF245" i="3" s="1"/>
  <c r="E118" i="3"/>
  <c r="AF118" i="3" s="1"/>
  <c r="E125" i="3"/>
  <c r="AF125" i="3" s="1"/>
  <c r="E316" i="3"/>
  <c r="AF316" i="3" s="1"/>
  <c r="G215" i="3"/>
  <c r="AH215" i="3" s="1"/>
  <c r="G21" i="3"/>
  <c r="AH21" i="3" s="1"/>
  <c r="G45" i="3"/>
  <c r="AH45" i="3" s="1"/>
  <c r="G69" i="3"/>
  <c r="AH69" i="3" s="1"/>
  <c r="G98" i="3"/>
  <c r="AH98" i="3" s="1"/>
  <c r="G131" i="3"/>
  <c r="AH131" i="3" s="1"/>
  <c r="G188" i="3"/>
  <c r="AH188" i="3" s="1"/>
  <c r="G30" i="3"/>
  <c r="AH30" i="3" s="1"/>
  <c r="G54" i="3"/>
  <c r="AH54" i="3" s="1"/>
  <c r="G78" i="3"/>
  <c r="AH78" i="3" s="1"/>
  <c r="G237" i="3"/>
  <c r="AH237" i="3" s="1"/>
  <c r="G143" i="3"/>
  <c r="AH143" i="3" s="1"/>
  <c r="G256" i="3"/>
  <c r="AH256" i="3" s="1"/>
  <c r="C33" i="3"/>
  <c r="AD33" i="3" s="1"/>
  <c r="C110" i="3"/>
  <c r="AD110" i="3" s="1"/>
  <c r="E23" i="3"/>
  <c r="AF23" i="3" s="1"/>
  <c r="E71" i="3"/>
  <c r="AF71" i="3" s="1"/>
  <c r="C9" i="3"/>
  <c r="AD9" i="3" s="1"/>
  <c r="C57" i="3"/>
  <c r="AD57" i="3" s="1"/>
  <c r="C81" i="3"/>
  <c r="AD81" i="3" s="1"/>
  <c r="C120" i="3"/>
  <c r="AD120" i="3" s="1"/>
  <c r="C258" i="3"/>
  <c r="AD258" i="3" s="1"/>
  <c r="E47" i="3"/>
  <c r="AF47" i="3" s="1"/>
  <c r="E103" i="3"/>
  <c r="AF103" i="3" s="1"/>
  <c r="C10" i="3"/>
  <c r="AD10" i="3" s="1"/>
  <c r="C34" i="3"/>
  <c r="AD34" i="3" s="1"/>
  <c r="C58" i="3"/>
  <c r="AD58" i="3" s="1"/>
  <c r="C82" i="3"/>
  <c r="AD82" i="3" s="1"/>
  <c r="C111" i="3"/>
  <c r="AD111" i="3" s="1"/>
  <c r="C121" i="3"/>
  <c r="AD121" i="3" s="1"/>
  <c r="C259" i="3"/>
  <c r="AD259" i="3" s="1"/>
  <c r="C223" i="3"/>
  <c r="AD223" i="3" s="1"/>
  <c r="C47" i="3"/>
  <c r="AD47" i="3" s="1"/>
  <c r="C103" i="3"/>
  <c r="AD103" i="3" s="1"/>
  <c r="C136" i="3"/>
  <c r="AD136" i="3" s="1"/>
  <c r="C133" i="3"/>
  <c r="AD133" i="3" s="1"/>
  <c r="G13" i="3"/>
  <c r="AH13" i="3" s="1"/>
  <c r="G37" i="3"/>
  <c r="AH37" i="3" s="1"/>
  <c r="G61" i="3"/>
  <c r="AH61" i="3" s="1"/>
  <c r="G85" i="3"/>
  <c r="AH85" i="3" s="1"/>
  <c r="G163" i="3"/>
  <c r="AH163" i="3" s="1"/>
  <c r="G123" i="3"/>
  <c r="AH123" i="3" s="1"/>
  <c r="G262" i="3"/>
  <c r="AH262" i="3" s="1"/>
  <c r="C23" i="3"/>
  <c r="AD23" i="3" s="1"/>
  <c r="C71" i="3"/>
  <c r="AD71" i="3" s="1"/>
  <c r="C227" i="3"/>
  <c r="AD227" i="3" s="1"/>
  <c r="C24" i="3"/>
  <c r="AD24" i="3" s="1"/>
  <c r="C48" i="3"/>
  <c r="AD48" i="3" s="1"/>
  <c r="C72" i="3"/>
  <c r="AD72" i="3" s="1"/>
  <c r="C104" i="3"/>
  <c r="AD104" i="3" s="1"/>
  <c r="C137" i="3"/>
  <c r="AD137" i="3" s="1"/>
  <c r="C145" i="3"/>
  <c r="AD145" i="3" s="1"/>
  <c r="E26" i="3"/>
  <c r="AF26" i="3" s="1"/>
  <c r="E50" i="3"/>
  <c r="AF50" i="3" s="1"/>
  <c r="M1" i="1"/>
  <c r="N1" i="1" s="1"/>
  <c r="O1" i="1" s="1"/>
  <c r="P1" i="1" s="1"/>
  <c r="C228" i="3"/>
  <c r="AD228" i="3" s="1"/>
  <c r="C25" i="3"/>
  <c r="AD25" i="3" s="1"/>
  <c r="C49" i="3"/>
  <c r="AD49" i="3" s="1"/>
  <c r="C73" i="3"/>
  <c r="AD73" i="3" s="1"/>
  <c r="C138" i="3"/>
  <c r="AD138" i="3" s="1"/>
  <c r="C134" i="3"/>
  <c r="AD134" i="3" s="1"/>
  <c r="C216" i="3"/>
  <c r="AD216" i="3" s="1"/>
  <c r="C15" i="3"/>
  <c r="AD15" i="3" s="1"/>
  <c r="C39" i="3"/>
  <c r="AD39" i="3" s="1"/>
  <c r="C63" i="3"/>
  <c r="AD63" i="3" s="1"/>
  <c r="C87" i="3"/>
  <c r="AD87" i="3" s="1"/>
  <c r="C40" i="3"/>
  <c r="AD40" i="3" s="1"/>
  <c r="C88" i="3"/>
  <c r="AD88" i="3" s="1"/>
  <c r="J592" i="3"/>
  <c r="C16" i="3"/>
  <c r="AD16" i="3" s="1"/>
  <c r="C64" i="3"/>
  <c r="AD64" i="3" s="1"/>
  <c r="C17" i="3"/>
  <c r="AD17" i="3" s="1"/>
  <c r="C41" i="3"/>
  <c r="AD41" i="3" s="1"/>
  <c r="C65" i="3"/>
  <c r="AD65" i="3" s="1"/>
  <c r="C89" i="3"/>
  <c r="AD89" i="3" s="1"/>
  <c r="G7" i="3"/>
  <c r="AH7" i="3" s="1"/>
  <c r="G31" i="3"/>
  <c r="AH31" i="3" s="1"/>
  <c r="G71" i="3"/>
  <c r="AH71" i="3" s="1"/>
  <c r="G136" i="3"/>
  <c r="AH136" i="3" s="1"/>
  <c r="F184" i="3"/>
  <c r="AG184" i="3" s="1"/>
  <c r="F77" i="3"/>
  <c r="AG77" i="3" s="1"/>
  <c r="F142" i="3"/>
  <c r="AG142" i="3" s="1"/>
  <c r="E217" i="3"/>
  <c r="AF217" i="3" s="1"/>
  <c r="G228" i="3"/>
  <c r="AH228" i="3" s="1"/>
  <c r="G9" i="3"/>
  <c r="AH9" i="3" s="1"/>
  <c r="G25" i="3"/>
  <c r="AH25" i="3" s="1"/>
  <c r="G33" i="3"/>
  <c r="AH33" i="3" s="1"/>
  <c r="G49" i="3"/>
  <c r="AH49" i="3" s="1"/>
  <c r="G57" i="3"/>
  <c r="AH57" i="3" s="1"/>
  <c r="G73" i="3"/>
  <c r="AH73" i="3" s="1"/>
  <c r="G81" i="3"/>
  <c r="AH81" i="3" s="1"/>
  <c r="G110" i="3"/>
  <c r="AH110" i="3" s="1"/>
  <c r="G138" i="3"/>
  <c r="AH138" i="3" s="1"/>
  <c r="G120" i="3"/>
  <c r="AH120" i="3" s="1"/>
  <c r="G134" i="3"/>
  <c r="AH134" i="3" s="1"/>
  <c r="G258" i="3"/>
  <c r="AH258" i="3" s="1"/>
  <c r="E210" i="3"/>
  <c r="AF210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56" i="3"/>
  <c r="AF56" i="3" s="1"/>
  <c r="E72" i="3"/>
  <c r="AF72" i="3" s="1"/>
  <c r="E211" i="3"/>
  <c r="AF211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3" i="3"/>
  <c r="AF113" i="3" s="1"/>
  <c r="E127" i="3"/>
  <c r="AF127" i="3" s="1"/>
  <c r="G223" i="3"/>
  <c r="AH223" i="3" s="1"/>
  <c r="G23" i="3"/>
  <c r="AH23" i="3" s="1"/>
  <c r="G47" i="3"/>
  <c r="AH47" i="3" s="1"/>
  <c r="G133" i="3"/>
  <c r="AH133" i="3" s="1"/>
  <c r="F53" i="3"/>
  <c r="AG53" i="3" s="1"/>
  <c r="F255" i="3"/>
  <c r="AG255" i="3" s="1"/>
  <c r="E11" i="3"/>
  <c r="AF11" i="3" s="1"/>
  <c r="E27" i="3"/>
  <c r="AF27" i="3" s="1"/>
  <c r="E43" i="3"/>
  <c r="AF43" i="3" s="1"/>
  <c r="E67" i="3"/>
  <c r="AF67" i="3" s="1"/>
  <c r="E75" i="3"/>
  <c r="AF75" i="3" s="1"/>
  <c r="E96" i="3"/>
  <c r="AF96" i="3" s="1"/>
  <c r="E140" i="3"/>
  <c r="AF140" i="3" s="1"/>
  <c r="E272" i="3"/>
  <c r="AF272" i="3" s="1"/>
  <c r="G15" i="3"/>
  <c r="AH15" i="3" s="1"/>
  <c r="G39" i="3"/>
  <c r="AH39" i="3" s="1"/>
  <c r="G103" i="3"/>
  <c r="AH103" i="3" s="1"/>
  <c r="F29" i="3"/>
  <c r="AG29" i="3" s="1"/>
  <c r="F108" i="3"/>
  <c r="AG108" i="3" s="1"/>
  <c r="E213" i="3"/>
  <c r="AF213" i="3" s="1"/>
  <c r="E19" i="3"/>
  <c r="AF19" i="3" s="1"/>
  <c r="E35" i="3"/>
  <c r="AF35" i="3" s="1"/>
  <c r="E51" i="3"/>
  <c r="AF51" i="3" s="1"/>
  <c r="E59" i="3"/>
  <c r="AF59" i="3" s="1"/>
  <c r="E83" i="3"/>
  <c r="AF83" i="3" s="1"/>
  <c r="E106" i="3"/>
  <c r="AF106" i="3" s="1"/>
  <c r="E165" i="3"/>
  <c r="AF165" i="3" s="1"/>
  <c r="E129" i="3"/>
  <c r="AF129" i="3" s="1"/>
  <c r="G227" i="3"/>
  <c r="AH227" i="3" s="1"/>
  <c r="G24" i="3"/>
  <c r="AH24" i="3" s="1"/>
  <c r="G48" i="3"/>
  <c r="AH48" i="3" s="1"/>
  <c r="G72" i="3"/>
  <c r="AH72" i="3" s="1"/>
  <c r="G104" i="3"/>
  <c r="AH104" i="3" s="1"/>
  <c r="G137" i="3"/>
  <c r="AH137" i="3" s="1"/>
  <c r="G145" i="3"/>
  <c r="AH145" i="3" s="1"/>
  <c r="D39" i="3"/>
  <c r="AE39" i="3" s="1"/>
  <c r="D87" i="3"/>
  <c r="AE87" i="3" s="1"/>
  <c r="F140" i="3"/>
  <c r="AG140" i="3" s="1"/>
  <c r="D15" i="3"/>
  <c r="AE15" i="3" s="1"/>
  <c r="D63" i="3"/>
  <c r="AE63" i="3" s="1"/>
  <c r="F217" i="3"/>
  <c r="AG217" i="3" s="1"/>
  <c r="F27" i="3"/>
  <c r="AG27" i="3" s="1"/>
  <c r="F51" i="3"/>
  <c r="AG51" i="3" s="1"/>
  <c r="F75" i="3"/>
  <c r="AG75" i="3" s="1"/>
  <c r="F106" i="3"/>
  <c r="AG106" i="3" s="1"/>
  <c r="F272" i="3"/>
  <c r="AG272" i="3" s="1"/>
  <c r="C8" i="3"/>
  <c r="AD8" i="3" s="1"/>
  <c r="C32" i="3"/>
  <c r="AD32" i="3" s="1"/>
  <c r="C56" i="3"/>
  <c r="AD56" i="3" s="1"/>
  <c r="C80" i="3"/>
  <c r="AD80" i="3" s="1"/>
  <c r="C154" i="3"/>
  <c r="AD154" i="3" s="1"/>
  <c r="C119" i="3"/>
  <c r="AD119" i="3" s="1"/>
  <c r="C251" i="3"/>
  <c r="AD251" i="3" s="1"/>
  <c r="D16" i="3"/>
  <c r="AE16" i="3" s="1"/>
  <c r="D40" i="3"/>
  <c r="AE40" i="3" s="1"/>
  <c r="D64" i="3"/>
  <c r="AE64" i="3" s="1"/>
  <c r="D88" i="3"/>
  <c r="AE88" i="3" s="1"/>
  <c r="D112" i="3"/>
  <c r="AE112" i="3" s="1"/>
  <c r="D126" i="3"/>
  <c r="AE126" i="3" s="1"/>
  <c r="D321" i="3"/>
  <c r="AE321" i="3" s="1"/>
  <c r="G222" i="3"/>
  <c r="AH222" i="3" s="1"/>
  <c r="G10" i="3"/>
  <c r="AH10" i="3" s="1"/>
  <c r="G22" i="3"/>
  <c r="AH22" i="3" s="1"/>
  <c r="G34" i="3"/>
  <c r="AH34" i="3" s="1"/>
  <c r="G46" i="3"/>
  <c r="AH46" i="3" s="1"/>
  <c r="G58" i="3"/>
  <c r="AH58" i="3" s="1"/>
  <c r="G70" i="3"/>
  <c r="AH70" i="3" s="1"/>
  <c r="G82" i="3"/>
  <c r="AH82" i="3" s="1"/>
  <c r="G91" i="3"/>
  <c r="AH91" i="3" s="1"/>
  <c r="G111" i="3"/>
  <c r="AH111" i="3" s="1"/>
  <c r="G135" i="3"/>
  <c r="AH135" i="3" s="1"/>
  <c r="G121" i="3"/>
  <c r="AH121" i="3" s="1"/>
  <c r="G132" i="3"/>
  <c r="AH132" i="3" s="1"/>
  <c r="G259" i="3"/>
  <c r="AH259" i="3" s="1"/>
  <c r="F179" i="3"/>
  <c r="AG179" i="3" s="1"/>
  <c r="F28" i="3"/>
  <c r="AG28" i="3" s="1"/>
  <c r="F52" i="3"/>
  <c r="AG52" i="3" s="1"/>
  <c r="F76" i="3"/>
  <c r="AG76" i="3" s="1"/>
  <c r="F107" i="3"/>
  <c r="AG107" i="3" s="1"/>
  <c r="F141" i="3"/>
  <c r="AG141" i="3" s="1"/>
  <c r="F334" i="3"/>
  <c r="AG334" i="3" s="1"/>
  <c r="E34" i="3"/>
  <c r="AF34" i="3" s="1"/>
  <c r="E58" i="3"/>
  <c r="AF58" i="3" s="1"/>
  <c r="E82" i="3"/>
  <c r="AF82" i="3" s="1"/>
  <c r="M336" i="3"/>
  <c r="O62" i="1" s="1"/>
  <c r="D79" i="3"/>
  <c r="AE79" i="3" s="1"/>
  <c r="D31" i="3"/>
  <c r="AE31" i="3" s="1"/>
  <c r="D8" i="3"/>
  <c r="AE8" i="3" s="1"/>
  <c r="D32" i="3"/>
  <c r="AE32" i="3" s="1"/>
  <c r="D56" i="3"/>
  <c r="AE56" i="3" s="1"/>
  <c r="D80" i="3"/>
  <c r="AE80" i="3" s="1"/>
  <c r="G208" i="3"/>
  <c r="AH208" i="3" s="1"/>
  <c r="G216" i="3"/>
  <c r="AH216" i="3" s="1"/>
  <c r="G14" i="3"/>
  <c r="AH14" i="3" s="1"/>
  <c r="G26" i="3"/>
  <c r="AH26" i="3" s="1"/>
  <c r="G38" i="3"/>
  <c r="AH38" i="3" s="1"/>
  <c r="G50" i="3"/>
  <c r="AH50" i="3" s="1"/>
  <c r="G62" i="3"/>
  <c r="AH62" i="3" s="1"/>
  <c r="G74" i="3"/>
  <c r="AH74" i="3" s="1"/>
  <c r="G86" i="3"/>
  <c r="AH86" i="3" s="1"/>
  <c r="G105" i="3"/>
  <c r="AH105" i="3" s="1"/>
  <c r="G164" i="3"/>
  <c r="AH164" i="3" s="1"/>
  <c r="G139" i="3"/>
  <c r="AH139" i="3" s="1"/>
  <c r="G124" i="3"/>
  <c r="AH124" i="3" s="1"/>
  <c r="G268" i="3"/>
  <c r="AH268" i="3" s="1"/>
  <c r="G267" i="3"/>
  <c r="AH267" i="3" s="1"/>
  <c r="F20" i="3"/>
  <c r="AG20" i="3" s="1"/>
  <c r="F44" i="3"/>
  <c r="AG44" i="3" s="1"/>
  <c r="E74" i="3"/>
  <c r="AF74" i="3" s="1"/>
  <c r="E105" i="3"/>
  <c r="AF105" i="3" s="1"/>
  <c r="I603" i="3"/>
  <c r="D9" i="3"/>
  <c r="AE9" i="3" s="1"/>
  <c r="F33" i="3"/>
  <c r="AG33" i="3" s="1"/>
  <c r="D33" i="3"/>
  <c r="AE33" i="3" s="1"/>
  <c r="F21" i="3"/>
  <c r="AG21" i="3" s="1"/>
  <c r="F57" i="3"/>
  <c r="AG57" i="3" s="1"/>
  <c r="C26" i="3"/>
  <c r="AD26" i="3" s="1"/>
  <c r="C50" i="3"/>
  <c r="AD50" i="3" s="1"/>
  <c r="C74" i="3"/>
  <c r="AD74" i="3" s="1"/>
  <c r="C105" i="3"/>
  <c r="AD105" i="3" s="1"/>
  <c r="C139" i="3"/>
  <c r="AD139" i="3" s="1"/>
  <c r="C268" i="3"/>
  <c r="AD268" i="3" s="1"/>
  <c r="D10" i="3"/>
  <c r="AE10" i="3" s="1"/>
  <c r="D34" i="3"/>
  <c r="AE34" i="3" s="1"/>
  <c r="D58" i="3"/>
  <c r="AE58" i="3" s="1"/>
  <c r="D82" i="3"/>
  <c r="AE82" i="3" s="1"/>
  <c r="G210" i="3"/>
  <c r="AH210" i="3" s="1"/>
  <c r="G16" i="3"/>
  <c r="AH16" i="3" s="1"/>
  <c r="G40" i="3"/>
  <c r="AH40" i="3" s="1"/>
  <c r="G64" i="3"/>
  <c r="AH64" i="3" s="1"/>
  <c r="F10" i="3"/>
  <c r="AG10" i="3" s="1"/>
  <c r="F34" i="3"/>
  <c r="AG34" i="3" s="1"/>
  <c r="F58" i="3"/>
  <c r="AG58" i="3" s="1"/>
  <c r="E64" i="3"/>
  <c r="AF64" i="3" s="1"/>
  <c r="D55" i="3"/>
  <c r="AE55" i="3" s="1"/>
  <c r="D57" i="3"/>
  <c r="AE57" i="3" s="1"/>
  <c r="D81" i="3"/>
  <c r="AE81" i="3" s="1"/>
  <c r="F9" i="3"/>
  <c r="AG9" i="3" s="1"/>
  <c r="F45" i="3"/>
  <c r="AG45" i="3" s="1"/>
  <c r="D23" i="3"/>
  <c r="AE23" i="3" s="1"/>
  <c r="D47" i="3"/>
  <c r="AE47" i="3" s="1"/>
  <c r="D71" i="3"/>
  <c r="AE71" i="3" s="1"/>
  <c r="D103" i="3"/>
  <c r="AE103" i="3" s="1"/>
  <c r="G17" i="3"/>
  <c r="AH17" i="3" s="1"/>
  <c r="G29" i="3"/>
  <c r="AH29" i="3" s="1"/>
  <c r="G41" i="3"/>
  <c r="AH41" i="3" s="1"/>
  <c r="G108" i="3"/>
  <c r="AH108" i="3" s="1"/>
  <c r="F11" i="3"/>
  <c r="AG11" i="3" s="1"/>
  <c r="F35" i="3"/>
  <c r="AG35" i="3" s="1"/>
  <c r="E322" i="3"/>
  <c r="AF322" i="3" s="1"/>
  <c r="N332" i="3"/>
  <c r="P61" i="1" s="1"/>
  <c r="M340" i="3"/>
  <c r="O63" i="1" s="1"/>
  <c r="D7" i="3"/>
  <c r="AE7" i="3" s="1"/>
  <c r="D48" i="3"/>
  <c r="AE48" i="3" s="1"/>
  <c r="F12" i="3"/>
  <c r="AG12" i="3" s="1"/>
  <c r="F36" i="3"/>
  <c r="AG36" i="3" s="1"/>
  <c r="F60" i="3"/>
  <c r="AG60" i="3" s="1"/>
  <c r="F84" i="3"/>
  <c r="AG84" i="3" s="1"/>
  <c r="F162" i="3"/>
  <c r="AG162" i="3" s="1"/>
  <c r="F122" i="3"/>
  <c r="AG122" i="3" s="1"/>
  <c r="F261" i="3"/>
  <c r="AG261" i="3" s="1"/>
  <c r="D104" i="3"/>
  <c r="AE104" i="3" s="1"/>
  <c r="D49" i="3"/>
  <c r="AE49" i="3" s="1"/>
  <c r="F228" i="3"/>
  <c r="AG228" i="3" s="1"/>
  <c r="F13" i="3"/>
  <c r="AG13" i="3" s="1"/>
  <c r="F25" i="3"/>
  <c r="AG25" i="3" s="1"/>
  <c r="F37" i="3"/>
  <c r="AG37" i="3" s="1"/>
  <c r="F49" i="3"/>
  <c r="AG49" i="3" s="1"/>
  <c r="F61" i="3"/>
  <c r="AG61" i="3" s="1"/>
  <c r="F73" i="3"/>
  <c r="AG73" i="3" s="1"/>
  <c r="F85" i="3"/>
  <c r="AG85" i="3" s="1"/>
  <c r="F163" i="3"/>
  <c r="AG163" i="3" s="1"/>
  <c r="F138" i="3"/>
  <c r="AG138" i="3" s="1"/>
  <c r="F123" i="3"/>
  <c r="AG123" i="3" s="1"/>
  <c r="F134" i="3"/>
  <c r="AG134" i="3" s="1"/>
  <c r="F262" i="3"/>
  <c r="AG262" i="3" s="1"/>
  <c r="E257" i="3"/>
  <c r="AF257" i="3" s="1"/>
  <c r="F43" i="3"/>
  <c r="AG43" i="3" s="1"/>
  <c r="D24" i="3"/>
  <c r="AE24" i="3" s="1"/>
  <c r="D72" i="3"/>
  <c r="AE72" i="3" s="1"/>
  <c r="D25" i="3"/>
  <c r="AE25" i="3" s="1"/>
  <c r="D73" i="3"/>
  <c r="AE73" i="3" s="1"/>
  <c r="D26" i="3"/>
  <c r="AE26" i="3" s="1"/>
  <c r="D50" i="3"/>
  <c r="AE50" i="3" s="1"/>
  <c r="D74" i="3"/>
  <c r="AE74" i="3" s="1"/>
  <c r="D105" i="3"/>
  <c r="AE105" i="3" s="1"/>
  <c r="G8" i="3"/>
  <c r="AH8" i="3" s="1"/>
  <c r="G32" i="3"/>
  <c r="AH32" i="3" s="1"/>
  <c r="G56" i="3"/>
  <c r="AH56" i="3" s="1"/>
  <c r="G80" i="3"/>
  <c r="AH80" i="3" s="1"/>
  <c r="G154" i="3"/>
  <c r="AH154" i="3" s="1"/>
  <c r="G119" i="3"/>
  <c r="AH119" i="3" s="1"/>
  <c r="G251" i="3"/>
  <c r="AH251" i="3" s="1"/>
  <c r="F216" i="3"/>
  <c r="AG216" i="3" s="1"/>
  <c r="F26" i="3"/>
  <c r="AG26" i="3" s="1"/>
  <c r="F50" i="3"/>
  <c r="AG50" i="3" s="1"/>
  <c r="F74" i="3"/>
  <c r="AG74" i="3" s="1"/>
  <c r="F105" i="3"/>
  <c r="AG105" i="3" s="1"/>
  <c r="F139" i="3"/>
  <c r="AG139" i="3" s="1"/>
  <c r="F268" i="3"/>
  <c r="AG268" i="3" s="1"/>
  <c r="L507" i="3"/>
  <c r="M348" i="3"/>
  <c r="O65" i="1" s="1"/>
  <c r="L500" i="3"/>
  <c r="M514" i="3"/>
  <c r="C11" i="3"/>
  <c r="AD11" i="3" s="1"/>
  <c r="C59" i="3"/>
  <c r="AD59" i="3" s="1"/>
  <c r="C83" i="3"/>
  <c r="AD83" i="3" s="1"/>
  <c r="C106" i="3"/>
  <c r="AD106" i="3" s="1"/>
  <c r="D27" i="3"/>
  <c r="AE27" i="3" s="1"/>
  <c r="D59" i="3"/>
  <c r="AE59" i="3" s="1"/>
  <c r="D96" i="3"/>
  <c r="AE96" i="3" s="1"/>
  <c r="C20" i="3"/>
  <c r="AD20" i="3" s="1"/>
  <c r="C44" i="3"/>
  <c r="AD44" i="3" s="1"/>
  <c r="C68" i="3"/>
  <c r="AD68" i="3" s="1"/>
  <c r="C97" i="3"/>
  <c r="AD97" i="3" s="1"/>
  <c r="C166" i="3"/>
  <c r="AD166" i="3" s="1"/>
  <c r="C261" i="3"/>
  <c r="AD261" i="3" s="1"/>
  <c r="D20" i="3"/>
  <c r="AE20" i="3" s="1"/>
  <c r="D44" i="3"/>
  <c r="AE44" i="3" s="1"/>
  <c r="D60" i="3"/>
  <c r="AE60" i="3" s="1"/>
  <c r="D84" i="3"/>
  <c r="AE84" i="3" s="1"/>
  <c r="D141" i="3"/>
  <c r="AE141" i="3" s="1"/>
  <c r="F188" i="3"/>
  <c r="AG188" i="3" s="1"/>
  <c r="F22" i="3"/>
  <c r="AG22" i="3" s="1"/>
  <c r="F54" i="3"/>
  <c r="AG54" i="3" s="1"/>
  <c r="F86" i="3"/>
  <c r="AG86" i="3" s="1"/>
  <c r="F164" i="3"/>
  <c r="AG164" i="3" s="1"/>
  <c r="F267" i="3"/>
  <c r="AG267" i="3" s="1"/>
  <c r="E20" i="3"/>
  <c r="AF20" i="3" s="1"/>
  <c r="E44" i="3"/>
  <c r="AF44" i="3" s="1"/>
  <c r="E68" i="3"/>
  <c r="AF68" i="3" s="1"/>
  <c r="E97" i="3"/>
  <c r="AF97" i="3" s="1"/>
  <c r="E141" i="3"/>
  <c r="AF141" i="3" s="1"/>
  <c r="C215" i="3"/>
  <c r="AD215" i="3" s="1"/>
  <c r="C21" i="3"/>
  <c r="AD21" i="3" s="1"/>
  <c r="C37" i="3"/>
  <c r="AD37" i="3" s="1"/>
  <c r="C53" i="3"/>
  <c r="AD53" i="3" s="1"/>
  <c r="C69" i="3"/>
  <c r="AD69" i="3" s="1"/>
  <c r="C85" i="3"/>
  <c r="AD85" i="3" s="1"/>
  <c r="C108" i="3"/>
  <c r="AD108" i="3" s="1"/>
  <c r="C123" i="3"/>
  <c r="AD123" i="3" s="1"/>
  <c r="C262" i="3"/>
  <c r="AD262" i="3" s="1"/>
  <c r="D13" i="3"/>
  <c r="AE13" i="3" s="1"/>
  <c r="D29" i="3"/>
  <c r="AE29" i="3" s="1"/>
  <c r="D45" i="3"/>
  <c r="AE45" i="3" s="1"/>
  <c r="D61" i="3"/>
  <c r="AE61" i="3" s="1"/>
  <c r="D77" i="3"/>
  <c r="AE77" i="3" s="1"/>
  <c r="D98" i="3"/>
  <c r="AE98" i="3" s="1"/>
  <c r="D142" i="3"/>
  <c r="AE142" i="3" s="1"/>
  <c r="G19" i="3"/>
  <c r="AH19" i="3" s="1"/>
  <c r="G35" i="3"/>
  <c r="AH35" i="3" s="1"/>
  <c r="G59" i="3"/>
  <c r="AH59" i="3" s="1"/>
  <c r="G106" i="3"/>
  <c r="AH106" i="3" s="1"/>
  <c r="G144" i="3"/>
  <c r="AH144" i="3" s="1"/>
  <c r="F209" i="3"/>
  <c r="AG209" i="3" s="1"/>
  <c r="F23" i="3"/>
  <c r="AG23" i="3" s="1"/>
  <c r="F47" i="3"/>
  <c r="AG47" i="3" s="1"/>
  <c r="F55" i="3"/>
  <c r="AG55" i="3" s="1"/>
  <c r="F87" i="3"/>
  <c r="AG87" i="3" s="1"/>
  <c r="F316" i="3"/>
  <c r="AG316" i="3" s="1"/>
  <c r="E184" i="3"/>
  <c r="AF184" i="3" s="1"/>
  <c r="E21" i="3"/>
  <c r="AF21" i="3" s="1"/>
  <c r="E37" i="3"/>
  <c r="AF37" i="3" s="1"/>
  <c r="E53" i="3"/>
  <c r="AF53" i="3" s="1"/>
  <c r="E69" i="3"/>
  <c r="AF69" i="3" s="1"/>
  <c r="E85" i="3"/>
  <c r="AF85" i="3" s="1"/>
  <c r="E108" i="3"/>
  <c r="AF108" i="3" s="1"/>
  <c r="E255" i="3"/>
  <c r="AF255" i="3" s="1"/>
  <c r="C208" i="3"/>
  <c r="AD208" i="3" s="1"/>
  <c r="C222" i="3"/>
  <c r="AD222" i="3" s="1"/>
  <c r="C188" i="3"/>
  <c r="AD188" i="3" s="1"/>
  <c r="C14" i="3"/>
  <c r="AD14" i="3" s="1"/>
  <c r="C22" i="3"/>
  <c r="AD22" i="3" s="1"/>
  <c r="C30" i="3"/>
  <c r="AD30" i="3" s="1"/>
  <c r="E80" i="3"/>
  <c r="AF80" i="3" s="1"/>
  <c r="E88" i="3"/>
  <c r="AF88" i="3" s="1"/>
  <c r="E104" i="3"/>
  <c r="AF104" i="3" s="1"/>
  <c r="E112" i="3"/>
  <c r="AF112" i="3" s="1"/>
  <c r="E126" i="3"/>
  <c r="AF126" i="3" s="1"/>
  <c r="E321" i="3"/>
  <c r="AF321" i="3" s="1"/>
  <c r="E10" i="3"/>
  <c r="AF10" i="3" s="1"/>
  <c r="C19" i="3"/>
  <c r="AD19" i="3" s="1"/>
  <c r="C43" i="3"/>
  <c r="AD43" i="3" s="1"/>
  <c r="C75" i="3"/>
  <c r="AD75" i="3" s="1"/>
  <c r="C260" i="3"/>
  <c r="AD260" i="3" s="1"/>
  <c r="D11" i="3"/>
  <c r="AE11" i="3" s="1"/>
  <c r="D43" i="3"/>
  <c r="AE43" i="3" s="1"/>
  <c r="D83" i="3"/>
  <c r="AE83" i="3" s="1"/>
  <c r="C35" i="3"/>
  <c r="AD35" i="3" s="1"/>
  <c r="C67" i="3"/>
  <c r="AD67" i="3" s="1"/>
  <c r="C246" i="3"/>
  <c r="AD246" i="3" s="1"/>
  <c r="D19" i="3"/>
  <c r="AE19" i="3" s="1"/>
  <c r="D51" i="3"/>
  <c r="AE51" i="3" s="1"/>
  <c r="D75" i="3"/>
  <c r="AE75" i="3" s="1"/>
  <c r="D106" i="3"/>
  <c r="AE106" i="3" s="1"/>
  <c r="C214" i="3"/>
  <c r="AD214" i="3" s="1"/>
  <c r="C28" i="3"/>
  <c r="AD28" i="3" s="1"/>
  <c r="C52" i="3"/>
  <c r="AD52" i="3" s="1"/>
  <c r="C76" i="3"/>
  <c r="AD76" i="3" s="1"/>
  <c r="C107" i="3"/>
  <c r="AD107" i="3" s="1"/>
  <c r="C122" i="3"/>
  <c r="AD122" i="3" s="1"/>
  <c r="D12" i="3"/>
  <c r="AE12" i="3" s="1"/>
  <c r="D36" i="3"/>
  <c r="AE36" i="3" s="1"/>
  <c r="D68" i="3"/>
  <c r="AE68" i="3" s="1"/>
  <c r="D97" i="3"/>
  <c r="AE97" i="3" s="1"/>
  <c r="D334" i="3"/>
  <c r="AE334" i="3" s="1"/>
  <c r="F208" i="3"/>
  <c r="AG208" i="3" s="1"/>
  <c r="F14" i="3"/>
  <c r="AG14" i="3" s="1"/>
  <c r="F38" i="3"/>
  <c r="AG38" i="3" s="1"/>
  <c r="F62" i="3"/>
  <c r="AG62" i="3" s="1"/>
  <c r="F237" i="3"/>
  <c r="AG237" i="3" s="1"/>
  <c r="F256" i="3"/>
  <c r="AG256" i="3" s="1"/>
  <c r="E179" i="3"/>
  <c r="AF179" i="3" s="1"/>
  <c r="E28" i="3"/>
  <c r="AF28" i="3" s="1"/>
  <c r="E52" i="3"/>
  <c r="AF52" i="3" s="1"/>
  <c r="E84" i="3"/>
  <c r="AF84" i="3" s="1"/>
  <c r="E334" i="3"/>
  <c r="AF334" i="3" s="1"/>
  <c r="C27" i="3"/>
  <c r="AD27" i="3" s="1"/>
  <c r="C51" i="3"/>
  <c r="AD51" i="3" s="1"/>
  <c r="C96" i="3"/>
  <c r="AD96" i="3" s="1"/>
  <c r="C144" i="3"/>
  <c r="AD144" i="3" s="1"/>
  <c r="D35" i="3"/>
  <c r="AE35" i="3" s="1"/>
  <c r="D67" i="3"/>
  <c r="AE67" i="3" s="1"/>
  <c r="C12" i="3"/>
  <c r="AD12" i="3" s="1"/>
  <c r="C36" i="3"/>
  <c r="AD36" i="3" s="1"/>
  <c r="C60" i="3"/>
  <c r="AD60" i="3" s="1"/>
  <c r="C84" i="3"/>
  <c r="AD84" i="3" s="1"/>
  <c r="C162" i="3"/>
  <c r="AD162" i="3" s="1"/>
  <c r="C130" i="3"/>
  <c r="AD130" i="3" s="1"/>
  <c r="D179" i="3"/>
  <c r="AE179" i="3" s="1"/>
  <c r="D28" i="3"/>
  <c r="AE28" i="3" s="1"/>
  <c r="D52" i="3"/>
  <c r="AE52" i="3" s="1"/>
  <c r="D76" i="3"/>
  <c r="AE76" i="3" s="1"/>
  <c r="D107" i="3"/>
  <c r="AE107" i="3" s="1"/>
  <c r="F30" i="3"/>
  <c r="AG30" i="3" s="1"/>
  <c r="F46" i="3"/>
  <c r="AG46" i="3" s="1"/>
  <c r="F78" i="3"/>
  <c r="AG78" i="3" s="1"/>
  <c r="F143" i="3"/>
  <c r="AG143" i="3" s="1"/>
  <c r="F124" i="3"/>
  <c r="AG124" i="3" s="1"/>
  <c r="E12" i="3"/>
  <c r="AF12" i="3" s="1"/>
  <c r="E36" i="3"/>
  <c r="AF36" i="3" s="1"/>
  <c r="E60" i="3"/>
  <c r="AF60" i="3" s="1"/>
  <c r="E76" i="3"/>
  <c r="AF76" i="3" s="1"/>
  <c r="E107" i="3"/>
  <c r="AF107" i="3" s="1"/>
  <c r="C13" i="3"/>
  <c r="AD13" i="3" s="1"/>
  <c r="C29" i="3"/>
  <c r="AD29" i="3" s="1"/>
  <c r="C45" i="3"/>
  <c r="AD45" i="3" s="1"/>
  <c r="C61" i="3"/>
  <c r="AD61" i="3" s="1"/>
  <c r="C77" i="3"/>
  <c r="AD77" i="3" s="1"/>
  <c r="C98" i="3"/>
  <c r="AD98" i="3" s="1"/>
  <c r="C163" i="3"/>
  <c r="AD163" i="3" s="1"/>
  <c r="C131" i="3"/>
  <c r="AD131" i="3" s="1"/>
  <c r="D184" i="3"/>
  <c r="AE184" i="3" s="1"/>
  <c r="D21" i="3"/>
  <c r="AE21" i="3" s="1"/>
  <c r="D37" i="3"/>
  <c r="AE37" i="3" s="1"/>
  <c r="D53" i="3"/>
  <c r="AE53" i="3" s="1"/>
  <c r="D69" i="3"/>
  <c r="AE69" i="3" s="1"/>
  <c r="D85" i="3"/>
  <c r="AE85" i="3" s="1"/>
  <c r="D108" i="3"/>
  <c r="AE108" i="3" s="1"/>
  <c r="D255" i="3"/>
  <c r="AE255" i="3" s="1"/>
  <c r="G11" i="3"/>
  <c r="AH11" i="3" s="1"/>
  <c r="G27" i="3"/>
  <c r="AH27" i="3" s="1"/>
  <c r="G43" i="3"/>
  <c r="AH43" i="3" s="1"/>
  <c r="G83" i="3"/>
  <c r="AH83" i="3" s="1"/>
  <c r="G246" i="3"/>
  <c r="AH246" i="3" s="1"/>
  <c r="G260" i="3"/>
  <c r="AH260" i="3" s="1"/>
  <c r="F15" i="3"/>
  <c r="AG15" i="3" s="1"/>
  <c r="F31" i="3"/>
  <c r="AG31" i="3" s="1"/>
  <c r="F39" i="3"/>
  <c r="AG39" i="3" s="1"/>
  <c r="F63" i="3"/>
  <c r="AG63" i="3" s="1"/>
  <c r="F245" i="3"/>
  <c r="AG245" i="3" s="1"/>
  <c r="F125" i="3"/>
  <c r="AG125" i="3" s="1"/>
  <c r="E13" i="3"/>
  <c r="AF13" i="3" s="1"/>
  <c r="E29" i="3"/>
  <c r="AF29" i="3" s="1"/>
  <c r="E45" i="3"/>
  <c r="AF45" i="3" s="1"/>
  <c r="E61" i="3"/>
  <c r="AF61" i="3" s="1"/>
  <c r="E77" i="3"/>
  <c r="AF77" i="3" s="1"/>
  <c r="E98" i="3"/>
  <c r="AF98" i="3" s="1"/>
  <c r="E142" i="3"/>
  <c r="AF142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7" i="3"/>
  <c r="AD237" i="3" s="1"/>
  <c r="C164" i="3"/>
  <c r="AD164" i="3" s="1"/>
  <c r="C135" i="3"/>
  <c r="AD135" i="3" s="1"/>
  <c r="C143" i="3"/>
  <c r="AD143" i="3" s="1"/>
  <c r="C124" i="3"/>
  <c r="AD124" i="3" s="1"/>
  <c r="C132" i="3"/>
  <c r="AD132" i="3" s="1"/>
  <c r="C256" i="3"/>
  <c r="AD256" i="3" s="1"/>
  <c r="C267" i="3"/>
  <c r="AD267" i="3" s="1"/>
  <c r="D188" i="3"/>
  <c r="AE188" i="3" s="1"/>
  <c r="D14" i="3"/>
  <c r="AE14" i="3" s="1"/>
  <c r="D22" i="3"/>
  <c r="AE22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7" i="3"/>
  <c r="AE237" i="3" s="1"/>
  <c r="D143" i="3"/>
  <c r="AE143" i="3" s="1"/>
  <c r="D256" i="3"/>
  <c r="AE256" i="3" s="1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22" i="3"/>
  <c r="AH122" i="3" s="1"/>
  <c r="G130" i="3"/>
  <c r="AH130" i="3" s="1"/>
  <c r="G261" i="3"/>
  <c r="AH261" i="3" s="1"/>
  <c r="F210" i="3"/>
  <c r="AG210" i="3" s="1"/>
  <c r="F227" i="3"/>
  <c r="AG227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8" i="3"/>
  <c r="AG88" i="3" s="1"/>
  <c r="F104" i="3"/>
  <c r="AG104" i="3" s="1"/>
  <c r="F112" i="3"/>
  <c r="AG112" i="3" s="1"/>
  <c r="F137" i="3"/>
  <c r="AG137" i="3" s="1"/>
  <c r="F126" i="3"/>
  <c r="AG126" i="3" s="1"/>
  <c r="F145" i="3"/>
  <c r="AG145" i="3" s="1"/>
  <c r="F321" i="3"/>
  <c r="AG321" i="3" s="1"/>
  <c r="E188" i="3"/>
  <c r="AF188" i="3" s="1"/>
  <c r="E14" i="3"/>
  <c r="AF14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E237" i="3"/>
  <c r="AF237" i="3" s="1"/>
  <c r="E143" i="3"/>
  <c r="AF143" i="3" s="1"/>
  <c r="E256" i="3"/>
  <c r="AF256" i="3" s="1"/>
  <c r="D119" i="3"/>
  <c r="AE119" i="3" s="1"/>
  <c r="D93" i="3"/>
  <c r="AE93" i="3" s="1"/>
  <c r="D102" i="3"/>
  <c r="AE102" i="3" s="1"/>
  <c r="D118" i="3"/>
  <c r="AE118" i="3" s="1"/>
  <c r="D166" i="3"/>
  <c r="AE166" i="3" s="1"/>
  <c r="D110" i="3"/>
  <c r="AE110" i="3" s="1"/>
  <c r="D131" i="3"/>
  <c r="AE131" i="3" s="1"/>
  <c r="E154" i="3"/>
  <c r="AF154" i="3" s="1"/>
  <c r="C92" i="3"/>
  <c r="AD92" i="3" s="1"/>
  <c r="E93" i="3"/>
  <c r="AF93" i="3" s="1"/>
  <c r="C99" i="3"/>
  <c r="AD99" i="3" s="1"/>
  <c r="E102" i="3"/>
  <c r="AF102" i="3" s="1"/>
  <c r="D129" i="3"/>
  <c r="AE129" i="3" s="1"/>
  <c r="E251" i="3"/>
  <c r="AF251" i="3" s="1"/>
  <c r="D111" i="3"/>
  <c r="AE111" i="3" s="1"/>
  <c r="E215" i="3"/>
  <c r="AF215" i="3" s="1"/>
  <c r="E131" i="3"/>
  <c r="AF131" i="3" s="1"/>
  <c r="D92" i="3"/>
  <c r="AE92" i="3" s="1"/>
  <c r="D99" i="3"/>
  <c r="AE99" i="3" s="1"/>
  <c r="D251" i="3"/>
  <c r="AE251" i="3" s="1"/>
  <c r="D132" i="3"/>
  <c r="AE132" i="3" s="1"/>
  <c r="E120" i="3"/>
  <c r="AF120" i="3" s="1"/>
  <c r="C209" i="3"/>
  <c r="AD209" i="3" s="1"/>
  <c r="C217" i="3"/>
  <c r="AD217" i="3" s="1"/>
  <c r="C245" i="3"/>
  <c r="AD245" i="3" s="1"/>
  <c r="C140" i="3"/>
  <c r="AD140" i="3" s="1"/>
  <c r="C125" i="3"/>
  <c r="AD125" i="3" s="1"/>
  <c r="C272" i="3"/>
  <c r="AD272" i="3" s="1"/>
  <c r="C316" i="3"/>
  <c r="AD316" i="3" s="1"/>
  <c r="D223" i="3"/>
  <c r="AE223" i="3" s="1"/>
  <c r="D246" i="3"/>
  <c r="AE246" i="3" s="1"/>
  <c r="D136" i="3"/>
  <c r="AE136" i="3" s="1"/>
  <c r="D144" i="3"/>
  <c r="AE144" i="3" s="1"/>
  <c r="D133" i="3"/>
  <c r="AE133" i="3" s="1"/>
  <c r="D260" i="3"/>
  <c r="AE260" i="3" s="1"/>
  <c r="G209" i="3"/>
  <c r="AH209" i="3" s="1"/>
  <c r="G217" i="3"/>
  <c r="AH217" i="3" s="1"/>
  <c r="G51" i="3"/>
  <c r="AH51" i="3" s="1"/>
  <c r="G63" i="3"/>
  <c r="AH63" i="3" s="1"/>
  <c r="G75" i="3"/>
  <c r="AH75" i="3" s="1"/>
  <c r="G87" i="3"/>
  <c r="AH87" i="3" s="1"/>
  <c r="G245" i="3"/>
  <c r="AH245" i="3" s="1"/>
  <c r="G140" i="3"/>
  <c r="AH140" i="3" s="1"/>
  <c r="G125" i="3"/>
  <c r="AH125" i="3" s="1"/>
  <c r="G272" i="3"/>
  <c r="AH272" i="3" s="1"/>
  <c r="G316" i="3"/>
  <c r="AH316" i="3" s="1"/>
  <c r="F213" i="3"/>
  <c r="AG213" i="3" s="1"/>
  <c r="F67" i="3"/>
  <c r="AG67" i="3" s="1"/>
  <c r="F79" i="3"/>
  <c r="AG79" i="3" s="1"/>
  <c r="F96" i="3"/>
  <c r="AG96" i="3" s="1"/>
  <c r="F109" i="3"/>
  <c r="AG109" i="3" s="1"/>
  <c r="F165" i="3"/>
  <c r="AG165" i="3" s="1"/>
  <c r="F118" i="3"/>
  <c r="AG118" i="3" s="1"/>
  <c r="F129" i="3"/>
  <c r="AG129" i="3" s="1"/>
  <c r="F257" i="3"/>
  <c r="AG257" i="3" s="1"/>
  <c r="E222" i="3"/>
  <c r="AF222" i="3" s="1"/>
  <c r="E111" i="3"/>
  <c r="AF111" i="3" s="1"/>
  <c r="E135" i="3"/>
  <c r="AF135" i="3" s="1"/>
  <c r="E121" i="3"/>
  <c r="AF121" i="3" s="1"/>
  <c r="E132" i="3"/>
  <c r="AF132" i="3" s="1"/>
  <c r="E259" i="3"/>
  <c r="AF259" i="3" s="1"/>
  <c r="E92" i="3"/>
  <c r="AF92" i="3" s="1"/>
  <c r="E99" i="3"/>
  <c r="AF99" i="3" s="1"/>
  <c r="D165" i="3"/>
  <c r="AE165" i="3" s="1"/>
  <c r="D130" i="3"/>
  <c r="AE130" i="3" s="1"/>
  <c r="D120" i="3"/>
  <c r="AE120" i="3" s="1"/>
  <c r="D258" i="3"/>
  <c r="AE258" i="3" s="1"/>
  <c r="E214" i="3"/>
  <c r="AF214" i="3" s="1"/>
  <c r="E130" i="3"/>
  <c r="AF130" i="3" s="1"/>
  <c r="D135" i="3"/>
  <c r="AE135" i="3" s="1"/>
  <c r="E110" i="3"/>
  <c r="AF110" i="3" s="1"/>
  <c r="E258" i="3"/>
  <c r="AF258" i="3" s="1"/>
  <c r="C210" i="3"/>
  <c r="AD210" i="3" s="1"/>
  <c r="C112" i="3"/>
  <c r="AD112" i="3" s="1"/>
  <c r="C126" i="3"/>
  <c r="AD126" i="3" s="1"/>
  <c r="C334" i="3"/>
  <c r="AD334" i="3" s="1"/>
  <c r="D227" i="3"/>
  <c r="AE227" i="3" s="1"/>
  <c r="D137" i="3"/>
  <c r="AE137" i="3" s="1"/>
  <c r="D145" i="3"/>
  <c r="AE145" i="3" s="1"/>
  <c r="D261" i="3"/>
  <c r="AE261" i="3" s="1"/>
  <c r="G88" i="3"/>
  <c r="AH88" i="3" s="1"/>
  <c r="G112" i="3"/>
  <c r="AH112" i="3" s="1"/>
  <c r="G141" i="3"/>
  <c r="AH141" i="3" s="1"/>
  <c r="G126" i="3"/>
  <c r="AH126" i="3" s="1"/>
  <c r="G334" i="3"/>
  <c r="AH334" i="3" s="1"/>
  <c r="G321" i="3"/>
  <c r="AH321" i="3" s="1"/>
  <c r="F214" i="3"/>
  <c r="AG214" i="3" s="1"/>
  <c r="F68" i="3"/>
  <c r="AG68" i="3" s="1"/>
  <c r="F80" i="3"/>
  <c r="AG80" i="3" s="1"/>
  <c r="F97" i="3"/>
  <c r="AG97" i="3" s="1"/>
  <c r="F154" i="3"/>
  <c r="AG154" i="3" s="1"/>
  <c r="F166" i="3"/>
  <c r="AG166" i="3" s="1"/>
  <c r="F119" i="3"/>
  <c r="AG119" i="3" s="1"/>
  <c r="F130" i="3"/>
  <c r="AG130" i="3" s="1"/>
  <c r="F251" i="3"/>
  <c r="AG251" i="3" s="1"/>
  <c r="E223" i="3"/>
  <c r="AF223" i="3" s="1"/>
  <c r="E246" i="3"/>
  <c r="AF246" i="3" s="1"/>
  <c r="E136" i="3"/>
  <c r="AF136" i="3" s="1"/>
  <c r="E144" i="3"/>
  <c r="AF144" i="3" s="1"/>
  <c r="E133" i="3"/>
  <c r="AF133" i="3" s="1"/>
  <c r="E260" i="3"/>
  <c r="AF260" i="3" s="1"/>
  <c r="D259" i="3"/>
  <c r="AE259" i="3" s="1"/>
  <c r="F585" i="3"/>
  <c r="AG585" i="3" s="1"/>
  <c r="F584" i="3"/>
  <c r="AG584" i="3" s="1"/>
  <c r="F583" i="3"/>
  <c r="AG583" i="3" s="1"/>
  <c r="F100" i="3"/>
  <c r="AG100" i="3" s="1"/>
  <c r="F606" i="3"/>
  <c r="AG606" i="3" s="1"/>
  <c r="F605" i="3"/>
  <c r="AG605" i="3" s="1"/>
  <c r="F604" i="3"/>
  <c r="AG604" i="3" s="1"/>
  <c r="F602" i="3"/>
  <c r="AG602" i="3" s="1"/>
  <c r="F601" i="3"/>
  <c r="AG601" i="3" s="1"/>
  <c r="F600" i="3"/>
  <c r="AG600" i="3" s="1"/>
  <c r="F599" i="3"/>
  <c r="AG599" i="3" s="1"/>
  <c r="F598" i="3"/>
  <c r="AG598" i="3" s="1"/>
  <c r="F596" i="3"/>
  <c r="AG596" i="3" s="1"/>
  <c r="F578" i="3"/>
  <c r="AG578" i="3" s="1"/>
  <c r="F577" i="3"/>
  <c r="AG577" i="3" s="1"/>
  <c r="F576" i="3"/>
  <c r="AG576" i="3" s="1"/>
  <c r="F575" i="3"/>
  <c r="AG575" i="3" s="1"/>
  <c r="F520" i="3"/>
  <c r="AG520" i="3" s="1"/>
  <c r="F519" i="3"/>
  <c r="AG519" i="3" s="1"/>
  <c r="F518" i="3"/>
  <c r="AG518" i="3" s="1"/>
  <c r="F517" i="3"/>
  <c r="AG517" i="3" s="1"/>
  <c r="F516" i="3"/>
  <c r="AG516" i="3" s="1"/>
  <c r="F515" i="3"/>
  <c r="AG515" i="3" s="1"/>
  <c r="F513" i="3"/>
  <c r="AG513" i="3" s="1"/>
  <c r="F512" i="3"/>
  <c r="AG512" i="3" s="1"/>
  <c r="F511" i="3"/>
  <c r="AG511" i="3" s="1"/>
  <c r="F562" i="3"/>
  <c r="AG562" i="3" s="1"/>
  <c r="F561" i="3"/>
  <c r="AG561" i="3" s="1"/>
  <c r="F560" i="3"/>
  <c r="AG560" i="3" s="1"/>
  <c r="F559" i="3"/>
  <c r="AG559" i="3" s="1"/>
  <c r="F558" i="3"/>
  <c r="AG558" i="3" s="1"/>
  <c r="F557" i="3"/>
  <c r="AG557" i="3" s="1"/>
  <c r="F528" i="3"/>
  <c r="AG528" i="3" s="1"/>
  <c r="F532" i="3"/>
  <c r="AG532" i="3" s="1"/>
  <c r="F531" i="3"/>
  <c r="AG531" i="3" s="1"/>
  <c r="F530" i="3"/>
  <c r="AG530" i="3" s="1"/>
  <c r="F529" i="3"/>
  <c r="AG529" i="3" s="1"/>
  <c r="F580" i="3"/>
  <c r="AG580" i="3" s="1"/>
  <c r="F579" i="3"/>
  <c r="AG579" i="3" s="1"/>
  <c r="F536" i="3"/>
  <c r="AG536" i="3" s="1"/>
  <c r="F535" i="3"/>
  <c r="AG535" i="3" s="1"/>
  <c r="F534" i="3"/>
  <c r="AG534" i="3" s="1"/>
  <c r="F533" i="3"/>
  <c r="AG533" i="3" s="1"/>
  <c r="F566" i="3"/>
  <c r="AG566" i="3" s="1"/>
  <c r="F565" i="3"/>
  <c r="AG565" i="3" s="1"/>
  <c r="F564" i="3"/>
  <c r="AG564" i="3" s="1"/>
  <c r="F563" i="3"/>
  <c r="AG563" i="3" s="1"/>
  <c r="F540" i="3"/>
  <c r="AG540" i="3" s="1"/>
  <c r="F539" i="3"/>
  <c r="AG539" i="3" s="1"/>
  <c r="F538" i="3"/>
  <c r="AG538" i="3" s="1"/>
  <c r="F537" i="3"/>
  <c r="AG537" i="3" s="1"/>
  <c r="F544" i="3"/>
  <c r="AG544" i="3" s="1"/>
  <c r="F543" i="3"/>
  <c r="AG543" i="3" s="1"/>
  <c r="F542" i="3"/>
  <c r="AG542" i="3" s="1"/>
  <c r="F541" i="3"/>
  <c r="AG541" i="3" s="1"/>
  <c r="F582" i="3"/>
  <c r="AG582" i="3" s="1"/>
  <c r="F581" i="3"/>
  <c r="AG581" i="3" s="1"/>
  <c r="F548" i="3"/>
  <c r="AG548" i="3" s="1"/>
  <c r="F547" i="3"/>
  <c r="AG547" i="3" s="1"/>
  <c r="F546" i="3"/>
  <c r="AG546" i="3" s="1"/>
  <c r="F545" i="3"/>
  <c r="AG545" i="3" s="1"/>
  <c r="F569" i="3"/>
  <c r="AG569" i="3" s="1"/>
  <c r="F568" i="3"/>
  <c r="AG568" i="3" s="1"/>
  <c r="F567" i="3"/>
  <c r="AG567" i="3" s="1"/>
  <c r="F552" i="3"/>
  <c r="AG552" i="3" s="1"/>
  <c r="F551" i="3"/>
  <c r="AG551" i="3" s="1"/>
  <c r="F550" i="3"/>
  <c r="AG550" i="3" s="1"/>
  <c r="F549" i="3"/>
  <c r="AG549" i="3" s="1"/>
  <c r="F595" i="3"/>
  <c r="AG595" i="3" s="1"/>
  <c r="F594" i="3"/>
  <c r="AG594" i="3" s="1"/>
  <c r="F593" i="3"/>
  <c r="AG593" i="3" s="1"/>
  <c r="F591" i="3"/>
  <c r="AG591" i="3" s="1"/>
  <c r="F590" i="3"/>
  <c r="AG590" i="3" s="1"/>
  <c r="F589" i="3"/>
  <c r="AG589" i="3" s="1"/>
  <c r="F588" i="3"/>
  <c r="AG588" i="3" s="1"/>
  <c r="F586" i="3"/>
  <c r="AG586" i="3" s="1"/>
  <c r="F574" i="3"/>
  <c r="AG574" i="3" s="1"/>
  <c r="F573" i="3"/>
  <c r="AG573" i="3" s="1"/>
  <c r="F572" i="3"/>
  <c r="AG572" i="3" s="1"/>
  <c r="F571" i="3"/>
  <c r="AG571" i="3" s="1"/>
  <c r="F570" i="3"/>
  <c r="AG570" i="3" s="1"/>
  <c r="F497" i="3"/>
  <c r="AG497" i="3" s="1"/>
  <c r="F484" i="3"/>
  <c r="AG484" i="3" s="1"/>
  <c r="F554" i="3"/>
  <c r="AG554" i="3" s="1"/>
  <c r="F498" i="3"/>
  <c r="AG498" i="3" s="1"/>
  <c r="F485" i="3"/>
  <c r="AG485" i="3" s="1"/>
  <c r="F526" i="3"/>
  <c r="AG526" i="3" s="1"/>
  <c r="F523" i="3"/>
  <c r="AG523" i="3" s="1"/>
  <c r="F499" i="3"/>
  <c r="AG499" i="3" s="1"/>
  <c r="F486" i="3"/>
  <c r="AG486" i="3" s="1"/>
  <c r="F555" i="3"/>
  <c r="AG555" i="3" s="1"/>
  <c r="F501" i="3"/>
  <c r="AG501" i="3" s="1"/>
  <c r="F487" i="3"/>
  <c r="AG487" i="3" s="1"/>
  <c r="F475" i="3"/>
  <c r="AG475" i="3" s="1"/>
  <c r="F474" i="3"/>
  <c r="AG474" i="3" s="1"/>
  <c r="F473" i="3"/>
  <c r="AG473" i="3" s="1"/>
  <c r="F472" i="3"/>
  <c r="AG472" i="3" s="1"/>
  <c r="F471" i="3"/>
  <c r="AG471" i="3" s="1"/>
  <c r="F470" i="3"/>
  <c r="AG470" i="3" s="1"/>
  <c r="F469" i="3"/>
  <c r="AG469" i="3" s="1"/>
  <c r="F468" i="3"/>
  <c r="AG468" i="3" s="1"/>
  <c r="F467" i="3"/>
  <c r="AG467" i="3" s="1"/>
  <c r="F466" i="3"/>
  <c r="AG466" i="3" s="1"/>
  <c r="F465" i="3"/>
  <c r="AG465" i="3" s="1"/>
  <c r="F464" i="3"/>
  <c r="AG464" i="3" s="1"/>
  <c r="F463" i="3"/>
  <c r="AG463" i="3" s="1"/>
  <c r="F462" i="3"/>
  <c r="AG462" i="3" s="1"/>
  <c r="F461" i="3"/>
  <c r="AG461" i="3" s="1"/>
  <c r="F460" i="3"/>
  <c r="AG460" i="3" s="1"/>
  <c r="F459" i="3"/>
  <c r="AG459" i="3" s="1"/>
  <c r="F458" i="3"/>
  <c r="AG458" i="3" s="1"/>
  <c r="F457" i="3"/>
  <c r="AG457" i="3" s="1"/>
  <c r="F456" i="3"/>
  <c r="AG456" i="3" s="1"/>
  <c r="F455" i="3"/>
  <c r="AG455" i="3" s="1"/>
  <c r="F454" i="3"/>
  <c r="AG454" i="3" s="1"/>
  <c r="F453" i="3"/>
  <c r="AG453" i="3" s="1"/>
  <c r="F452" i="3"/>
  <c r="AG452" i="3" s="1"/>
  <c r="F451" i="3"/>
  <c r="AG451" i="3" s="1"/>
  <c r="F450" i="3"/>
  <c r="AG450" i="3" s="1"/>
  <c r="F449" i="3"/>
  <c r="AG449" i="3" s="1"/>
  <c r="F448" i="3"/>
  <c r="AG448" i="3" s="1"/>
  <c r="F447" i="3"/>
  <c r="AG447" i="3" s="1"/>
  <c r="F446" i="3"/>
  <c r="AG446" i="3" s="1"/>
  <c r="F445" i="3"/>
  <c r="AG445" i="3" s="1"/>
  <c r="F444" i="3"/>
  <c r="AG444" i="3" s="1"/>
  <c r="F443" i="3"/>
  <c r="AG443" i="3" s="1"/>
  <c r="F442" i="3"/>
  <c r="AG442" i="3" s="1"/>
  <c r="F441" i="3"/>
  <c r="AG441" i="3" s="1"/>
  <c r="F440" i="3"/>
  <c r="AG440" i="3" s="1"/>
  <c r="F439" i="3"/>
  <c r="AG439" i="3" s="1"/>
  <c r="F438" i="3"/>
  <c r="AG438" i="3" s="1"/>
  <c r="F437" i="3"/>
  <c r="AG437" i="3" s="1"/>
  <c r="F436" i="3"/>
  <c r="AG436" i="3" s="1"/>
  <c r="F435" i="3"/>
  <c r="AG435" i="3" s="1"/>
  <c r="F434" i="3"/>
  <c r="AG434" i="3" s="1"/>
  <c r="F433" i="3"/>
  <c r="AG433" i="3" s="1"/>
  <c r="F432" i="3"/>
  <c r="AG432" i="3" s="1"/>
  <c r="F431" i="3"/>
  <c r="AG431" i="3" s="1"/>
  <c r="F430" i="3"/>
  <c r="AG430" i="3" s="1"/>
  <c r="F429" i="3"/>
  <c r="AG429" i="3" s="1"/>
  <c r="F428" i="3"/>
  <c r="AG428" i="3" s="1"/>
  <c r="F427" i="3"/>
  <c r="AG427" i="3" s="1"/>
  <c r="F426" i="3"/>
  <c r="AG426" i="3" s="1"/>
  <c r="F502" i="3"/>
  <c r="AG502" i="3" s="1"/>
  <c r="F488" i="3"/>
  <c r="AG488" i="3" s="1"/>
  <c r="F476" i="3"/>
  <c r="AG476" i="3" s="1"/>
  <c r="F556" i="3"/>
  <c r="AG556" i="3" s="1"/>
  <c r="F503" i="3"/>
  <c r="AG503" i="3" s="1"/>
  <c r="F489" i="3"/>
  <c r="AG489" i="3" s="1"/>
  <c r="F477" i="3"/>
  <c r="AG477" i="3" s="1"/>
  <c r="F527" i="3"/>
  <c r="AG527" i="3" s="1"/>
  <c r="F524" i="3"/>
  <c r="AG524" i="3" s="1"/>
  <c r="F521" i="3"/>
  <c r="AG521" i="3" s="1"/>
  <c r="F504" i="3"/>
  <c r="AG504" i="3" s="1"/>
  <c r="F490" i="3"/>
  <c r="AG490" i="3" s="1"/>
  <c r="F478" i="3"/>
  <c r="AG478" i="3" s="1"/>
  <c r="F505" i="3"/>
  <c r="AG505" i="3" s="1"/>
  <c r="F491" i="3"/>
  <c r="AG491" i="3" s="1"/>
  <c r="F479" i="3"/>
  <c r="AG479" i="3" s="1"/>
  <c r="F506" i="3"/>
  <c r="AG506" i="3" s="1"/>
  <c r="F492" i="3"/>
  <c r="AG492" i="3" s="1"/>
  <c r="F480" i="3"/>
  <c r="AG480" i="3" s="1"/>
  <c r="F508" i="3"/>
  <c r="AG508" i="3" s="1"/>
  <c r="F493" i="3"/>
  <c r="AG493" i="3" s="1"/>
  <c r="F481" i="3"/>
  <c r="AG481" i="3" s="1"/>
  <c r="F414" i="3"/>
  <c r="AG414" i="3" s="1"/>
  <c r="F522" i="3"/>
  <c r="AG522" i="3" s="1"/>
  <c r="F416" i="3"/>
  <c r="AG416" i="3" s="1"/>
  <c r="F494" i="3"/>
  <c r="AG494" i="3" s="1"/>
  <c r="F483" i="3"/>
  <c r="AG483" i="3" s="1"/>
  <c r="F417" i="3"/>
  <c r="AG417" i="3" s="1"/>
  <c r="F364" i="3"/>
  <c r="AG364" i="3" s="1"/>
  <c r="F363" i="3"/>
  <c r="AG363" i="3" s="1"/>
  <c r="F362" i="3"/>
  <c r="AG362" i="3" s="1"/>
  <c r="F361" i="3"/>
  <c r="AG361" i="3" s="1"/>
  <c r="F360" i="3"/>
  <c r="AG360" i="3" s="1"/>
  <c r="F525" i="3"/>
  <c r="AG525" i="3" s="1"/>
  <c r="F418" i="3"/>
  <c r="AG418" i="3" s="1"/>
  <c r="F553" i="3"/>
  <c r="AG553" i="3" s="1"/>
  <c r="F419" i="3"/>
  <c r="AG419" i="3" s="1"/>
  <c r="F420" i="3"/>
  <c r="AG420" i="3" s="1"/>
  <c r="F509" i="3"/>
  <c r="AG509" i="3" s="1"/>
  <c r="F496" i="3"/>
  <c r="AG496" i="3" s="1"/>
  <c r="F421" i="3"/>
  <c r="AG421" i="3" s="1"/>
  <c r="F422" i="3"/>
  <c r="AG422" i="3" s="1"/>
  <c r="F423" i="3"/>
  <c r="AG423" i="3" s="1"/>
  <c r="F410" i="3"/>
  <c r="AG410" i="3" s="1"/>
  <c r="F409" i="3"/>
  <c r="AG409" i="3" s="1"/>
  <c r="F408" i="3"/>
  <c r="AG408" i="3" s="1"/>
  <c r="F407" i="3"/>
  <c r="AG407" i="3" s="1"/>
  <c r="F406" i="3"/>
  <c r="AG406" i="3" s="1"/>
  <c r="F405" i="3"/>
  <c r="AG405" i="3" s="1"/>
  <c r="F404" i="3"/>
  <c r="AG404" i="3" s="1"/>
  <c r="F403" i="3"/>
  <c r="AG403" i="3" s="1"/>
  <c r="F402" i="3"/>
  <c r="AG402" i="3" s="1"/>
  <c r="F401" i="3"/>
  <c r="AG401" i="3" s="1"/>
  <c r="F400" i="3"/>
  <c r="AG400" i="3" s="1"/>
  <c r="F399" i="3"/>
  <c r="AG399" i="3" s="1"/>
  <c r="F398" i="3"/>
  <c r="AG398" i="3" s="1"/>
  <c r="F397" i="3"/>
  <c r="AG397" i="3" s="1"/>
  <c r="F396" i="3"/>
  <c r="AG396" i="3" s="1"/>
  <c r="F395" i="3"/>
  <c r="AG395" i="3" s="1"/>
  <c r="F394" i="3"/>
  <c r="AG394" i="3" s="1"/>
  <c r="F393" i="3"/>
  <c r="AG393" i="3" s="1"/>
  <c r="F392" i="3"/>
  <c r="AG392" i="3" s="1"/>
  <c r="F391" i="3"/>
  <c r="AG391" i="3" s="1"/>
  <c r="F390" i="3"/>
  <c r="AG390" i="3" s="1"/>
  <c r="F389" i="3"/>
  <c r="AG389" i="3" s="1"/>
  <c r="F388" i="3"/>
  <c r="AG388" i="3" s="1"/>
  <c r="F387" i="3"/>
  <c r="AG387" i="3" s="1"/>
  <c r="F386" i="3"/>
  <c r="AG386" i="3" s="1"/>
  <c r="F385" i="3"/>
  <c r="AG385" i="3" s="1"/>
  <c r="F384" i="3"/>
  <c r="AG384" i="3" s="1"/>
  <c r="F383" i="3"/>
  <c r="AG383" i="3" s="1"/>
  <c r="F382" i="3"/>
  <c r="AG382" i="3" s="1"/>
  <c r="F381" i="3"/>
  <c r="AG381" i="3" s="1"/>
  <c r="F380" i="3"/>
  <c r="AG380" i="3" s="1"/>
  <c r="F379" i="3"/>
  <c r="AG379" i="3" s="1"/>
  <c r="F378" i="3"/>
  <c r="AG378" i="3" s="1"/>
  <c r="F377" i="3"/>
  <c r="AG377" i="3" s="1"/>
  <c r="F376" i="3"/>
  <c r="AG376" i="3" s="1"/>
  <c r="F375" i="3"/>
  <c r="AG375" i="3" s="1"/>
  <c r="F374" i="3"/>
  <c r="AG374" i="3" s="1"/>
  <c r="F373" i="3"/>
  <c r="AG373" i="3" s="1"/>
  <c r="F372" i="3"/>
  <c r="AG372" i="3" s="1"/>
  <c r="F371" i="3"/>
  <c r="AG371" i="3" s="1"/>
  <c r="F370" i="3"/>
  <c r="AG370" i="3" s="1"/>
  <c r="F369" i="3"/>
  <c r="AG369" i="3" s="1"/>
  <c r="F368" i="3"/>
  <c r="AG368" i="3" s="1"/>
  <c r="F366" i="3"/>
  <c r="AG366" i="3" s="1"/>
  <c r="F365" i="3"/>
  <c r="AG365" i="3" s="1"/>
  <c r="F424" i="3"/>
  <c r="AG424" i="3" s="1"/>
  <c r="F411" i="3"/>
  <c r="AG411" i="3" s="1"/>
  <c r="F510" i="3"/>
  <c r="AG510" i="3" s="1"/>
  <c r="F482" i="3"/>
  <c r="AG482" i="3" s="1"/>
  <c r="F425" i="3"/>
  <c r="AG425" i="3" s="1"/>
  <c r="F412" i="3"/>
  <c r="AG412" i="3" s="1"/>
  <c r="F295" i="3"/>
  <c r="AG295" i="3" s="1"/>
  <c r="F359" i="3"/>
  <c r="AG359" i="3" s="1"/>
  <c r="F355" i="3"/>
  <c r="AG355" i="3" s="1"/>
  <c r="F351" i="3"/>
  <c r="AG351" i="3" s="1"/>
  <c r="F347" i="3"/>
  <c r="AG347" i="3" s="1"/>
  <c r="F343" i="3"/>
  <c r="AG343" i="3" s="1"/>
  <c r="F339" i="3"/>
  <c r="AG339" i="3" s="1"/>
  <c r="F335" i="3"/>
  <c r="AG335" i="3" s="1"/>
  <c r="F331" i="3"/>
  <c r="AG331" i="3" s="1"/>
  <c r="F326" i="3"/>
  <c r="AG326" i="3" s="1"/>
  <c r="F313" i="3"/>
  <c r="AG313" i="3" s="1"/>
  <c r="F305" i="3"/>
  <c r="AG305" i="3" s="1"/>
  <c r="F296" i="3"/>
  <c r="AG296" i="3" s="1"/>
  <c r="F297" i="3"/>
  <c r="AG297" i="3" s="1"/>
  <c r="F315" i="3"/>
  <c r="AG315" i="3" s="1"/>
  <c r="F307" i="3"/>
  <c r="AG307" i="3" s="1"/>
  <c r="AG310" i="3" s="1"/>
  <c r="F298" i="3"/>
  <c r="AG298" i="3" s="1"/>
  <c r="F328" i="3"/>
  <c r="AG328" i="3" s="1"/>
  <c r="F299" i="3"/>
  <c r="AG299" i="3" s="1"/>
  <c r="F357" i="3"/>
  <c r="AG357" i="3" s="1"/>
  <c r="F353" i="3"/>
  <c r="AG353" i="3" s="1"/>
  <c r="F349" i="3"/>
  <c r="AG349" i="3" s="1"/>
  <c r="F345" i="3"/>
  <c r="AG345" i="3" s="1"/>
  <c r="F341" i="3"/>
  <c r="AG341" i="3" s="1"/>
  <c r="F337" i="3"/>
  <c r="AG337" i="3" s="1"/>
  <c r="F333" i="3"/>
  <c r="AG333" i="3" s="1"/>
  <c r="F323" i="3"/>
  <c r="AG323" i="3" s="1"/>
  <c r="F308" i="3"/>
  <c r="AG308" i="3" s="1"/>
  <c r="F300" i="3"/>
  <c r="AG300" i="3" s="1"/>
  <c r="F301" i="3"/>
  <c r="AG301" i="3" s="1"/>
  <c r="F329" i="3"/>
  <c r="AG329" i="3" s="1"/>
  <c r="F324" i="3"/>
  <c r="AG324" i="3" s="1"/>
  <c r="F317" i="3"/>
  <c r="AG317" i="3" s="1"/>
  <c r="F309" i="3"/>
  <c r="AG309" i="3" s="1"/>
  <c r="F302" i="3"/>
  <c r="AG302" i="3" s="1"/>
  <c r="F413" i="3"/>
  <c r="AG413" i="3" s="1"/>
  <c r="F358" i="3"/>
  <c r="AG358" i="3" s="1"/>
  <c r="F354" i="3"/>
  <c r="AG354" i="3" s="1"/>
  <c r="F350" i="3"/>
  <c r="AG350" i="3" s="1"/>
  <c r="F346" i="3"/>
  <c r="AG346" i="3" s="1"/>
  <c r="F342" i="3"/>
  <c r="AG342" i="3" s="1"/>
  <c r="F338" i="3"/>
  <c r="AG338" i="3" s="1"/>
  <c r="F318" i="3"/>
  <c r="AG318" i="3" s="1"/>
  <c r="F311" i="3"/>
  <c r="AG311" i="3" s="1"/>
  <c r="F303" i="3"/>
  <c r="AG303" i="3" s="1"/>
  <c r="F292" i="3"/>
  <c r="AG292" i="3" s="1"/>
  <c r="F291" i="3"/>
  <c r="AG291" i="3" s="1"/>
  <c r="F290" i="3"/>
  <c r="AG290" i="3" s="1"/>
  <c r="F289" i="3"/>
  <c r="AG289" i="3" s="1"/>
  <c r="F288" i="3"/>
  <c r="AG288" i="3" s="1"/>
  <c r="F287" i="3"/>
  <c r="AG287" i="3" s="1"/>
  <c r="F286" i="3"/>
  <c r="AG286" i="3" s="1"/>
  <c r="F285" i="3"/>
  <c r="AG285" i="3" s="1"/>
  <c r="F284" i="3"/>
  <c r="AG284" i="3" s="1"/>
  <c r="F283" i="3"/>
  <c r="AG283" i="3" s="1"/>
  <c r="F282" i="3"/>
  <c r="AG282" i="3" s="1"/>
  <c r="F281" i="3"/>
  <c r="AG281" i="3" s="1"/>
  <c r="F280" i="3"/>
  <c r="AG280" i="3" s="1"/>
  <c r="F279" i="3"/>
  <c r="AG279" i="3" s="1"/>
  <c r="F278" i="3"/>
  <c r="AG278" i="3" s="1"/>
  <c r="F277" i="3"/>
  <c r="AG277" i="3" s="1"/>
  <c r="F276" i="3"/>
  <c r="AG276" i="3" s="1"/>
  <c r="F275" i="3"/>
  <c r="AG275" i="3" s="1"/>
  <c r="F273" i="3"/>
  <c r="AG273" i="3" s="1"/>
  <c r="F271" i="3"/>
  <c r="AG271" i="3" s="1"/>
  <c r="F269" i="3"/>
  <c r="AG269" i="3" s="1"/>
  <c r="F266" i="3"/>
  <c r="AG266" i="3" s="1"/>
  <c r="F264" i="3"/>
  <c r="AG264" i="3" s="1"/>
  <c r="F263" i="3"/>
  <c r="AG263" i="3" s="1"/>
  <c r="F248" i="3"/>
  <c r="AG248" i="3" s="1"/>
  <c r="F233" i="3"/>
  <c r="AG233" i="3" s="1"/>
  <c r="F325" i="3"/>
  <c r="AG325" i="3" s="1"/>
  <c r="F234" i="3"/>
  <c r="AG234" i="3" s="1"/>
  <c r="F320" i="3"/>
  <c r="AG320" i="3" s="1"/>
  <c r="F250" i="3"/>
  <c r="AG250" i="3" s="1"/>
  <c r="F236" i="3"/>
  <c r="AG236" i="3" s="1"/>
  <c r="F238" i="3"/>
  <c r="AG238" i="3" s="1"/>
  <c r="F221" i="3"/>
  <c r="AG221" i="3" s="1"/>
  <c r="F219" i="3"/>
  <c r="AG219" i="3" s="1"/>
  <c r="F218" i="3"/>
  <c r="AG218" i="3" s="1"/>
  <c r="F207" i="3"/>
  <c r="AG207" i="3" s="1"/>
  <c r="F205" i="3"/>
  <c r="AG205" i="3" s="1"/>
  <c r="F204" i="3"/>
  <c r="AG204" i="3" s="1"/>
  <c r="F203" i="3"/>
  <c r="AG203" i="3" s="1"/>
  <c r="F201" i="3"/>
  <c r="AG201" i="3" s="1"/>
  <c r="F200" i="3"/>
  <c r="AG200" i="3" s="1"/>
  <c r="F199" i="3"/>
  <c r="F197" i="3"/>
  <c r="AG197" i="3" s="1"/>
  <c r="F196" i="3"/>
  <c r="AG196" i="3" s="1"/>
  <c r="F195" i="3"/>
  <c r="AG195" i="3" s="1"/>
  <c r="F193" i="3"/>
  <c r="AG193" i="3" s="1"/>
  <c r="F192" i="3"/>
  <c r="AG192" i="3" s="1"/>
  <c r="F191" i="3"/>
  <c r="AG191" i="3" s="1"/>
  <c r="F189" i="3"/>
  <c r="AG189" i="3" s="1"/>
  <c r="F187" i="3"/>
  <c r="AG187" i="3" s="1"/>
  <c r="F185" i="3"/>
  <c r="AG185" i="3" s="1"/>
  <c r="F183" i="3"/>
  <c r="AG183" i="3" s="1"/>
  <c r="F181" i="3"/>
  <c r="AG181" i="3" s="1"/>
  <c r="F180" i="3"/>
  <c r="AG180" i="3" s="1"/>
  <c r="F178" i="3"/>
  <c r="AG178" i="3" s="1"/>
  <c r="F176" i="3"/>
  <c r="AG176" i="3" s="1"/>
  <c r="F175" i="3"/>
  <c r="AG175" i="3" s="1"/>
  <c r="F174" i="3"/>
  <c r="AG174" i="3" s="1"/>
  <c r="F172" i="3"/>
  <c r="AG172" i="3" s="1"/>
  <c r="F171" i="3"/>
  <c r="AG171" i="3" s="1"/>
  <c r="F170" i="3"/>
  <c r="AG170" i="3" s="1"/>
  <c r="F168" i="3"/>
  <c r="AG168" i="3" s="1"/>
  <c r="F167" i="3"/>
  <c r="AG167" i="3" s="1"/>
  <c r="F240" i="3"/>
  <c r="AG240" i="3" s="1"/>
  <c r="F224" i="3"/>
  <c r="AG224" i="3" s="1"/>
  <c r="F293" i="3"/>
  <c r="AG293" i="3" s="1"/>
  <c r="F252" i="3"/>
  <c r="AG252" i="3" s="1"/>
  <c r="F241" i="3"/>
  <c r="AG241" i="3" s="1"/>
  <c r="F226" i="3"/>
  <c r="AG226" i="3" s="1"/>
  <c r="F242" i="3"/>
  <c r="AG242" i="3" s="1"/>
  <c r="F330" i="3"/>
  <c r="AG330" i="3" s="1"/>
  <c r="F304" i="3"/>
  <c r="AG304" i="3" s="1"/>
  <c r="F254" i="3"/>
  <c r="AG254" i="3" s="1"/>
  <c r="F244" i="3"/>
  <c r="AG244" i="3" s="1"/>
  <c r="F229" i="3"/>
  <c r="AG229" i="3" s="1"/>
  <c r="F294" i="3"/>
  <c r="AG294" i="3" s="1"/>
  <c r="F231" i="3"/>
  <c r="AG231" i="3" s="1"/>
  <c r="F312" i="3"/>
  <c r="AG312" i="3" s="1"/>
  <c r="F247" i="3"/>
  <c r="AG247" i="3" s="1"/>
  <c r="F157" i="3"/>
  <c r="AG157" i="3" s="1"/>
  <c r="F148" i="3"/>
  <c r="AG148" i="3" s="1"/>
  <c r="F158" i="3"/>
  <c r="AG158" i="3" s="1"/>
  <c r="F150" i="3"/>
  <c r="AG150" i="3" s="1"/>
  <c r="F159" i="3"/>
  <c r="AG159" i="3" s="1"/>
  <c r="F151" i="3"/>
  <c r="AG151" i="3" s="1"/>
  <c r="F161" i="3"/>
  <c r="AG161" i="3" s="1"/>
  <c r="F153" i="3"/>
  <c r="AG153" i="3" s="1"/>
  <c r="F117" i="3"/>
  <c r="AG117" i="3" s="1"/>
  <c r="F115" i="3"/>
  <c r="AG115" i="3" s="1"/>
  <c r="F114" i="3"/>
  <c r="AG114" i="3" s="1"/>
  <c r="F146" i="3"/>
  <c r="AG146" i="3" s="1"/>
  <c r="F102" i="3"/>
  <c r="AG102" i="3" s="1"/>
  <c r="F99" i="3"/>
  <c r="AG99" i="3" s="1"/>
  <c r="F95" i="3"/>
  <c r="AG95" i="3" s="1"/>
  <c r="F93" i="3"/>
  <c r="AG93" i="3" s="1"/>
  <c r="F92" i="3"/>
  <c r="AG92" i="3" s="1"/>
  <c r="F155" i="3"/>
  <c r="AG155" i="3" s="1"/>
  <c r="F147" i="3"/>
  <c r="AG147" i="3" s="1"/>
  <c r="C179" i="3"/>
  <c r="AD179" i="3" s="1"/>
  <c r="C141" i="3"/>
  <c r="AD141" i="3" s="1"/>
  <c r="C321" i="3"/>
  <c r="AD321" i="3" s="1"/>
  <c r="D162" i="3"/>
  <c r="AE162" i="3" s="1"/>
  <c r="D122" i="3"/>
  <c r="AE122" i="3" s="1"/>
  <c r="C211" i="3"/>
  <c r="AD211" i="3" s="1"/>
  <c r="C184" i="3"/>
  <c r="AD184" i="3" s="1"/>
  <c r="C113" i="3"/>
  <c r="AD113" i="3" s="1"/>
  <c r="C142" i="3"/>
  <c r="AD142" i="3" s="1"/>
  <c r="C127" i="3"/>
  <c r="AD127" i="3" s="1"/>
  <c r="C255" i="3"/>
  <c r="AD255" i="3" s="1"/>
  <c r="C322" i="3"/>
  <c r="AD322" i="3" s="1"/>
  <c r="D228" i="3"/>
  <c r="AE228" i="3" s="1"/>
  <c r="D163" i="3"/>
  <c r="AE163" i="3" s="1"/>
  <c r="D138" i="3"/>
  <c r="AE138" i="3" s="1"/>
  <c r="D123" i="3"/>
  <c r="AE123" i="3" s="1"/>
  <c r="D134" i="3"/>
  <c r="AE134" i="3" s="1"/>
  <c r="D262" i="3"/>
  <c r="AE262" i="3" s="1"/>
  <c r="G211" i="3"/>
  <c r="AH211" i="3" s="1"/>
  <c r="G184" i="3"/>
  <c r="AH184" i="3" s="1"/>
  <c r="G53" i="3"/>
  <c r="AH53" i="3" s="1"/>
  <c r="G65" i="3"/>
  <c r="AH65" i="3" s="1"/>
  <c r="G77" i="3"/>
  <c r="AH77" i="3" s="1"/>
  <c r="G89" i="3"/>
  <c r="AH89" i="3" s="1"/>
  <c r="G113" i="3"/>
  <c r="AH113" i="3" s="1"/>
  <c r="G142" i="3"/>
  <c r="AH142" i="3" s="1"/>
  <c r="G127" i="3"/>
  <c r="AH127" i="3" s="1"/>
  <c r="G255" i="3"/>
  <c r="AH255" i="3" s="1"/>
  <c r="G322" i="3"/>
  <c r="AH322" i="3" s="1"/>
  <c r="F215" i="3"/>
  <c r="AG215" i="3" s="1"/>
  <c r="F69" i="3"/>
  <c r="AG69" i="3" s="1"/>
  <c r="F81" i="3"/>
  <c r="AG81" i="3" s="1"/>
  <c r="F98" i="3"/>
  <c r="AG98" i="3" s="1"/>
  <c r="F110" i="3"/>
  <c r="AG110" i="3" s="1"/>
  <c r="F120" i="3"/>
  <c r="AG120" i="3" s="1"/>
  <c r="F131" i="3"/>
  <c r="AG131" i="3" s="1"/>
  <c r="F258" i="3"/>
  <c r="AG258" i="3" s="1"/>
  <c r="E227" i="3"/>
  <c r="AF227" i="3" s="1"/>
  <c r="E162" i="3"/>
  <c r="AF162" i="3" s="1"/>
  <c r="E137" i="3"/>
  <c r="AF137" i="3" s="1"/>
  <c r="E122" i="3"/>
  <c r="AF122" i="3" s="1"/>
  <c r="E145" i="3"/>
  <c r="AF145" i="3" s="1"/>
  <c r="E261" i="3"/>
  <c r="AF261" i="3" s="1"/>
  <c r="E6" i="3"/>
  <c r="AF6" i="3" s="1"/>
  <c r="D585" i="3"/>
  <c r="AE585" i="3" s="1"/>
  <c r="D584" i="3"/>
  <c r="AE584" i="3" s="1"/>
  <c r="D583" i="3"/>
  <c r="AE583" i="3" s="1"/>
  <c r="D100" i="3"/>
  <c r="AE100" i="3" s="1"/>
  <c r="D556" i="3"/>
  <c r="AE556" i="3" s="1"/>
  <c r="D555" i="3"/>
  <c r="AE555" i="3" s="1"/>
  <c r="D554" i="3"/>
  <c r="AE554" i="3" s="1"/>
  <c r="D553" i="3"/>
  <c r="AE553" i="3" s="1"/>
  <c r="D606" i="3"/>
  <c r="AE606" i="3" s="1"/>
  <c r="D605" i="3"/>
  <c r="AE605" i="3" s="1"/>
  <c r="D604" i="3"/>
  <c r="AE604" i="3" s="1"/>
  <c r="D602" i="3"/>
  <c r="AE602" i="3" s="1"/>
  <c r="D601" i="3"/>
  <c r="AE601" i="3" s="1"/>
  <c r="D600" i="3"/>
  <c r="AE600" i="3" s="1"/>
  <c r="D599" i="3"/>
  <c r="AE599" i="3" s="1"/>
  <c r="D598" i="3"/>
  <c r="AE598" i="3" s="1"/>
  <c r="D596" i="3"/>
  <c r="AE596" i="3" s="1"/>
  <c r="D578" i="3"/>
  <c r="AE578" i="3" s="1"/>
  <c r="D577" i="3"/>
  <c r="AE577" i="3" s="1"/>
  <c r="D576" i="3"/>
  <c r="AE576" i="3" s="1"/>
  <c r="D575" i="3"/>
  <c r="AE575" i="3" s="1"/>
  <c r="D520" i="3"/>
  <c r="AE520" i="3" s="1"/>
  <c r="D519" i="3"/>
  <c r="AE519" i="3" s="1"/>
  <c r="D518" i="3"/>
  <c r="AE518" i="3" s="1"/>
  <c r="D517" i="3"/>
  <c r="AE517" i="3" s="1"/>
  <c r="D516" i="3"/>
  <c r="AE516" i="3" s="1"/>
  <c r="D515" i="3"/>
  <c r="AE515" i="3" s="1"/>
  <c r="D513" i="3"/>
  <c r="AE513" i="3" s="1"/>
  <c r="D512" i="3"/>
  <c r="AE512" i="3" s="1"/>
  <c r="D562" i="3"/>
  <c r="AE562" i="3" s="1"/>
  <c r="D561" i="3"/>
  <c r="AE561" i="3" s="1"/>
  <c r="D560" i="3"/>
  <c r="AE560" i="3" s="1"/>
  <c r="D559" i="3"/>
  <c r="AE559" i="3" s="1"/>
  <c r="D558" i="3"/>
  <c r="AE558" i="3" s="1"/>
  <c r="D557" i="3"/>
  <c r="AE557" i="3" s="1"/>
  <c r="D528" i="3"/>
  <c r="AE528" i="3" s="1"/>
  <c r="D527" i="3"/>
  <c r="AE527" i="3" s="1"/>
  <c r="D526" i="3"/>
  <c r="AE526" i="3" s="1"/>
  <c r="D525" i="3"/>
  <c r="AE525" i="3" s="1"/>
  <c r="D524" i="3"/>
  <c r="AE524" i="3" s="1"/>
  <c r="D523" i="3"/>
  <c r="AE523" i="3" s="1"/>
  <c r="D522" i="3"/>
  <c r="AE522" i="3" s="1"/>
  <c r="D521" i="3"/>
  <c r="AE521" i="3" s="1"/>
  <c r="D532" i="3"/>
  <c r="AE532" i="3" s="1"/>
  <c r="D531" i="3"/>
  <c r="AE531" i="3" s="1"/>
  <c r="D530" i="3"/>
  <c r="AE530" i="3" s="1"/>
  <c r="D529" i="3"/>
  <c r="AE529" i="3" s="1"/>
  <c r="D580" i="3"/>
  <c r="AE580" i="3" s="1"/>
  <c r="D579" i="3"/>
  <c r="AE579" i="3" s="1"/>
  <c r="D536" i="3"/>
  <c r="AE536" i="3" s="1"/>
  <c r="D535" i="3"/>
  <c r="AE535" i="3" s="1"/>
  <c r="D534" i="3"/>
  <c r="AE534" i="3" s="1"/>
  <c r="D533" i="3"/>
  <c r="AE533" i="3" s="1"/>
  <c r="D566" i="3"/>
  <c r="AE566" i="3" s="1"/>
  <c r="D565" i="3"/>
  <c r="AE565" i="3" s="1"/>
  <c r="D564" i="3"/>
  <c r="AE564" i="3" s="1"/>
  <c r="D563" i="3"/>
  <c r="AE563" i="3" s="1"/>
  <c r="D540" i="3"/>
  <c r="AE540" i="3" s="1"/>
  <c r="D539" i="3"/>
  <c r="AE539" i="3" s="1"/>
  <c r="D538" i="3"/>
  <c r="AE538" i="3" s="1"/>
  <c r="D537" i="3"/>
  <c r="AE537" i="3" s="1"/>
  <c r="D544" i="3"/>
  <c r="AE544" i="3" s="1"/>
  <c r="D543" i="3"/>
  <c r="AE543" i="3" s="1"/>
  <c r="D542" i="3"/>
  <c r="AE542" i="3" s="1"/>
  <c r="D541" i="3"/>
  <c r="AE541" i="3" s="1"/>
  <c r="D582" i="3"/>
  <c r="AE582" i="3" s="1"/>
  <c r="D581" i="3"/>
  <c r="AE581" i="3" s="1"/>
  <c r="D569" i="3"/>
  <c r="AE569" i="3" s="1"/>
  <c r="D568" i="3"/>
  <c r="AE568" i="3" s="1"/>
  <c r="D567" i="3"/>
  <c r="AE567" i="3" s="1"/>
  <c r="D591" i="3"/>
  <c r="AE591" i="3" s="1"/>
  <c r="D586" i="3"/>
  <c r="AE586" i="3" s="1"/>
  <c r="D571" i="3"/>
  <c r="AE571" i="3" s="1"/>
  <c r="D549" i="3"/>
  <c r="AE549" i="3" s="1"/>
  <c r="D510" i="3"/>
  <c r="AE510" i="3" s="1"/>
  <c r="D496" i="3"/>
  <c r="AE496" i="3" s="1"/>
  <c r="D483" i="3"/>
  <c r="AE483" i="3" s="1"/>
  <c r="D497" i="3"/>
  <c r="AE497" i="3" s="1"/>
  <c r="D484" i="3"/>
  <c r="AE484" i="3" s="1"/>
  <c r="D550" i="3"/>
  <c r="AE550" i="3" s="1"/>
  <c r="D546" i="3"/>
  <c r="AE546" i="3" s="1"/>
  <c r="D498" i="3"/>
  <c r="AE498" i="3" s="1"/>
  <c r="D485" i="3"/>
  <c r="AE485" i="3" s="1"/>
  <c r="D593" i="3"/>
  <c r="AE593" i="3" s="1"/>
  <c r="D588" i="3"/>
  <c r="AE588" i="3" s="1"/>
  <c r="D572" i="3"/>
  <c r="AE572" i="3" s="1"/>
  <c r="D511" i="3"/>
  <c r="AE511" i="3" s="1"/>
  <c r="D499" i="3"/>
  <c r="AE499" i="3" s="1"/>
  <c r="D486" i="3"/>
  <c r="AE486" i="3" s="1"/>
  <c r="D551" i="3"/>
  <c r="AE551" i="3" s="1"/>
  <c r="D501" i="3"/>
  <c r="AE501" i="3" s="1"/>
  <c r="D487" i="3"/>
  <c r="AE487" i="3" s="1"/>
  <c r="D547" i="3"/>
  <c r="AE547" i="3" s="1"/>
  <c r="D502" i="3"/>
  <c r="AE502" i="3" s="1"/>
  <c r="D488" i="3"/>
  <c r="AE488" i="3" s="1"/>
  <c r="D476" i="3"/>
  <c r="AE476" i="3" s="1"/>
  <c r="D475" i="3"/>
  <c r="AE475" i="3" s="1"/>
  <c r="D474" i="3"/>
  <c r="AE474" i="3" s="1"/>
  <c r="D473" i="3"/>
  <c r="AE473" i="3" s="1"/>
  <c r="D472" i="3"/>
  <c r="AE472" i="3" s="1"/>
  <c r="D471" i="3"/>
  <c r="AE471" i="3" s="1"/>
  <c r="D470" i="3"/>
  <c r="AE470" i="3" s="1"/>
  <c r="D469" i="3"/>
  <c r="AE469" i="3" s="1"/>
  <c r="D468" i="3"/>
  <c r="AE468" i="3" s="1"/>
  <c r="D467" i="3"/>
  <c r="AE467" i="3" s="1"/>
  <c r="D466" i="3"/>
  <c r="AE466" i="3" s="1"/>
  <c r="D465" i="3"/>
  <c r="AE465" i="3" s="1"/>
  <c r="D464" i="3"/>
  <c r="AE464" i="3" s="1"/>
  <c r="D463" i="3"/>
  <c r="AE463" i="3" s="1"/>
  <c r="D462" i="3"/>
  <c r="AE462" i="3" s="1"/>
  <c r="D461" i="3"/>
  <c r="AE461" i="3" s="1"/>
  <c r="D460" i="3"/>
  <c r="AE460" i="3" s="1"/>
  <c r="D459" i="3"/>
  <c r="AE459" i="3" s="1"/>
  <c r="D458" i="3"/>
  <c r="AE458" i="3" s="1"/>
  <c r="D457" i="3"/>
  <c r="AE457" i="3" s="1"/>
  <c r="D456" i="3"/>
  <c r="AE456" i="3" s="1"/>
  <c r="D455" i="3"/>
  <c r="AE455" i="3" s="1"/>
  <c r="D454" i="3"/>
  <c r="AE454" i="3" s="1"/>
  <c r="D453" i="3"/>
  <c r="AE453" i="3" s="1"/>
  <c r="D452" i="3"/>
  <c r="AE452" i="3" s="1"/>
  <c r="D451" i="3"/>
  <c r="AE451" i="3" s="1"/>
  <c r="D450" i="3"/>
  <c r="AE450" i="3" s="1"/>
  <c r="D449" i="3"/>
  <c r="AE449" i="3" s="1"/>
  <c r="D448" i="3"/>
  <c r="AE448" i="3" s="1"/>
  <c r="D447" i="3"/>
  <c r="AE447" i="3" s="1"/>
  <c r="D446" i="3"/>
  <c r="AE446" i="3" s="1"/>
  <c r="D445" i="3"/>
  <c r="AE445" i="3" s="1"/>
  <c r="D444" i="3"/>
  <c r="AE444" i="3" s="1"/>
  <c r="D443" i="3"/>
  <c r="AE443" i="3" s="1"/>
  <c r="D442" i="3"/>
  <c r="AE442" i="3" s="1"/>
  <c r="D441" i="3"/>
  <c r="AE441" i="3" s="1"/>
  <c r="D440" i="3"/>
  <c r="AE440" i="3" s="1"/>
  <c r="D439" i="3"/>
  <c r="AE439" i="3" s="1"/>
  <c r="D594" i="3"/>
  <c r="AE594" i="3" s="1"/>
  <c r="D589" i="3"/>
  <c r="AE589" i="3" s="1"/>
  <c r="D573" i="3"/>
  <c r="AE573" i="3" s="1"/>
  <c r="D552" i="3"/>
  <c r="AE552" i="3" s="1"/>
  <c r="D503" i="3"/>
  <c r="AE503" i="3" s="1"/>
  <c r="D489" i="3"/>
  <c r="AE489" i="3" s="1"/>
  <c r="D477" i="3"/>
  <c r="AE477" i="3" s="1"/>
  <c r="D504" i="3"/>
  <c r="AE504" i="3" s="1"/>
  <c r="D490" i="3"/>
  <c r="AE490" i="3" s="1"/>
  <c r="D478" i="3"/>
  <c r="AE478" i="3" s="1"/>
  <c r="D548" i="3"/>
  <c r="AE548" i="3" s="1"/>
  <c r="D505" i="3"/>
  <c r="AE505" i="3" s="1"/>
  <c r="D491" i="3"/>
  <c r="AE491" i="3" s="1"/>
  <c r="D479" i="3"/>
  <c r="AE479" i="3" s="1"/>
  <c r="D595" i="3"/>
  <c r="AE595" i="3" s="1"/>
  <c r="D590" i="3"/>
  <c r="AE590" i="3" s="1"/>
  <c r="D574" i="3"/>
  <c r="AE574" i="3" s="1"/>
  <c r="D570" i="3"/>
  <c r="AE570" i="3" s="1"/>
  <c r="D506" i="3"/>
  <c r="AE506" i="3" s="1"/>
  <c r="D492" i="3"/>
  <c r="AE492" i="3" s="1"/>
  <c r="D480" i="3"/>
  <c r="AE480" i="3" s="1"/>
  <c r="D425" i="3"/>
  <c r="AE425" i="3" s="1"/>
  <c r="D412" i="3"/>
  <c r="AE412" i="3" s="1"/>
  <c r="D438" i="3"/>
  <c r="AE438" i="3" s="1"/>
  <c r="D434" i="3"/>
  <c r="AE434" i="3" s="1"/>
  <c r="D430" i="3"/>
  <c r="AE430" i="3" s="1"/>
  <c r="D426" i="3"/>
  <c r="AE426" i="3" s="1"/>
  <c r="D413" i="3"/>
  <c r="AE413" i="3" s="1"/>
  <c r="D414" i="3"/>
  <c r="AE414" i="3" s="1"/>
  <c r="D508" i="3"/>
  <c r="AE508" i="3" s="1"/>
  <c r="D494" i="3"/>
  <c r="AE494" i="3" s="1"/>
  <c r="D416" i="3"/>
  <c r="AE416" i="3" s="1"/>
  <c r="D435" i="3"/>
  <c r="AE435" i="3" s="1"/>
  <c r="D431" i="3"/>
  <c r="AE431" i="3" s="1"/>
  <c r="D427" i="3"/>
  <c r="AE427" i="3" s="1"/>
  <c r="D417" i="3"/>
  <c r="AE417" i="3" s="1"/>
  <c r="D364" i="3"/>
  <c r="AE364" i="3" s="1"/>
  <c r="D363" i="3"/>
  <c r="AE363" i="3" s="1"/>
  <c r="D362" i="3"/>
  <c r="AE362" i="3" s="1"/>
  <c r="D361" i="3"/>
  <c r="AE361" i="3" s="1"/>
  <c r="D360" i="3"/>
  <c r="AE360" i="3" s="1"/>
  <c r="D359" i="3"/>
  <c r="AE359" i="3" s="1"/>
  <c r="D358" i="3"/>
  <c r="AE358" i="3" s="1"/>
  <c r="D357" i="3"/>
  <c r="AE357" i="3" s="1"/>
  <c r="D355" i="3"/>
  <c r="AE355" i="3" s="1"/>
  <c r="D354" i="3"/>
  <c r="AE354" i="3" s="1"/>
  <c r="D353" i="3"/>
  <c r="AE353" i="3" s="1"/>
  <c r="D351" i="3"/>
  <c r="AE351" i="3" s="1"/>
  <c r="D350" i="3"/>
  <c r="AE350" i="3" s="1"/>
  <c r="D349" i="3"/>
  <c r="AE349" i="3" s="1"/>
  <c r="D347" i="3"/>
  <c r="AE347" i="3" s="1"/>
  <c r="D346" i="3"/>
  <c r="AE346" i="3" s="1"/>
  <c r="D345" i="3"/>
  <c r="AE345" i="3" s="1"/>
  <c r="D343" i="3"/>
  <c r="AE343" i="3" s="1"/>
  <c r="D342" i="3"/>
  <c r="AE342" i="3" s="1"/>
  <c r="D341" i="3"/>
  <c r="AE341" i="3" s="1"/>
  <c r="D339" i="3"/>
  <c r="AE339" i="3" s="1"/>
  <c r="D338" i="3"/>
  <c r="AE338" i="3" s="1"/>
  <c r="D337" i="3"/>
  <c r="AE337" i="3" s="1"/>
  <c r="D335" i="3"/>
  <c r="AE335" i="3" s="1"/>
  <c r="D333" i="3"/>
  <c r="AE333" i="3" s="1"/>
  <c r="D331" i="3"/>
  <c r="AE331" i="3" s="1"/>
  <c r="D330" i="3"/>
  <c r="AE330" i="3" s="1"/>
  <c r="D329" i="3"/>
  <c r="AE329" i="3" s="1"/>
  <c r="D328" i="3"/>
  <c r="AE328" i="3" s="1"/>
  <c r="D326" i="3"/>
  <c r="AE326" i="3" s="1"/>
  <c r="D325" i="3"/>
  <c r="AE325" i="3" s="1"/>
  <c r="D324" i="3"/>
  <c r="AE324" i="3" s="1"/>
  <c r="D323" i="3"/>
  <c r="AE323" i="3" s="1"/>
  <c r="D320" i="3"/>
  <c r="AE320" i="3" s="1"/>
  <c r="D318" i="3"/>
  <c r="AE318" i="3" s="1"/>
  <c r="D317" i="3"/>
  <c r="AE317" i="3" s="1"/>
  <c r="D315" i="3"/>
  <c r="AE315" i="3" s="1"/>
  <c r="D313" i="3"/>
  <c r="AE313" i="3" s="1"/>
  <c r="D312" i="3"/>
  <c r="AE312" i="3" s="1"/>
  <c r="D311" i="3"/>
  <c r="AE311" i="3" s="1"/>
  <c r="D309" i="3"/>
  <c r="AE309" i="3" s="1"/>
  <c r="D308" i="3"/>
  <c r="AE308" i="3" s="1"/>
  <c r="D307" i="3"/>
  <c r="AE307" i="3" s="1"/>
  <c r="AE310" i="3" s="1"/>
  <c r="D305" i="3"/>
  <c r="AE305" i="3" s="1"/>
  <c r="D304" i="3"/>
  <c r="AE304" i="3" s="1"/>
  <c r="D303" i="3"/>
  <c r="AE303" i="3" s="1"/>
  <c r="D302" i="3"/>
  <c r="AE302" i="3" s="1"/>
  <c r="D301" i="3"/>
  <c r="AE301" i="3" s="1"/>
  <c r="D300" i="3"/>
  <c r="AE300" i="3" s="1"/>
  <c r="D299" i="3"/>
  <c r="AE299" i="3" s="1"/>
  <c r="D298" i="3"/>
  <c r="AE298" i="3" s="1"/>
  <c r="D297" i="3"/>
  <c r="AE297" i="3" s="1"/>
  <c r="D296" i="3"/>
  <c r="AE296" i="3" s="1"/>
  <c r="D295" i="3"/>
  <c r="AE295" i="3" s="1"/>
  <c r="D294" i="3"/>
  <c r="AE294" i="3" s="1"/>
  <c r="D293" i="3"/>
  <c r="AE293" i="3" s="1"/>
  <c r="D418" i="3"/>
  <c r="AE418" i="3" s="1"/>
  <c r="D419" i="3"/>
  <c r="AE419" i="3" s="1"/>
  <c r="D509" i="3"/>
  <c r="AE509" i="3" s="1"/>
  <c r="D481" i="3"/>
  <c r="AE481" i="3" s="1"/>
  <c r="D436" i="3"/>
  <c r="AE436" i="3" s="1"/>
  <c r="D432" i="3"/>
  <c r="AE432" i="3" s="1"/>
  <c r="D428" i="3"/>
  <c r="AE428" i="3" s="1"/>
  <c r="D420" i="3"/>
  <c r="AE420" i="3" s="1"/>
  <c r="D421" i="3"/>
  <c r="AE421" i="3" s="1"/>
  <c r="D422" i="3"/>
  <c r="AE422" i="3" s="1"/>
  <c r="D545" i="3"/>
  <c r="AE545" i="3" s="1"/>
  <c r="D437" i="3"/>
  <c r="AE437" i="3" s="1"/>
  <c r="D433" i="3"/>
  <c r="AE433" i="3" s="1"/>
  <c r="D429" i="3"/>
  <c r="AE429" i="3" s="1"/>
  <c r="D423" i="3"/>
  <c r="AE423" i="3" s="1"/>
  <c r="D410" i="3"/>
  <c r="AE410" i="3" s="1"/>
  <c r="D409" i="3"/>
  <c r="AE409" i="3" s="1"/>
  <c r="D408" i="3"/>
  <c r="AE408" i="3" s="1"/>
  <c r="D407" i="3"/>
  <c r="AE407" i="3" s="1"/>
  <c r="D406" i="3"/>
  <c r="AE406" i="3" s="1"/>
  <c r="D405" i="3"/>
  <c r="AE405" i="3" s="1"/>
  <c r="D404" i="3"/>
  <c r="AE404" i="3" s="1"/>
  <c r="D403" i="3"/>
  <c r="AE403" i="3" s="1"/>
  <c r="D402" i="3"/>
  <c r="AE402" i="3" s="1"/>
  <c r="D401" i="3"/>
  <c r="AE401" i="3" s="1"/>
  <c r="D400" i="3"/>
  <c r="AE400" i="3" s="1"/>
  <c r="D399" i="3"/>
  <c r="AE399" i="3" s="1"/>
  <c r="D398" i="3"/>
  <c r="AE398" i="3" s="1"/>
  <c r="D397" i="3"/>
  <c r="AE397" i="3" s="1"/>
  <c r="D396" i="3"/>
  <c r="AE396" i="3" s="1"/>
  <c r="D395" i="3"/>
  <c r="AE395" i="3" s="1"/>
  <c r="D394" i="3"/>
  <c r="AE394" i="3" s="1"/>
  <c r="D393" i="3"/>
  <c r="AE393" i="3" s="1"/>
  <c r="D392" i="3"/>
  <c r="AE392" i="3" s="1"/>
  <c r="D391" i="3"/>
  <c r="AE391" i="3" s="1"/>
  <c r="D390" i="3"/>
  <c r="AE390" i="3" s="1"/>
  <c r="D389" i="3"/>
  <c r="AE389" i="3" s="1"/>
  <c r="D388" i="3"/>
  <c r="AE388" i="3" s="1"/>
  <c r="D387" i="3"/>
  <c r="AE387" i="3" s="1"/>
  <c r="D386" i="3"/>
  <c r="AE386" i="3" s="1"/>
  <c r="D385" i="3"/>
  <c r="AE385" i="3" s="1"/>
  <c r="D384" i="3"/>
  <c r="AE384" i="3" s="1"/>
  <c r="D383" i="3"/>
  <c r="AE383" i="3" s="1"/>
  <c r="D382" i="3"/>
  <c r="AE382" i="3" s="1"/>
  <c r="D381" i="3"/>
  <c r="AE381" i="3" s="1"/>
  <c r="D380" i="3"/>
  <c r="AE380" i="3" s="1"/>
  <c r="D379" i="3"/>
  <c r="AE379" i="3" s="1"/>
  <c r="D378" i="3"/>
  <c r="AE378" i="3" s="1"/>
  <c r="D377" i="3"/>
  <c r="AE377" i="3" s="1"/>
  <c r="D376" i="3"/>
  <c r="AE376" i="3" s="1"/>
  <c r="D375" i="3"/>
  <c r="AE375" i="3" s="1"/>
  <c r="D374" i="3"/>
  <c r="AE374" i="3" s="1"/>
  <c r="D373" i="3"/>
  <c r="AE373" i="3" s="1"/>
  <c r="D372" i="3"/>
  <c r="AE372" i="3" s="1"/>
  <c r="D371" i="3"/>
  <c r="AE371" i="3" s="1"/>
  <c r="D370" i="3"/>
  <c r="AE370" i="3" s="1"/>
  <c r="D369" i="3"/>
  <c r="AE369" i="3" s="1"/>
  <c r="D368" i="3"/>
  <c r="AE368" i="3" s="1"/>
  <c r="D366" i="3"/>
  <c r="AE366" i="3" s="1"/>
  <c r="D365" i="3"/>
  <c r="AE365" i="3" s="1"/>
  <c r="D493" i="3"/>
  <c r="AE493" i="3" s="1"/>
  <c r="D482" i="3"/>
  <c r="AE482" i="3" s="1"/>
  <c r="D411" i="3"/>
  <c r="AE411" i="3" s="1"/>
  <c r="D424" i="3"/>
  <c r="AE424" i="3" s="1"/>
  <c r="D231" i="3"/>
  <c r="AE231" i="3" s="1"/>
  <c r="D291" i="3"/>
  <c r="AE291" i="3" s="1"/>
  <c r="D287" i="3"/>
  <c r="AE287" i="3" s="1"/>
  <c r="D283" i="3"/>
  <c r="AE283" i="3" s="1"/>
  <c r="D279" i="3"/>
  <c r="AE279" i="3" s="1"/>
  <c r="D275" i="3"/>
  <c r="AE275" i="3" s="1"/>
  <c r="D269" i="3"/>
  <c r="AE269" i="3" s="1"/>
  <c r="D264" i="3"/>
  <c r="AE264" i="3" s="1"/>
  <c r="D247" i="3"/>
  <c r="AE247" i="3" s="1"/>
  <c r="D248" i="3"/>
  <c r="AE248" i="3" s="1"/>
  <c r="D233" i="3"/>
  <c r="AE233" i="3" s="1"/>
  <c r="D234" i="3"/>
  <c r="AE234" i="3" s="1"/>
  <c r="D292" i="3"/>
  <c r="AE292" i="3" s="1"/>
  <c r="D288" i="3"/>
  <c r="AE288" i="3" s="1"/>
  <c r="D284" i="3"/>
  <c r="AE284" i="3" s="1"/>
  <c r="D280" i="3"/>
  <c r="AE280" i="3" s="1"/>
  <c r="D276" i="3"/>
  <c r="AE276" i="3" s="1"/>
  <c r="D271" i="3"/>
  <c r="AE271" i="3" s="1"/>
  <c r="D266" i="3"/>
  <c r="AE266" i="3" s="1"/>
  <c r="D250" i="3"/>
  <c r="AE250" i="3" s="1"/>
  <c r="D236" i="3"/>
  <c r="AE236" i="3" s="1"/>
  <c r="D238" i="3"/>
  <c r="AE238" i="3" s="1"/>
  <c r="D221" i="3"/>
  <c r="AE221" i="3" s="1"/>
  <c r="D219" i="3"/>
  <c r="AE219" i="3" s="1"/>
  <c r="D218" i="3"/>
  <c r="AE218" i="3" s="1"/>
  <c r="D207" i="3"/>
  <c r="AE207" i="3" s="1"/>
  <c r="D205" i="3"/>
  <c r="AE205" i="3" s="1"/>
  <c r="D204" i="3"/>
  <c r="AE204" i="3" s="1"/>
  <c r="D203" i="3"/>
  <c r="AE203" i="3" s="1"/>
  <c r="D201" i="3"/>
  <c r="AE201" i="3" s="1"/>
  <c r="D200" i="3"/>
  <c r="AE200" i="3" s="1"/>
  <c r="D199" i="3"/>
  <c r="AE199" i="3" s="1"/>
  <c r="D197" i="3"/>
  <c r="AE197" i="3" s="1"/>
  <c r="D196" i="3"/>
  <c r="AE196" i="3" s="1"/>
  <c r="D195" i="3"/>
  <c r="AE195" i="3" s="1"/>
  <c r="D193" i="3"/>
  <c r="AE193" i="3" s="1"/>
  <c r="D192" i="3"/>
  <c r="AE192" i="3" s="1"/>
  <c r="D191" i="3"/>
  <c r="AE191" i="3" s="1"/>
  <c r="D189" i="3"/>
  <c r="AE189" i="3" s="1"/>
  <c r="D187" i="3"/>
  <c r="D185" i="3"/>
  <c r="AE185" i="3" s="1"/>
  <c r="D183" i="3"/>
  <c r="AE183" i="3" s="1"/>
  <c r="D181" i="3"/>
  <c r="AE181" i="3" s="1"/>
  <c r="D180" i="3"/>
  <c r="AE180" i="3" s="1"/>
  <c r="D178" i="3"/>
  <c r="AE178" i="3" s="1"/>
  <c r="D176" i="3"/>
  <c r="AE176" i="3" s="1"/>
  <c r="D175" i="3"/>
  <c r="AE175" i="3" s="1"/>
  <c r="D174" i="3"/>
  <c r="AE174" i="3" s="1"/>
  <c r="D172" i="3"/>
  <c r="AE172" i="3" s="1"/>
  <c r="D171" i="3"/>
  <c r="AE171" i="3" s="1"/>
  <c r="D170" i="3"/>
  <c r="AE170" i="3" s="1"/>
  <c r="D168" i="3"/>
  <c r="AE168" i="3" s="1"/>
  <c r="D167" i="3"/>
  <c r="AE167" i="3" s="1"/>
  <c r="D161" i="3"/>
  <c r="AE161" i="3" s="1"/>
  <c r="D159" i="3"/>
  <c r="AE159" i="3" s="1"/>
  <c r="D158" i="3"/>
  <c r="AE158" i="3" s="1"/>
  <c r="D157" i="3"/>
  <c r="AE157" i="3" s="1"/>
  <c r="D155" i="3"/>
  <c r="AE155" i="3" s="1"/>
  <c r="D153" i="3"/>
  <c r="AE153" i="3" s="1"/>
  <c r="D151" i="3"/>
  <c r="AE151" i="3" s="1"/>
  <c r="D150" i="3"/>
  <c r="AE150" i="3" s="1"/>
  <c r="D148" i="3"/>
  <c r="AE148" i="3" s="1"/>
  <c r="D147" i="3"/>
  <c r="AE147" i="3" s="1"/>
  <c r="D146" i="3"/>
  <c r="AE146" i="3" s="1"/>
  <c r="D289" i="3"/>
  <c r="AE289" i="3" s="1"/>
  <c r="D285" i="3"/>
  <c r="AE285" i="3" s="1"/>
  <c r="D281" i="3"/>
  <c r="AE281" i="3" s="1"/>
  <c r="D277" i="3"/>
  <c r="AE277" i="3" s="1"/>
  <c r="D240" i="3"/>
  <c r="AE240" i="3" s="1"/>
  <c r="D224" i="3"/>
  <c r="AE224" i="3" s="1"/>
  <c r="D252" i="3"/>
  <c r="AE252" i="3" s="1"/>
  <c r="D241" i="3"/>
  <c r="AE241" i="3" s="1"/>
  <c r="D226" i="3"/>
  <c r="AE226" i="3" s="1"/>
  <c r="D242" i="3"/>
  <c r="AE242" i="3" s="1"/>
  <c r="D290" i="3"/>
  <c r="AE290" i="3" s="1"/>
  <c r="D286" i="3"/>
  <c r="AE286" i="3" s="1"/>
  <c r="D282" i="3"/>
  <c r="AE282" i="3" s="1"/>
  <c r="D278" i="3"/>
  <c r="AE278" i="3" s="1"/>
  <c r="D273" i="3"/>
  <c r="AE273" i="3" s="1"/>
  <c r="D263" i="3"/>
  <c r="AE263" i="3" s="1"/>
  <c r="D254" i="3"/>
  <c r="AE254" i="3" s="1"/>
  <c r="D244" i="3"/>
  <c r="AE244" i="3" s="1"/>
  <c r="D229" i="3"/>
  <c r="AE229" i="3" s="1"/>
  <c r="D117" i="3"/>
  <c r="AE117" i="3" s="1"/>
  <c r="D115" i="3"/>
  <c r="AE115" i="3" s="1"/>
  <c r="D114" i="3"/>
  <c r="AE114" i="3" s="1"/>
  <c r="D109" i="3"/>
  <c r="AE109" i="3" s="1"/>
  <c r="D214" i="3"/>
  <c r="AE214" i="3" s="1"/>
  <c r="D215" i="3"/>
  <c r="AE215" i="3" s="1"/>
  <c r="E119" i="3"/>
  <c r="AF119" i="3" s="1"/>
  <c r="D121" i="3"/>
  <c r="AE121" i="3" s="1"/>
  <c r="D208" i="3"/>
  <c r="AE208" i="3" s="1"/>
  <c r="D139" i="3"/>
  <c r="AE139" i="3" s="1"/>
  <c r="D268" i="3"/>
  <c r="AE268" i="3" s="1"/>
  <c r="G585" i="3"/>
  <c r="AH585" i="3" s="1"/>
  <c r="G584" i="3"/>
  <c r="AH584" i="3" s="1"/>
  <c r="G583" i="3"/>
  <c r="AH583" i="3" s="1"/>
  <c r="G100" i="3"/>
  <c r="AH100" i="3" s="1"/>
  <c r="G562" i="3"/>
  <c r="AH562" i="3" s="1"/>
  <c r="G561" i="3"/>
  <c r="AH561" i="3" s="1"/>
  <c r="G560" i="3"/>
  <c r="AH560" i="3" s="1"/>
  <c r="G559" i="3"/>
  <c r="AH559" i="3" s="1"/>
  <c r="G558" i="3"/>
  <c r="AH558" i="3" s="1"/>
  <c r="G557" i="3"/>
  <c r="AH557" i="3" s="1"/>
  <c r="G528" i="3"/>
  <c r="AH528" i="3" s="1"/>
  <c r="G527" i="3"/>
  <c r="AH527" i="3" s="1"/>
  <c r="G526" i="3"/>
  <c r="AH526" i="3" s="1"/>
  <c r="G525" i="3"/>
  <c r="AH525" i="3" s="1"/>
  <c r="G524" i="3"/>
  <c r="AH524" i="3" s="1"/>
  <c r="G523" i="3"/>
  <c r="AH523" i="3" s="1"/>
  <c r="G522" i="3"/>
  <c r="AH522" i="3" s="1"/>
  <c r="G521" i="3"/>
  <c r="AH521" i="3" s="1"/>
  <c r="G532" i="3"/>
  <c r="AH532" i="3" s="1"/>
  <c r="G531" i="3"/>
  <c r="AH531" i="3" s="1"/>
  <c r="G530" i="3"/>
  <c r="AH530" i="3" s="1"/>
  <c r="G529" i="3"/>
  <c r="AH529" i="3" s="1"/>
  <c r="G580" i="3"/>
  <c r="AH580" i="3" s="1"/>
  <c r="G579" i="3"/>
  <c r="AH579" i="3" s="1"/>
  <c r="G536" i="3"/>
  <c r="AH536" i="3" s="1"/>
  <c r="G535" i="3"/>
  <c r="AH535" i="3" s="1"/>
  <c r="G534" i="3"/>
  <c r="AH534" i="3" s="1"/>
  <c r="G533" i="3"/>
  <c r="AH533" i="3" s="1"/>
  <c r="G566" i="3"/>
  <c r="AH566" i="3" s="1"/>
  <c r="G565" i="3"/>
  <c r="AH565" i="3" s="1"/>
  <c r="G564" i="3"/>
  <c r="AH564" i="3" s="1"/>
  <c r="G563" i="3"/>
  <c r="AH563" i="3" s="1"/>
  <c r="G540" i="3"/>
  <c r="AH540" i="3" s="1"/>
  <c r="G539" i="3"/>
  <c r="AH539" i="3" s="1"/>
  <c r="G538" i="3"/>
  <c r="AH538" i="3" s="1"/>
  <c r="G537" i="3"/>
  <c r="AH537" i="3" s="1"/>
  <c r="G544" i="3"/>
  <c r="AH544" i="3" s="1"/>
  <c r="G543" i="3"/>
  <c r="AH543" i="3" s="1"/>
  <c r="G542" i="3"/>
  <c r="AH542" i="3" s="1"/>
  <c r="G541" i="3"/>
  <c r="AH541" i="3" s="1"/>
  <c r="G582" i="3"/>
  <c r="AH582" i="3" s="1"/>
  <c r="G581" i="3"/>
  <c r="AH581" i="3" s="1"/>
  <c r="G548" i="3"/>
  <c r="AH548" i="3" s="1"/>
  <c r="G547" i="3"/>
  <c r="AH547" i="3" s="1"/>
  <c r="G546" i="3"/>
  <c r="AH546" i="3" s="1"/>
  <c r="G545" i="3"/>
  <c r="AH545" i="3" s="1"/>
  <c r="G569" i="3"/>
  <c r="AH569" i="3" s="1"/>
  <c r="G568" i="3"/>
  <c r="AH568" i="3" s="1"/>
  <c r="G567" i="3"/>
  <c r="AH567" i="3" s="1"/>
  <c r="G552" i="3"/>
  <c r="AH552" i="3" s="1"/>
  <c r="G551" i="3"/>
  <c r="AH551" i="3" s="1"/>
  <c r="G550" i="3"/>
  <c r="AH550" i="3" s="1"/>
  <c r="G549" i="3"/>
  <c r="AH549" i="3" s="1"/>
  <c r="G595" i="3"/>
  <c r="AH595" i="3" s="1"/>
  <c r="G594" i="3"/>
  <c r="AH594" i="3" s="1"/>
  <c r="G593" i="3"/>
  <c r="AH593" i="3" s="1"/>
  <c r="G591" i="3"/>
  <c r="AH591" i="3" s="1"/>
  <c r="G590" i="3"/>
  <c r="AH590" i="3" s="1"/>
  <c r="G589" i="3"/>
  <c r="AH589" i="3" s="1"/>
  <c r="G588" i="3"/>
  <c r="AH588" i="3" s="1"/>
  <c r="G586" i="3"/>
  <c r="AH586" i="3" s="1"/>
  <c r="G574" i="3"/>
  <c r="AH574" i="3" s="1"/>
  <c r="G573" i="3"/>
  <c r="AH573" i="3" s="1"/>
  <c r="G572" i="3"/>
  <c r="AH572" i="3" s="1"/>
  <c r="G571" i="3"/>
  <c r="AH571" i="3" s="1"/>
  <c r="G570" i="3"/>
  <c r="AH570" i="3" s="1"/>
  <c r="G554" i="3"/>
  <c r="AH554" i="3" s="1"/>
  <c r="G498" i="3"/>
  <c r="AH498" i="3" s="1"/>
  <c r="G485" i="3"/>
  <c r="AH485" i="3" s="1"/>
  <c r="G520" i="3"/>
  <c r="AH520" i="3" s="1"/>
  <c r="G516" i="3"/>
  <c r="AH516" i="3" s="1"/>
  <c r="G511" i="3"/>
  <c r="AH511" i="3" s="1"/>
  <c r="G499" i="3"/>
  <c r="AH499" i="3" s="1"/>
  <c r="G486" i="3"/>
  <c r="AH486" i="3" s="1"/>
  <c r="G555" i="3"/>
  <c r="AH555" i="3" s="1"/>
  <c r="G501" i="3"/>
  <c r="AH501" i="3" s="1"/>
  <c r="G487" i="3"/>
  <c r="AH487" i="3" s="1"/>
  <c r="G604" i="3"/>
  <c r="AH604" i="3" s="1"/>
  <c r="G600" i="3"/>
  <c r="AH600" i="3" s="1"/>
  <c r="G596" i="3"/>
  <c r="AH596" i="3" s="1"/>
  <c r="G578" i="3"/>
  <c r="AH578" i="3" s="1"/>
  <c r="G575" i="3"/>
  <c r="AH575" i="3" s="1"/>
  <c r="G502" i="3"/>
  <c r="AH502" i="3" s="1"/>
  <c r="G488" i="3"/>
  <c r="AH488" i="3" s="1"/>
  <c r="G476" i="3"/>
  <c r="AH476" i="3" s="1"/>
  <c r="G556" i="3"/>
  <c r="AH556" i="3" s="1"/>
  <c r="G517" i="3"/>
  <c r="AH517" i="3" s="1"/>
  <c r="G512" i="3"/>
  <c r="AH512" i="3" s="1"/>
  <c r="G503" i="3"/>
  <c r="AH503" i="3" s="1"/>
  <c r="G489" i="3"/>
  <c r="AH489" i="3" s="1"/>
  <c r="G477" i="3"/>
  <c r="AH477" i="3" s="1"/>
  <c r="G504" i="3"/>
  <c r="AH504" i="3" s="1"/>
  <c r="G490" i="3"/>
  <c r="AH490" i="3" s="1"/>
  <c r="G478" i="3"/>
  <c r="AH478" i="3" s="1"/>
  <c r="G505" i="3"/>
  <c r="AH505" i="3" s="1"/>
  <c r="G491" i="3"/>
  <c r="AH491" i="3" s="1"/>
  <c r="G479" i="3"/>
  <c r="AH479" i="3" s="1"/>
  <c r="G605" i="3"/>
  <c r="AH605" i="3" s="1"/>
  <c r="G601" i="3"/>
  <c r="AH601" i="3" s="1"/>
  <c r="G598" i="3"/>
  <c r="AH598" i="3" s="1"/>
  <c r="G576" i="3"/>
  <c r="AH576" i="3" s="1"/>
  <c r="G518" i="3"/>
  <c r="AH518" i="3" s="1"/>
  <c r="G513" i="3"/>
  <c r="AH513" i="3" s="1"/>
  <c r="G506" i="3"/>
  <c r="AH506" i="3" s="1"/>
  <c r="G492" i="3"/>
  <c r="AH492" i="3" s="1"/>
  <c r="G480" i="3"/>
  <c r="AH480" i="3" s="1"/>
  <c r="G508" i="3"/>
  <c r="AH508" i="3" s="1"/>
  <c r="G493" i="3"/>
  <c r="AH493" i="3" s="1"/>
  <c r="G481" i="3"/>
  <c r="AH481" i="3" s="1"/>
  <c r="G509" i="3"/>
  <c r="AH509" i="3" s="1"/>
  <c r="G494" i="3"/>
  <c r="AH494" i="3" s="1"/>
  <c r="G482" i="3"/>
  <c r="AH482" i="3" s="1"/>
  <c r="G474" i="3"/>
  <c r="AH474" i="3" s="1"/>
  <c r="G471" i="3"/>
  <c r="AH471" i="3" s="1"/>
  <c r="G468" i="3"/>
  <c r="AH468" i="3" s="1"/>
  <c r="G465" i="3"/>
  <c r="AH465" i="3" s="1"/>
  <c r="G462" i="3"/>
  <c r="AH462" i="3" s="1"/>
  <c r="G459" i="3"/>
  <c r="AH459" i="3" s="1"/>
  <c r="G456" i="3"/>
  <c r="AH456" i="3" s="1"/>
  <c r="G453" i="3"/>
  <c r="AH453" i="3" s="1"/>
  <c r="G450" i="3"/>
  <c r="AH450" i="3" s="1"/>
  <c r="G447" i="3"/>
  <c r="AH447" i="3" s="1"/>
  <c r="G444" i="3"/>
  <c r="AH444" i="3" s="1"/>
  <c r="G441" i="3"/>
  <c r="AH441" i="3" s="1"/>
  <c r="G438" i="3"/>
  <c r="AH438" i="3" s="1"/>
  <c r="G434" i="3"/>
  <c r="AH434" i="3" s="1"/>
  <c r="G430" i="3"/>
  <c r="AH430" i="3" s="1"/>
  <c r="G426" i="3"/>
  <c r="AH426" i="3" s="1"/>
  <c r="G416" i="3"/>
  <c r="AH416" i="3" s="1"/>
  <c r="G483" i="3"/>
  <c r="AH483" i="3" s="1"/>
  <c r="G417" i="3"/>
  <c r="AH417" i="3" s="1"/>
  <c r="G364" i="3"/>
  <c r="AH364" i="3" s="1"/>
  <c r="G363" i="3"/>
  <c r="AH363" i="3" s="1"/>
  <c r="G362" i="3"/>
  <c r="AH362" i="3" s="1"/>
  <c r="G361" i="3"/>
  <c r="AH361" i="3" s="1"/>
  <c r="G360" i="3"/>
  <c r="AH360" i="3" s="1"/>
  <c r="G359" i="3"/>
  <c r="AH359" i="3" s="1"/>
  <c r="G358" i="3"/>
  <c r="AH358" i="3" s="1"/>
  <c r="G357" i="3"/>
  <c r="AH357" i="3" s="1"/>
  <c r="G355" i="3"/>
  <c r="AH355" i="3" s="1"/>
  <c r="G354" i="3"/>
  <c r="AH354" i="3" s="1"/>
  <c r="G353" i="3"/>
  <c r="AH353" i="3" s="1"/>
  <c r="G351" i="3"/>
  <c r="AH351" i="3" s="1"/>
  <c r="G350" i="3"/>
  <c r="AH350" i="3" s="1"/>
  <c r="G349" i="3"/>
  <c r="AH349" i="3" s="1"/>
  <c r="G347" i="3"/>
  <c r="AH347" i="3" s="1"/>
  <c r="G346" i="3"/>
  <c r="AH346" i="3" s="1"/>
  <c r="G345" i="3"/>
  <c r="AH345" i="3" s="1"/>
  <c r="G343" i="3"/>
  <c r="AH343" i="3" s="1"/>
  <c r="G342" i="3"/>
  <c r="AH342" i="3" s="1"/>
  <c r="G341" i="3"/>
  <c r="AH341" i="3" s="1"/>
  <c r="G339" i="3"/>
  <c r="AH339" i="3" s="1"/>
  <c r="G338" i="3"/>
  <c r="AH338" i="3" s="1"/>
  <c r="G337" i="3"/>
  <c r="AH337" i="3" s="1"/>
  <c r="G335" i="3"/>
  <c r="AH335" i="3" s="1"/>
  <c r="G333" i="3"/>
  <c r="AH333" i="3" s="1"/>
  <c r="G331" i="3"/>
  <c r="AH331" i="3" s="1"/>
  <c r="G577" i="3"/>
  <c r="AH577" i="3" s="1"/>
  <c r="G418" i="3"/>
  <c r="AH418" i="3" s="1"/>
  <c r="G553" i="3"/>
  <c r="AH553" i="3" s="1"/>
  <c r="G435" i="3"/>
  <c r="AH435" i="3" s="1"/>
  <c r="G431" i="3"/>
  <c r="AH431" i="3" s="1"/>
  <c r="G427" i="3"/>
  <c r="AH427" i="3" s="1"/>
  <c r="G419" i="3"/>
  <c r="AH419" i="3" s="1"/>
  <c r="G515" i="3"/>
  <c r="AH515" i="3" s="1"/>
  <c r="G475" i="3"/>
  <c r="AH475" i="3" s="1"/>
  <c r="G472" i="3"/>
  <c r="AH472" i="3" s="1"/>
  <c r="G469" i="3"/>
  <c r="AH469" i="3" s="1"/>
  <c r="G466" i="3"/>
  <c r="AH466" i="3" s="1"/>
  <c r="G463" i="3"/>
  <c r="AH463" i="3" s="1"/>
  <c r="G460" i="3"/>
  <c r="AH460" i="3" s="1"/>
  <c r="G457" i="3"/>
  <c r="AH457" i="3" s="1"/>
  <c r="G454" i="3"/>
  <c r="AH454" i="3" s="1"/>
  <c r="G451" i="3"/>
  <c r="AH451" i="3" s="1"/>
  <c r="G448" i="3"/>
  <c r="AH448" i="3" s="1"/>
  <c r="G445" i="3"/>
  <c r="AH445" i="3" s="1"/>
  <c r="G442" i="3"/>
  <c r="AH442" i="3" s="1"/>
  <c r="G439" i="3"/>
  <c r="AH439" i="3" s="1"/>
  <c r="G420" i="3"/>
  <c r="AH420" i="3" s="1"/>
  <c r="G496" i="3"/>
  <c r="AH496" i="3" s="1"/>
  <c r="G484" i="3"/>
  <c r="AH484" i="3" s="1"/>
  <c r="G421" i="3"/>
  <c r="AH421" i="3" s="1"/>
  <c r="G436" i="3"/>
  <c r="AH436" i="3" s="1"/>
  <c r="G432" i="3"/>
  <c r="AH432" i="3" s="1"/>
  <c r="G428" i="3"/>
  <c r="AH428" i="3" s="1"/>
  <c r="G422" i="3"/>
  <c r="AH422" i="3" s="1"/>
  <c r="G599" i="3"/>
  <c r="AH599" i="3" s="1"/>
  <c r="G423" i="3"/>
  <c r="AH423" i="3" s="1"/>
  <c r="G410" i="3"/>
  <c r="AH410" i="3" s="1"/>
  <c r="G409" i="3"/>
  <c r="AH409" i="3" s="1"/>
  <c r="G408" i="3"/>
  <c r="AH408" i="3" s="1"/>
  <c r="G407" i="3"/>
  <c r="AH407" i="3" s="1"/>
  <c r="G406" i="3"/>
  <c r="AH406" i="3" s="1"/>
  <c r="G405" i="3"/>
  <c r="AH405" i="3" s="1"/>
  <c r="G404" i="3"/>
  <c r="AH404" i="3" s="1"/>
  <c r="G403" i="3"/>
  <c r="AH403" i="3" s="1"/>
  <c r="G402" i="3"/>
  <c r="AH402" i="3" s="1"/>
  <c r="G401" i="3"/>
  <c r="AH401" i="3" s="1"/>
  <c r="G400" i="3"/>
  <c r="AH400" i="3" s="1"/>
  <c r="G399" i="3"/>
  <c r="AH399" i="3" s="1"/>
  <c r="G398" i="3"/>
  <c r="AH398" i="3" s="1"/>
  <c r="G397" i="3"/>
  <c r="AH397" i="3" s="1"/>
  <c r="G396" i="3"/>
  <c r="AH396" i="3" s="1"/>
  <c r="G395" i="3"/>
  <c r="AH395" i="3" s="1"/>
  <c r="G394" i="3"/>
  <c r="AH394" i="3" s="1"/>
  <c r="G393" i="3"/>
  <c r="AH393" i="3" s="1"/>
  <c r="G392" i="3"/>
  <c r="AH392" i="3" s="1"/>
  <c r="G391" i="3"/>
  <c r="AH391" i="3" s="1"/>
  <c r="G390" i="3"/>
  <c r="AH390" i="3" s="1"/>
  <c r="G389" i="3"/>
  <c r="AH389" i="3" s="1"/>
  <c r="G388" i="3"/>
  <c r="AH388" i="3" s="1"/>
  <c r="G387" i="3"/>
  <c r="AH387" i="3" s="1"/>
  <c r="G386" i="3"/>
  <c r="AH386" i="3" s="1"/>
  <c r="G385" i="3"/>
  <c r="AH385" i="3" s="1"/>
  <c r="G384" i="3"/>
  <c r="AH384" i="3" s="1"/>
  <c r="G383" i="3"/>
  <c r="AH383" i="3" s="1"/>
  <c r="G382" i="3"/>
  <c r="AH382" i="3" s="1"/>
  <c r="G381" i="3"/>
  <c r="AH381" i="3" s="1"/>
  <c r="G380" i="3"/>
  <c r="AH380" i="3" s="1"/>
  <c r="G379" i="3"/>
  <c r="AH379" i="3" s="1"/>
  <c r="G378" i="3"/>
  <c r="AH378" i="3" s="1"/>
  <c r="G377" i="3"/>
  <c r="AH377" i="3" s="1"/>
  <c r="G376" i="3"/>
  <c r="AH376" i="3" s="1"/>
  <c r="G375" i="3"/>
  <c r="AH375" i="3" s="1"/>
  <c r="G374" i="3"/>
  <c r="AH374" i="3" s="1"/>
  <c r="G373" i="3"/>
  <c r="AH373" i="3" s="1"/>
  <c r="G372" i="3"/>
  <c r="AH372" i="3" s="1"/>
  <c r="G371" i="3"/>
  <c r="AH371" i="3" s="1"/>
  <c r="G370" i="3"/>
  <c r="AH370" i="3" s="1"/>
  <c r="G369" i="3"/>
  <c r="AH369" i="3" s="1"/>
  <c r="G368" i="3"/>
  <c r="AH368" i="3" s="1"/>
  <c r="G366" i="3"/>
  <c r="AH366" i="3" s="1"/>
  <c r="G365" i="3"/>
  <c r="AH365" i="3" s="1"/>
  <c r="G473" i="3"/>
  <c r="AH473" i="3" s="1"/>
  <c r="G470" i="3"/>
  <c r="AH470" i="3" s="1"/>
  <c r="G467" i="3"/>
  <c r="AH467" i="3" s="1"/>
  <c r="G464" i="3"/>
  <c r="AH464" i="3" s="1"/>
  <c r="G461" i="3"/>
  <c r="AH461" i="3" s="1"/>
  <c r="G458" i="3"/>
  <c r="AH458" i="3" s="1"/>
  <c r="G455" i="3"/>
  <c r="AH455" i="3" s="1"/>
  <c r="G452" i="3"/>
  <c r="AH452" i="3" s="1"/>
  <c r="G449" i="3"/>
  <c r="AH449" i="3" s="1"/>
  <c r="G446" i="3"/>
  <c r="AH446" i="3" s="1"/>
  <c r="G443" i="3"/>
  <c r="AH443" i="3" s="1"/>
  <c r="G440" i="3"/>
  <c r="AH440" i="3" s="1"/>
  <c r="G424" i="3"/>
  <c r="AH424" i="3" s="1"/>
  <c r="G411" i="3"/>
  <c r="AH411" i="3" s="1"/>
  <c r="G602" i="3"/>
  <c r="AH602" i="3" s="1"/>
  <c r="G510" i="3"/>
  <c r="AH510" i="3" s="1"/>
  <c r="G497" i="3"/>
  <c r="AH497" i="3" s="1"/>
  <c r="G437" i="3"/>
  <c r="AH437" i="3" s="1"/>
  <c r="G433" i="3"/>
  <c r="AH433" i="3" s="1"/>
  <c r="G429" i="3"/>
  <c r="AH429" i="3" s="1"/>
  <c r="G425" i="3"/>
  <c r="AH425" i="3" s="1"/>
  <c r="G412" i="3"/>
  <c r="AH412" i="3" s="1"/>
  <c r="G519" i="3"/>
  <c r="AH519" i="3" s="1"/>
  <c r="G413" i="3"/>
  <c r="AH413" i="3" s="1"/>
  <c r="G606" i="3"/>
  <c r="AH606" i="3" s="1"/>
  <c r="G414" i="3"/>
  <c r="AH414" i="3" s="1"/>
  <c r="G326" i="3"/>
  <c r="AH326" i="3" s="1"/>
  <c r="G313" i="3"/>
  <c r="AH313" i="3" s="1"/>
  <c r="G305" i="3"/>
  <c r="AH305" i="3" s="1"/>
  <c r="G296" i="3"/>
  <c r="AH296" i="3" s="1"/>
  <c r="G297" i="3"/>
  <c r="AH297" i="3" s="1"/>
  <c r="G315" i="3"/>
  <c r="AH315" i="3" s="1"/>
  <c r="G307" i="3"/>
  <c r="AH307" i="3" s="1"/>
  <c r="AH310" i="3" s="1"/>
  <c r="G298" i="3"/>
  <c r="AH298" i="3" s="1"/>
  <c r="G328" i="3"/>
  <c r="AH328" i="3" s="1"/>
  <c r="G299" i="3"/>
  <c r="AH299" i="3" s="1"/>
  <c r="G323" i="3"/>
  <c r="AH323" i="3" s="1"/>
  <c r="G308" i="3"/>
  <c r="AH308" i="3" s="1"/>
  <c r="G300" i="3"/>
  <c r="AH300" i="3" s="1"/>
  <c r="G301" i="3"/>
  <c r="AH301" i="3" s="1"/>
  <c r="G329" i="3"/>
  <c r="AH329" i="3" s="1"/>
  <c r="G324" i="3"/>
  <c r="AH324" i="3" s="1"/>
  <c r="G317" i="3"/>
  <c r="AH317" i="3" s="1"/>
  <c r="G309" i="3"/>
  <c r="AH309" i="3" s="1"/>
  <c r="G302" i="3"/>
  <c r="AH302" i="3" s="1"/>
  <c r="G318" i="3"/>
  <c r="AH318" i="3" s="1"/>
  <c r="G311" i="3"/>
  <c r="AH311" i="3" s="1"/>
  <c r="G303" i="3"/>
  <c r="AH303" i="3" s="1"/>
  <c r="G292" i="3"/>
  <c r="AH292" i="3" s="1"/>
  <c r="G291" i="3"/>
  <c r="AH291" i="3" s="1"/>
  <c r="G290" i="3"/>
  <c r="AH290" i="3" s="1"/>
  <c r="G289" i="3"/>
  <c r="AH289" i="3" s="1"/>
  <c r="G288" i="3"/>
  <c r="AH288" i="3" s="1"/>
  <c r="G287" i="3"/>
  <c r="AH287" i="3" s="1"/>
  <c r="G286" i="3"/>
  <c r="AH286" i="3" s="1"/>
  <c r="G285" i="3"/>
  <c r="AH285" i="3" s="1"/>
  <c r="G284" i="3"/>
  <c r="AH284" i="3" s="1"/>
  <c r="G283" i="3"/>
  <c r="AH283" i="3" s="1"/>
  <c r="G282" i="3"/>
  <c r="AH282" i="3" s="1"/>
  <c r="G281" i="3"/>
  <c r="AH281" i="3" s="1"/>
  <c r="G280" i="3"/>
  <c r="AH280" i="3" s="1"/>
  <c r="G279" i="3"/>
  <c r="AH279" i="3" s="1"/>
  <c r="G278" i="3"/>
  <c r="AH278" i="3" s="1"/>
  <c r="G277" i="3"/>
  <c r="AH277" i="3" s="1"/>
  <c r="G276" i="3"/>
  <c r="AH276" i="3" s="1"/>
  <c r="G275" i="3"/>
  <c r="AH275" i="3" s="1"/>
  <c r="G273" i="3"/>
  <c r="AH273" i="3" s="1"/>
  <c r="G271" i="3"/>
  <c r="AH271" i="3" s="1"/>
  <c r="G269" i="3"/>
  <c r="AH269" i="3" s="1"/>
  <c r="G266" i="3"/>
  <c r="AH266" i="3" s="1"/>
  <c r="G264" i="3"/>
  <c r="AH264" i="3" s="1"/>
  <c r="G263" i="3"/>
  <c r="AH263" i="3" s="1"/>
  <c r="G254" i="3"/>
  <c r="AH254" i="3" s="1"/>
  <c r="G252" i="3"/>
  <c r="AH252" i="3" s="1"/>
  <c r="G250" i="3"/>
  <c r="AH250" i="3" s="1"/>
  <c r="G248" i="3"/>
  <c r="AH248" i="3" s="1"/>
  <c r="G247" i="3"/>
  <c r="AH247" i="3" s="1"/>
  <c r="G244" i="3"/>
  <c r="AH244" i="3" s="1"/>
  <c r="G242" i="3"/>
  <c r="AH242" i="3" s="1"/>
  <c r="G241" i="3"/>
  <c r="AH241" i="3" s="1"/>
  <c r="G240" i="3"/>
  <c r="G238" i="3"/>
  <c r="AH238" i="3" s="1"/>
  <c r="G236" i="3"/>
  <c r="AH236" i="3" s="1"/>
  <c r="G234" i="3"/>
  <c r="AH234" i="3" s="1"/>
  <c r="G233" i="3"/>
  <c r="AH233" i="3" s="1"/>
  <c r="G231" i="3"/>
  <c r="AH231" i="3" s="1"/>
  <c r="G229" i="3"/>
  <c r="AH229" i="3" s="1"/>
  <c r="G226" i="3"/>
  <c r="AH226" i="3" s="1"/>
  <c r="G224" i="3"/>
  <c r="AH224" i="3" s="1"/>
  <c r="G330" i="3"/>
  <c r="AH330" i="3" s="1"/>
  <c r="G325" i="3"/>
  <c r="AH325" i="3" s="1"/>
  <c r="G293" i="3"/>
  <c r="AH293" i="3" s="1"/>
  <c r="G320" i="3"/>
  <c r="AH320" i="3" s="1"/>
  <c r="G295" i="3"/>
  <c r="AH295" i="3" s="1"/>
  <c r="G221" i="3"/>
  <c r="AH221" i="3" s="1"/>
  <c r="G219" i="3"/>
  <c r="AH219" i="3" s="1"/>
  <c r="G218" i="3"/>
  <c r="AH218" i="3" s="1"/>
  <c r="G207" i="3"/>
  <c r="AH207" i="3" s="1"/>
  <c r="G205" i="3"/>
  <c r="AH205" i="3" s="1"/>
  <c r="G204" i="3"/>
  <c r="AH204" i="3" s="1"/>
  <c r="G203" i="3"/>
  <c r="AH203" i="3" s="1"/>
  <c r="G201" i="3"/>
  <c r="AH201" i="3" s="1"/>
  <c r="G200" i="3"/>
  <c r="AH200" i="3" s="1"/>
  <c r="G199" i="3"/>
  <c r="AH199" i="3" s="1"/>
  <c r="G197" i="3"/>
  <c r="AH197" i="3" s="1"/>
  <c r="G196" i="3"/>
  <c r="AH196" i="3" s="1"/>
  <c r="G195" i="3"/>
  <c r="AH195" i="3" s="1"/>
  <c r="G193" i="3"/>
  <c r="AH193" i="3" s="1"/>
  <c r="G192" i="3"/>
  <c r="AH192" i="3" s="1"/>
  <c r="G191" i="3"/>
  <c r="AH191" i="3" s="1"/>
  <c r="G189" i="3"/>
  <c r="AH189" i="3" s="1"/>
  <c r="G187" i="3"/>
  <c r="AH187" i="3" s="1"/>
  <c r="G185" i="3"/>
  <c r="AH185" i="3" s="1"/>
  <c r="G183" i="3"/>
  <c r="AH183" i="3" s="1"/>
  <c r="G181" i="3"/>
  <c r="AH181" i="3" s="1"/>
  <c r="G180" i="3"/>
  <c r="AH180" i="3" s="1"/>
  <c r="G178" i="3"/>
  <c r="G176" i="3"/>
  <c r="AH176" i="3" s="1"/>
  <c r="G175" i="3"/>
  <c r="AH175" i="3" s="1"/>
  <c r="G174" i="3"/>
  <c r="AH174" i="3" s="1"/>
  <c r="G172" i="3"/>
  <c r="AH172" i="3" s="1"/>
  <c r="G171" i="3"/>
  <c r="AH171" i="3" s="1"/>
  <c r="G170" i="3"/>
  <c r="AH170" i="3" s="1"/>
  <c r="G168" i="3"/>
  <c r="AH168" i="3" s="1"/>
  <c r="G167" i="3"/>
  <c r="AH167" i="3" s="1"/>
  <c r="G304" i="3"/>
  <c r="AH304" i="3" s="1"/>
  <c r="G294" i="3"/>
  <c r="AH294" i="3" s="1"/>
  <c r="G312" i="3"/>
  <c r="AH312" i="3" s="1"/>
  <c r="G157" i="3"/>
  <c r="AH157" i="3" s="1"/>
  <c r="G148" i="3"/>
  <c r="AH148" i="3" s="1"/>
  <c r="G158" i="3"/>
  <c r="AH158" i="3" s="1"/>
  <c r="G150" i="3"/>
  <c r="AH150" i="3" s="1"/>
  <c r="G159" i="3"/>
  <c r="AH159" i="3" s="1"/>
  <c r="G151" i="3"/>
  <c r="AH151" i="3" s="1"/>
  <c r="G161" i="3"/>
  <c r="AH161" i="3" s="1"/>
  <c r="G153" i="3"/>
  <c r="AH153" i="3" s="1"/>
  <c r="G117" i="3"/>
  <c r="AH117" i="3" s="1"/>
  <c r="G115" i="3"/>
  <c r="AH115" i="3" s="1"/>
  <c r="G114" i="3"/>
  <c r="AH114" i="3" s="1"/>
  <c r="G146" i="3"/>
  <c r="AH146" i="3" s="1"/>
  <c r="G102" i="3"/>
  <c r="AH102" i="3" s="1"/>
  <c r="G99" i="3"/>
  <c r="AH99" i="3" s="1"/>
  <c r="G95" i="3"/>
  <c r="AH95" i="3" s="1"/>
  <c r="G93" i="3"/>
  <c r="AH93" i="3" s="1"/>
  <c r="G92" i="3"/>
  <c r="AH92" i="3" s="1"/>
  <c r="G155" i="3"/>
  <c r="AH155" i="3" s="1"/>
  <c r="G147" i="3"/>
  <c r="AH147" i="3" s="1"/>
  <c r="F222" i="3"/>
  <c r="AG222" i="3" s="1"/>
  <c r="F70" i="3"/>
  <c r="AG70" i="3" s="1"/>
  <c r="F82" i="3"/>
  <c r="AG82" i="3" s="1"/>
  <c r="F91" i="3"/>
  <c r="AG91" i="3" s="1"/>
  <c r="F111" i="3"/>
  <c r="AG111" i="3" s="1"/>
  <c r="F135" i="3"/>
  <c r="AG135" i="3" s="1"/>
  <c r="F121" i="3"/>
  <c r="AG121" i="3" s="1"/>
  <c r="F132" i="3"/>
  <c r="AG132" i="3" s="1"/>
  <c r="F259" i="3"/>
  <c r="AG259" i="3" s="1"/>
  <c r="E228" i="3"/>
  <c r="AF228" i="3" s="1"/>
  <c r="E163" i="3"/>
  <c r="AF163" i="3" s="1"/>
  <c r="E138" i="3"/>
  <c r="AF138" i="3" s="1"/>
  <c r="E123" i="3"/>
  <c r="AF123" i="3" s="1"/>
  <c r="E134" i="3"/>
  <c r="AF134" i="3" s="1"/>
  <c r="E262" i="3"/>
  <c r="AF262" i="3" s="1"/>
  <c r="F6" i="3"/>
  <c r="AG6" i="3" s="1"/>
  <c r="F7" i="3"/>
  <c r="AG7" i="3" s="1"/>
  <c r="F19" i="3"/>
  <c r="AG19" i="3" s="1"/>
  <c r="D154" i="3"/>
  <c r="AE154" i="3" s="1"/>
  <c r="E166" i="3"/>
  <c r="AF166" i="3" s="1"/>
  <c r="D222" i="3"/>
  <c r="AE222" i="3" s="1"/>
  <c r="C585" i="3"/>
  <c r="AD585" i="3" s="1"/>
  <c r="C584" i="3"/>
  <c r="AD584" i="3" s="1"/>
  <c r="C583" i="3"/>
  <c r="AD583" i="3" s="1"/>
  <c r="C100" i="3"/>
  <c r="AD100" i="3" s="1"/>
  <c r="C595" i="3"/>
  <c r="AD595" i="3" s="1"/>
  <c r="C594" i="3"/>
  <c r="AD594" i="3" s="1"/>
  <c r="C593" i="3"/>
  <c r="AD593" i="3" s="1"/>
  <c r="C591" i="3"/>
  <c r="AD591" i="3" s="1"/>
  <c r="C590" i="3"/>
  <c r="AD590" i="3" s="1"/>
  <c r="C589" i="3"/>
  <c r="AD589" i="3" s="1"/>
  <c r="C588" i="3"/>
  <c r="AD588" i="3" s="1"/>
  <c r="C586" i="3"/>
  <c r="AD586" i="3" s="1"/>
  <c r="C574" i="3"/>
  <c r="AD574" i="3" s="1"/>
  <c r="C573" i="3"/>
  <c r="AD573" i="3" s="1"/>
  <c r="C572" i="3"/>
  <c r="AD572" i="3" s="1"/>
  <c r="C571" i="3"/>
  <c r="AD571" i="3" s="1"/>
  <c r="C570" i="3"/>
  <c r="AD570" i="3" s="1"/>
  <c r="C556" i="3"/>
  <c r="AD556" i="3" s="1"/>
  <c r="C555" i="3"/>
  <c r="AD555" i="3" s="1"/>
  <c r="C554" i="3"/>
  <c r="AD554" i="3" s="1"/>
  <c r="C553" i="3"/>
  <c r="AD553" i="3" s="1"/>
  <c r="C606" i="3"/>
  <c r="AD606" i="3" s="1"/>
  <c r="C605" i="3"/>
  <c r="AD605" i="3" s="1"/>
  <c r="C604" i="3"/>
  <c r="AD604" i="3" s="1"/>
  <c r="C602" i="3"/>
  <c r="AD602" i="3" s="1"/>
  <c r="C601" i="3"/>
  <c r="AD601" i="3" s="1"/>
  <c r="C600" i="3"/>
  <c r="AD600" i="3" s="1"/>
  <c r="C599" i="3"/>
  <c r="AD599" i="3" s="1"/>
  <c r="C598" i="3"/>
  <c r="AD598" i="3" s="1"/>
  <c r="C596" i="3"/>
  <c r="AD596" i="3" s="1"/>
  <c r="C578" i="3"/>
  <c r="AD578" i="3" s="1"/>
  <c r="C577" i="3"/>
  <c r="AD577" i="3" s="1"/>
  <c r="C576" i="3"/>
  <c r="AD576" i="3" s="1"/>
  <c r="C575" i="3"/>
  <c r="AD575" i="3" s="1"/>
  <c r="C520" i="3"/>
  <c r="AD520" i="3" s="1"/>
  <c r="C519" i="3"/>
  <c r="AD519" i="3" s="1"/>
  <c r="C518" i="3"/>
  <c r="AD518" i="3" s="1"/>
  <c r="C517" i="3"/>
  <c r="AD517" i="3" s="1"/>
  <c r="C516" i="3"/>
  <c r="AD516" i="3" s="1"/>
  <c r="C515" i="3"/>
  <c r="AD515" i="3" s="1"/>
  <c r="C513" i="3"/>
  <c r="AD513" i="3" s="1"/>
  <c r="C512" i="3"/>
  <c r="AD512" i="3" s="1"/>
  <c r="C511" i="3"/>
  <c r="AD511" i="3" s="1"/>
  <c r="C562" i="3"/>
  <c r="AD562" i="3" s="1"/>
  <c r="C561" i="3"/>
  <c r="AD561" i="3" s="1"/>
  <c r="C560" i="3"/>
  <c r="AD560" i="3" s="1"/>
  <c r="C559" i="3"/>
  <c r="AD559" i="3" s="1"/>
  <c r="C558" i="3"/>
  <c r="AD558" i="3" s="1"/>
  <c r="C557" i="3"/>
  <c r="AD557" i="3" s="1"/>
  <c r="C528" i="3"/>
  <c r="AD528" i="3" s="1"/>
  <c r="C527" i="3"/>
  <c r="AD527" i="3" s="1"/>
  <c r="C526" i="3"/>
  <c r="AD526" i="3" s="1"/>
  <c r="C525" i="3"/>
  <c r="AD525" i="3" s="1"/>
  <c r="C524" i="3"/>
  <c r="AD524" i="3" s="1"/>
  <c r="C523" i="3"/>
  <c r="AD523" i="3" s="1"/>
  <c r="C522" i="3"/>
  <c r="AD522" i="3" s="1"/>
  <c r="C521" i="3"/>
  <c r="AD521" i="3" s="1"/>
  <c r="C532" i="3"/>
  <c r="AD532" i="3" s="1"/>
  <c r="C531" i="3"/>
  <c r="AD531" i="3" s="1"/>
  <c r="C530" i="3"/>
  <c r="AD530" i="3" s="1"/>
  <c r="C529" i="3"/>
  <c r="AD529" i="3" s="1"/>
  <c r="C580" i="3"/>
  <c r="AD580" i="3" s="1"/>
  <c r="C579" i="3"/>
  <c r="AD579" i="3" s="1"/>
  <c r="C536" i="3"/>
  <c r="AD536" i="3" s="1"/>
  <c r="C535" i="3"/>
  <c r="AD535" i="3" s="1"/>
  <c r="C534" i="3"/>
  <c r="AD534" i="3" s="1"/>
  <c r="C533" i="3"/>
  <c r="AD533" i="3" s="1"/>
  <c r="C566" i="3"/>
  <c r="AD566" i="3" s="1"/>
  <c r="C565" i="3"/>
  <c r="AD565" i="3" s="1"/>
  <c r="C564" i="3"/>
  <c r="AD564" i="3" s="1"/>
  <c r="C563" i="3"/>
  <c r="AD563" i="3" s="1"/>
  <c r="C540" i="3"/>
  <c r="AD540" i="3" s="1"/>
  <c r="C539" i="3"/>
  <c r="AD539" i="3" s="1"/>
  <c r="C538" i="3"/>
  <c r="AD538" i="3" s="1"/>
  <c r="C537" i="3"/>
  <c r="AD537" i="3" s="1"/>
  <c r="C582" i="3"/>
  <c r="AD582" i="3" s="1"/>
  <c r="C581" i="3"/>
  <c r="AD581" i="3" s="1"/>
  <c r="C545" i="3"/>
  <c r="AD545" i="3" s="1"/>
  <c r="C509" i="3"/>
  <c r="AD509" i="3" s="1"/>
  <c r="C494" i="3"/>
  <c r="AD494" i="3" s="1"/>
  <c r="C482" i="3"/>
  <c r="AD482" i="3" s="1"/>
  <c r="C549" i="3"/>
  <c r="AD549" i="3" s="1"/>
  <c r="C510" i="3"/>
  <c r="AD510" i="3" s="1"/>
  <c r="C496" i="3"/>
  <c r="AD496" i="3" s="1"/>
  <c r="C483" i="3"/>
  <c r="AD483" i="3" s="1"/>
  <c r="C497" i="3"/>
  <c r="AD497" i="3" s="1"/>
  <c r="C484" i="3"/>
  <c r="AD484" i="3" s="1"/>
  <c r="C569" i="3"/>
  <c r="AD569" i="3" s="1"/>
  <c r="C550" i="3"/>
  <c r="AD550" i="3" s="1"/>
  <c r="C546" i="3"/>
  <c r="AD546" i="3" s="1"/>
  <c r="C543" i="3"/>
  <c r="AD543" i="3" s="1"/>
  <c r="C498" i="3"/>
  <c r="AD498" i="3" s="1"/>
  <c r="C485" i="3"/>
  <c r="AD485" i="3" s="1"/>
  <c r="C499" i="3"/>
  <c r="AD499" i="3" s="1"/>
  <c r="C486" i="3"/>
  <c r="AD486" i="3" s="1"/>
  <c r="C551" i="3"/>
  <c r="AD551" i="3" s="1"/>
  <c r="C501" i="3"/>
  <c r="AD501" i="3" s="1"/>
  <c r="C487" i="3"/>
  <c r="AD487" i="3" s="1"/>
  <c r="C547" i="3"/>
  <c r="AD547" i="3" s="1"/>
  <c r="C502" i="3"/>
  <c r="AD502" i="3" s="1"/>
  <c r="C488" i="3"/>
  <c r="AD488" i="3" s="1"/>
  <c r="C476" i="3"/>
  <c r="AD476" i="3" s="1"/>
  <c r="C475" i="3"/>
  <c r="AD475" i="3" s="1"/>
  <c r="C474" i="3"/>
  <c r="AD474" i="3" s="1"/>
  <c r="C473" i="3"/>
  <c r="AD473" i="3" s="1"/>
  <c r="C472" i="3"/>
  <c r="AD472" i="3" s="1"/>
  <c r="C471" i="3"/>
  <c r="AD471" i="3" s="1"/>
  <c r="C470" i="3"/>
  <c r="AD470" i="3" s="1"/>
  <c r="C469" i="3"/>
  <c r="AD469" i="3" s="1"/>
  <c r="C468" i="3"/>
  <c r="AD468" i="3" s="1"/>
  <c r="C467" i="3"/>
  <c r="AD467" i="3" s="1"/>
  <c r="C466" i="3"/>
  <c r="AD466" i="3" s="1"/>
  <c r="C465" i="3"/>
  <c r="AD465" i="3" s="1"/>
  <c r="C464" i="3"/>
  <c r="AD464" i="3" s="1"/>
  <c r="C463" i="3"/>
  <c r="AD463" i="3" s="1"/>
  <c r="C462" i="3"/>
  <c r="AD462" i="3" s="1"/>
  <c r="C461" i="3"/>
  <c r="AD461" i="3" s="1"/>
  <c r="C460" i="3"/>
  <c r="AD460" i="3" s="1"/>
  <c r="C459" i="3"/>
  <c r="AD459" i="3" s="1"/>
  <c r="C458" i="3"/>
  <c r="AD458" i="3" s="1"/>
  <c r="C457" i="3"/>
  <c r="AD457" i="3" s="1"/>
  <c r="C456" i="3"/>
  <c r="AD456" i="3" s="1"/>
  <c r="C455" i="3"/>
  <c r="AD455" i="3" s="1"/>
  <c r="C454" i="3"/>
  <c r="AD454" i="3" s="1"/>
  <c r="C453" i="3"/>
  <c r="AD453" i="3" s="1"/>
  <c r="C452" i="3"/>
  <c r="AD452" i="3" s="1"/>
  <c r="C451" i="3"/>
  <c r="AD451" i="3" s="1"/>
  <c r="C450" i="3"/>
  <c r="AD450" i="3" s="1"/>
  <c r="C449" i="3"/>
  <c r="AD449" i="3" s="1"/>
  <c r="C448" i="3"/>
  <c r="AD448" i="3" s="1"/>
  <c r="C447" i="3"/>
  <c r="AD447" i="3" s="1"/>
  <c r="C446" i="3"/>
  <c r="AD446" i="3" s="1"/>
  <c r="C445" i="3"/>
  <c r="AD445" i="3" s="1"/>
  <c r="C444" i="3"/>
  <c r="AD444" i="3" s="1"/>
  <c r="C443" i="3"/>
  <c r="AD443" i="3" s="1"/>
  <c r="C442" i="3"/>
  <c r="AD442" i="3" s="1"/>
  <c r="C441" i="3"/>
  <c r="AD441" i="3" s="1"/>
  <c r="C440" i="3"/>
  <c r="AD440" i="3" s="1"/>
  <c r="C439" i="3"/>
  <c r="AD439" i="3" s="1"/>
  <c r="C438" i="3"/>
  <c r="AD438" i="3" s="1"/>
  <c r="C437" i="3"/>
  <c r="AD437" i="3" s="1"/>
  <c r="C436" i="3"/>
  <c r="AD436" i="3" s="1"/>
  <c r="C435" i="3"/>
  <c r="AD435" i="3" s="1"/>
  <c r="C434" i="3"/>
  <c r="AD434" i="3" s="1"/>
  <c r="C433" i="3"/>
  <c r="AD433" i="3" s="1"/>
  <c r="C432" i="3"/>
  <c r="AD432" i="3" s="1"/>
  <c r="C431" i="3"/>
  <c r="AD431" i="3" s="1"/>
  <c r="C430" i="3"/>
  <c r="AD430" i="3" s="1"/>
  <c r="C429" i="3"/>
  <c r="AD429" i="3" s="1"/>
  <c r="C428" i="3"/>
  <c r="AD428" i="3" s="1"/>
  <c r="C427" i="3"/>
  <c r="AD427" i="3" s="1"/>
  <c r="C426" i="3"/>
  <c r="AD426" i="3" s="1"/>
  <c r="C425" i="3"/>
  <c r="AD425" i="3" s="1"/>
  <c r="C424" i="3"/>
  <c r="AD424" i="3" s="1"/>
  <c r="C423" i="3"/>
  <c r="AD423" i="3" s="1"/>
  <c r="C422" i="3"/>
  <c r="AD422" i="3" s="1"/>
  <c r="C421" i="3"/>
  <c r="AD421" i="3" s="1"/>
  <c r="C420" i="3"/>
  <c r="AD420" i="3" s="1"/>
  <c r="C419" i="3"/>
  <c r="AD419" i="3" s="1"/>
  <c r="C418" i="3"/>
  <c r="AD418" i="3" s="1"/>
  <c r="C417" i="3"/>
  <c r="AD417" i="3" s="1"/>
  <c r="C416" i="3"/>
  <c r="AD416" i="3" s="1"/>
  <c r="C414" i="3"/>
  <c r="AD414" i="3" s="1"/>
  <c r="C413" i="3"/>
  <c r="AD413" i="3" s="1"/>
  <c r="C412" i="3"/>
  <c r="AD412" i="3" s="1"/>
  <c r="C411" i="3"/>
  <c r="AD411" i="3" s="1"/>
  <c r="C567" i="3"/>
  <c r="AD567" i="3" s="1"/>
  <c r="C552" i="3"/>
  <c r="AD552" i="3" s="1"/>
  <c r="C544" i="3"/>
  <c r="AD544" i="3" s="1"/>
  <c r="C541" i="3"/>
  <c r="AD541" i="3" s="1"/>
  <c r="C503" i="3"/>
  <c r="AD503" i="3" s="1"/>
  <c r="C489" i="3"/>
  <c r="AD489" i="3" s="1"/>
  <c r="C477" i="3"/>
  <c r="AD477" i="3" s="1"/>
  <c r="C504" i="3"/>
  <c r="AD504" i="3" s="1"/>
  <c r="C490" i="3"/>
  <c r="AD490" i="3" s="1"/>
  <c r="C478" i="3"/>
  <c r="AD478" i="3" s="1"/>
  <c r="C548" i="3"/>
  <c r="AD548" i="3" s="1"/>
  <c r="C505" i="3"/>
  <c r="AD505" i="3" s="1"/>
  <c r="C491" i="3"/>
  <c r="AD491" i="3" s="1"/>
  <c r="C479" i="3"/>
  <c r="AD479" i="3" s="1"/>
  <c r="C506" i="3"/>
  <c r="AD506" i="3" s="1"/>
  <c r="C493" i="3"/>
  <c r="AD493" i="3" s="1"/>
  <c r="C568" i="3"/>
  <c r="AD568" i="3" s="1"/>
  <c r="C508" i="3"/>
  <c r="AD508" i="3" s="1"/>
  <c r="C480" i="3"/>
  <c r="AD480" i="3" s="1"/>
  <c r="C363" i="3"/>
  <c r="AD363" i="3" s="1"/>
  <c r="C362" i="3"/>
  <c r="AD362" i="3" s="1"/>
  <c r="C361" i="3"/>
  <c r="AD361" i="3" s="1"/>
  <c r="C360" i="3"/>
  <c r="AD360" i="3" s="1"/>
  <c r="C359" i="3"/>
  <c r="AD359" i="3" s="1"/>
  <c r="C358" i="3"/>
  <c r="AD358" i="3" s="1"/>
  <c r="C357" i="3"/>
  <c r="AD357" i="3" s="1"/>
  <c r="C355" i="3"/>
  <c r="AD355" i="3" s="1"/>
  <c r="C354" i="3"/>
  <c r="AD354" i="3" s="1"/>
  <c r="C353" i="3"/>
  <c r="AD353" i="3" s="1"/>
  <c r="C351" i="3"/>
  <c r="AD351" i="3" s="1"/>
  <c r="C350" i="3"/>
  <c r="AD350" i="3" s="1"/>
  <c r="C349" i="3"/>
  <c r="AD349" i="3" s="1"/>
  <c r="C347" i="3"/>
  <c r="AD347" i="3" s="1"/>
  <c r="C346" i="3"/>
  <c r="AD346" i="3" s="1"/>
  <c r="C345" i="3"/>
  <c r="AD345" i="3" s="1"/>
  <c r="C343" i="3"/>
  <c r="AD343" i="3" s="1"/>
  <c r="C342" i="3"/>
  <c r="AD342" i="3" s="1"/>
  <c r="C341" i="3"/>
  <c r="AD341" i="3" s="1"/>
  <c r="C339" i="3"/>
  <c r="AD339" i="3" s="1"/>
  <c r="C338" i="3"/>
  <c r="AD338" i="3" s="1"/>
  <c r="C337" i="3"/>
  <c r="AD337" i="3" s="1"/>
  <c r="C335" i="3"/>
  <c r="AD335" i="3" s="1"/>
  <c r="C333" i="3"/>
  <c r="AD333" i="3" s="1"/>
  <c r="C331" i="3"/>
  <c r="AD331" i="3" s="1"/>
  <c r="C330" i="3"/>
  <c r="AD330" i="3" s="1"/>
  <c r="C329" i="3"/>
  <c r="AD329" i="3" s="1"/>
  <c r="C328" i="3"/>
  <c r="AD328" i="3" s="1"/>
  <c r="C326" i="3"/>
  <c r="AD326" i="3" s="1"/>
  <c r="C325" i="3"/>
  <c r="AD325" i="3" s="1"/>
  <c r="C324" i="3"/>
  <c r="AD324" i="3" s="1"/>
  <c r="C323" i="3"/>
  <c r="AD323" i="3" s="1"/>
  <c r="C320" i="3"/>
  <c r="AD320" i="3" s="1"/>
  <c r="C318" i="3"/>
  <c r="AD318" i="3" s="1"/>
  <c r="C317" i="3"/>
  <c r="AD317" i="3" s="1"/>
  <c r="C315" i="3"/>
  <c r="AD315" i="3" s="1"/>
  <c r="C313" i="3"/>
  <c r="AD313" i="3" s="1"/>
  <c r="C312" i="3"/>
  <c r="AD312" i="3" s="1"/>
  <c r="C311" i="3"/>
  <c r="AD311" i="3" s="1"/>
  <c r="C309" i="3"/>
  <c r="AD309" i="3" s="1"/>
  <c r="C308" i="3"/>
  <c r="AD308" i="3" s="1"/>
  <c r="C307" i="3"/>
  <c r="AD307" i="3" s="1"/>
  <c r="C305" i="3"/>
  <c r="AD305" i="3" s="1"/>
  <c r="C304" i="3"/>
  <c r="AD304" i="3" s="1"/>
  <c r="C303" i="3"/>
  <c r="AD303" i="3" s="1"/>
  <c r="C542" i="3"/>
  <c r="AD542" i="3" s="1"/>
  <c r="C492" i="3"/>
  <c r="AD492" i="3" s="1"/>
  <c r="C481" i="3"/>
  <c r="AD481" i="3" s="1"/>
  <c r="C408" i="3"/>
  <c r="AD408" i="3" s="1"/>
  <c r="C405" i="3"/>
  <c r="AD405" i="3" s="1"/>
  <c r="C402" i="3"/>
  <c r="AD402" i="3" s="1"/>
  <c r="C399" i="3"/>
  <c r="AD399" i="3" s="1"/>
  <c r="C396" i="3"/>
  <c r="AD396" i="3" s="1"/>
  <c r="C393" i="3"/>
  <c r="AD393" i="3" s="1"/>
  <c r="C390" i="3"/>
  <c r="AD390" i="3" s="1"/>
  <c r="C387" i="3"/>
  <c r="AD387" i="3" s="1"/>
  <c r="C384" i="3"/>
  <c r="AD384" i="3" s="1"/>
  <c r="C381" i="3"/>
  <c r="AD381" i="3" s="1"/>
  <c r="C378" i="3"/>
  <c r="AD378" i="3" s="1"/>
  <c r="C375" i="3"/>
  <c r="AD375" i="3" s="1"/>
  <c r="C372" i="3"/>
  <c r="AD372" i="3" s="1"/>
  <c r="C369" i="3"/>
  <c r="AD369" i="3" s="1"/>
  <c r="C365" i="3"/>
  <c r="AD365" i="3" s="1"/>
  <c r="C293" i="3"/>
  <c r="AD293" i="3" s="1"/>
  <c r="C292" i="3"/>
  <c r="AD292" i="3" s="1"/>
  <c r="C291" i="3"/>
  <c r="AD291" i="3" s="1"/>
  <c r="C290" i="3"/>
  <c r="AD290" i="3" s="1"/>
  <c r="C289" i="3"/>
  <c r="AD289" i="3" s="1"/>
  <c r="C288" i="3"/>
  <c r="AD288" i="3" s="1"/>
  <c r="C287" i="3"/>
  <c r="AD287" i="3" s="1"/>
  <c r="C286" i="3"/>
  <c r="AD286" i="3" s="1"/>
  <c r="C285" i="3"/>
  <c r="AD285" i="3" s="1"/>
  <c r="C284" i="3"/>
  <c r="AD284" i="3" s="1"/>
  <c r="C283" i="3"/>
  <c r="AD283" i="3" s="1"/>
  <c r="C282" i="3"/>
  <c r="AD282" i="3" s="1"/>
  <c r="C281" i="3"/>
  <c r="AD281" i="3" s="1"/>
  <c r="C280" i="3"/>
  <c r="AD280" i="3" s="1"/>
  <c r="C279" i="3"/>
  <c r="AD279" i="3" s="1"/>
  <c r="C278" i="3"/>
  <c r="AD278" i="3" s="1"/>
  <c r="C277" i="3"/>
  <c r="AD277" i="3" s="1"/>
  <c r="C276" i="3"/>
  <c r="AD276" i="3" s="1"/>
  <c r="C275" i="3"/>
  <c r="AD275" i="3" s="1"/>
  <c r="C273" i="3"/>
  <c r="AD273" i="3" s="1"/>
  <c r="C271" i="3"/>
  <c r="AD271" i="3" s="1"/>
  <c r="C269" i="3"/>
  <c r="AD269" i="3" s="1"/>
  <c r="C266" i="3"/>
  <c r="AD266" i="3" s="1"/>
  <c r="C264" i="3"/>
  <c r="AD264" i="3" s="1"/>
  <c r="C263" i="3"/>
  <c r="AD263" i="3" s="1"/>
  <c r="C254" i="3"/>
  <c r="AD254" i="3" s="1"/>
  <c r="C252" i="3"/>
  <c r="AD252" i="3" s="1"/>
  <c r="C250" i="3"/>
  <c r="AD250" i="3" s="1"/>
  <c r="C294" i="3"/>
  <c r="AD294" i="3" s="1"/>
  <c r="C295" i="3"/>
  <c r="AD295" i="3" s="1"/>
  <c r="C296" i="3"/>
  <c r="AD296" i="3" s="1"/>
  <c r="C409" i="3"/>
  <c r="AD409" i="3" s="1"/>
  <c r="C406" i="3"/>
  <c r="AD406" i="3" s="1"/>
  <c r="C403" i="3"/>
  <c r="AD403" i="3" s="1"/>
  <c r="C400" i="3"/>
  <c r="AD400" i="3" s="1"/>
  <c r="C397" i="3"/>
  <c r="AD397" i="3" s="1"/>
  <c r="C394" i="3"/>
  <c r="AD394" i="3" s="1"/>
  <c r="C391" i="3"/>
  <c r="AD391" i="3" s="1"/>
  <c r="C388" i="3"/>
  <c r="AD388" i="3" s="1"/>
  <c r="C385" i="3"/>
  <c r="AD385" i="3" s="1"/>
  <c r="C382" i="3"/>
  <c r="AD382" i="3" s="1"/>
  <c r="C379" i="3"/>
  <c r="AD379" i="3" s="1"/>
  <c r="C376" i="3"/>
  <c r="AD376" i="3" s="1"/>
  <c r="C373" i="3"/>
  <c r="AD373" i="3" s="1"/>
  <c r="C370" i="3"/>
  <c r="AD370" i="3" s="1"/>
  <c r="C366" i="3"/>
  <c r="AD366" i="3" s="1"/>
  <c r="C297" i="3"/>
  <c r="AD297" i="3" s="1"/>
  <c r="C298" i="3"/>
  <c r="AD298" i="3" s="1"/>
  <c r="C299" i="3"/>
  <c r="AD299" i="3" s="1"/>
  <c r="C300" i="3"/>
  <c r="AD300" i="3" s="1"/>
  <c r="C410" i="3"/>
  <c r="AD410" i="3" s="1"/>
  <c r="C407" i="3"/>
  <c r="AD407" i="3" s="1"/>
  <c r="C404" i="3"/>
  <c r="AD404" i="3" s="1"/>
  <c r="C401" i="3"/>
  <c r="AD401" i="3" s="1"/>
  <c r="C398" i="3"/>
  <c r="AD398" i="3" s="1"/>
  <c r="C395" i="3"/>
  <c r="AD395" i="3" s="1"/>
  <c r="C392" i="3"/>
  <c r="AD392" i="3" s="1"/>
  <c r="C389" i="3"/>
  <c r="AD389" i="3" s="1"/>
  <c r="C386" i="3"/>
  <c r="AD386" i="3" s="1"/>
  <c r="C383" i="3"/>
  <c r="AD383" i="3" s="1"/>
  <c r="C380" i="3"/>
  <c r="AD380" i="3" s="1"/>
  <c r="C377" i="3"/>
  <c r="AD377" i="3" s="1"/>
  <c r="C374" i="3"/>
  <c r="AD374" i="3" s="1"/>
  <c r="C371" i="3"/>
  <c r="AD371" i="3" s="1"/>
  <c r="C368" i="3"/>
  <c r="AD368" i="3" s="1"/>
  <c r="C301" i="3"/>
  <c r="AD301" i="3" s="1"/>
  <c r="C302" i="3"/>
  <c r="AD302" i="3" s="1"/>
  <c r="C229" i="3"/>
  <c r="AD229" i="3" s="1"/>
  <c r="C231" i="3"/>
  <c r="AD231" i="3" s="1"/>
  <c r="C247" i="3"/>
  <c r="AD247" i="3" s="1"/>
  <c r="C248" i="3"/>
  <c r="AD248" i="3" s="1"/>
  <c r="C233" i="3"/>
  <c r="AD233" i="3" s="1"/>
  <c r="C234" i="3"/>
  <c r="AD234" i="3" s="1"/>
  <c r="C236" i="3"/>
  <c r="AD236" i="3" s="1"/>
  <c r="C238" i="3"/>
  <c r="AD238" i="3" s="1"/>
  <c r="C221" i="3"/>
  <c r="AD221" i="3" s="1"/>
  <c r="C219" i="3"/>
  <c r="AD219" i="3" s="1"/>
  <c r="C218" i="3"/>
  <c r="AD218" i="3" s="1"/>
  <c r="C207" i="3"/>
  <c r="AD207" i="3" s="1"/>
  <c r="C205" i="3"/>
  <c r="AD205" i="3" s="1"/>
  <c r="C204" i="3"/>
  <c r="AD204" i="3" s="1"/>
  <c r="C203" i="3"/>
  <c r="AD203" i="3" s="1"/>
  <c r="C201" i="3"/>
  <c r="AD201" i="3" s="1"/>
  <c r="C200" i="3"/>
  <c r="AD200" i="3" s="1"/>
  <c r="C199" i="3"/>
  <c r="AD199" i="3" s="1"/>
  <c r="C197" i="3"/>
  <c r="AD197" i="3" s="1"/>
  <c r="C196" i="3"/>
  <c r="AD196" i="3" s="1"/>
  <c r="C195" i="3"/>
  <c r="AD195" i="3" s="1"/>
  <c r="C193" i="3"/>
  <c r="AD193" i="3" s="1"/>
  <c r="C192" i="3"/>
  <c r="AD192" i="3" s="1"/>
  <c r="C191" i="3"/>
  <c r="AD191" i="3" s="1"/>
  <c r="C189" i="3"/>
  <c r="AD189" i="3" s="1"/>
  <c r="C187" i="3"/>
  <c r="AD187" i="3" s="1"/>
  <c r="C185" i="3"/>
  <c r="AD185" i="3" s="1"/>
  <c r="C183" i="3"/>
  <c r="AD183" i="3" s="1"/>
  <c r="C181" i="3"/>
  <c r="AD181" i="3" s="1"/>
  <c r="C180" i="3"/>
  <c r="AD180" i="3" s="1"/>
  <c r="C178" i="3"/>
  <c r="AD178" i="3" s="1"/>
  <c r="C176" i="3"/>
  <c r="AD176" i="3" s="1"/>
  <c r="C175" i="3"/>
  <c r="AD175" i="3" s="1"/>
  <c r="C174" i="3"/>
  <c r="AD174" i="3" s="1"/>
  <c r="C172" i="3"/>
  <c r="AD172" i="3" s="1"/>
  <c r="C171" i="3"/>
  <c r="AD171" i="3" s="1"/>
  <c r="C170" i="3"/>
  <c r="AD170" i="3" s="1"/>
  <c r="C168" i="3"/>
  <c r="AD168" i="3" s="1"/>
  <c r="C167" i="3"/>
  <c r="AD167" i="3" s="1"/>
  <c r="C161" i="3"/>
  <c r="AD161" i="3" s="1"/>
  <c r="C159" i="3"/>
  <c r="AD159" i="3" s="1"/>
  <c r="C158" i="3"/>
  <c r="AD158" i="3" s="1"/>
  <c r="C157" i="3"/>
  <c r="AD157" i="3" s="1"/>
  <c r="C155" i="3"/>
  <c r="AD155" i="3" s="1"/>
  <c r="C153" i="3"/>
  <c r="AD153" i="3" s="1"/>
  <c r="C151" i="3"/>
  <c r="AD151" i="3" s="1"/>
  <c r="C150" i="3"/>
  <c r="AD150" i="3" s="1"/>
  <c r="C148" i="3"/>
  <c r="AD148" i="3" s="1"/>
  <c r="C147" i="3"/>
  <c r="AD147" i="3" s="1"/>
  <c r="C146" i="3"/>
  <c r="AD146" i="3" s="1"/>
  <c r="C240" i="3"/>
  <c r="AD240" i="3" s="1"/>
  <c r="C224" i="3"/>
  <c r="AD224" i="3" s="1"/>
  <c r="C241" i="3"/>
  <c r="AD241" i="3" s="1"/>
  <c r="C226" i="3"/>
  <c r="AD226" i="3" s="1"/>
  <c r="C242" i="3"/>
  <c r="AD242" i="3" s="1"/>
  <c r="C244" i="3"/>
  <c r="AD244" i="3" s="1"/>
  <c r="C117" i="3"/>
  <c r="AD117" i="3" s="1"/>
  <c r="C115" i="3"/>
  <c r="AD115" i="3" s="1"/>
  <c r="C114" i="3"/>
  <c r="AD114" i="3" s="1"/>
  <c r="D216" i="3"/>
  <c r="AE216" i="3" s="1"/>
  <c r="D164" i="3"/>
  <c r="AE164" i="3" s="1"/>
  <c r="D124" i="3"/>
  <c r="AE124" i="3" s="1"/>
  <c r="D267" i="3"/>
  <c r="AE267" i="3" s="1"/>
  <c r="C213" i="3"/>
  <c r="AD213" i="3" s="1"/>
  <c r="C109" i="3"/>
  <c r="AD109" i="3" s="1"/>
  <c r="C165" i="3"/>
  <c r="AD165" i="3" s="1"/>
  <c r="C118" i="3"/>
  <c r="AD118" i="3" s="1"/>
  <c r="C129" i="3"/>
  <c r="AD129" i="3" s="1"/>
  <c r="C257" i="3"/>
  <c r="AD257" i="3" s="1"/>
  <c r="D209" i="3"/>
  <c r="AE209" i="3" s="1"/>
  <c r="D217" i="3"/>
  <c r="AE217" i="3" s="1"/>
  <c r="D245" i="3"/>
  <c r="AE245" i="3" s="1"/>
  <c r="D140" i="3"/>
  <c r="AE140" i="3" s="1"/>
  <c r="D125" i="3"/>
  <c r="AE125" i="3" s="1"/>
  <c r="D272" i="3"/>
  <c r="AE272" i="3" s="1"/>
  <c r="D316" i="3"/>
  <c r="AE316" i="3" s="1"/>
  <c r="G213" i="3"/>
  <c r="AH213" i="3" s="1"/>
  <c r="G55" i="3"/>
  <c r="AH55" i="3" s="1"/>
  <c r="G67" i="3"/>
  <c r="AH67" i="3" s="1"/>
  <c r="G79" i="3"/>
  <c r="AH79" i="3" s="1"/>
  <c r="G96" i="3"/>
  <c r="AH96" i="3" s="1"/>
  <c r="G109" i="3"/>
  <c r="AH109" i="3" s="1"/>
  <c r="G165" i="3"/>
  <c r="AH165" i="3" s="1"/>
  <c r="G118" i="3"/>
  <c r="AH118" i="3" s="1"/>
  <c r="G129" i="3"/>
  <c r="AH129" i="3" s="1"/>
  <c r="G257" i="3"/>
  <c r="AH257" i="3" s="1"/>
  <c r="F223" i="3"/>
  <c r="AG223" i="3" s="1"/>
  <c r="F59" i="3"/>
  <c r="AG59" i="3" s="1"/>
  <c r="F71" i="3"/>
  <c r="AG71" i="3" s="1"/>
  <c r="F83" i="3"/>
  <c r="AG83" i="3" s="1"/>
  <c r="F103" i="3"/>
  <c r="AG103" i="3" s="1"/>
  <c r="F246" i="3"/>
  <c r="AG246" i="3" s="1"/>
  <c r="F136" i="3"/>
  <c r="AG136" i="3" s="1"/>
  <c r="F144" i="3"/>
  <c r="AG144" i="3" s="1"/>
  <c r="F133" i="3"/>
  <c r="AG133" i="3" s="1"/>
  <c r="F260" i="3"/>
  <c r="AG260" i="3" s="1"/>
  <c r="E208" i="3"/>
  <c r="AF208" i="3" s="1"/>
  <c r="E216" i="3"/>
  <c r="AF216" i="3" s="1"/>
  <c r="E164" i="3"/>
  <c r="AF164" i="3" s="1"/>
  <c r="E139" i="3"/>
  <c r="AF139" i="3" s="1"/>
  <c r="E124" i="3"/>
  <c r="AF124" i="3" s="1"/>
  <c r="E268" i="3"/>
  <c r="AF268" i="3" s="1"/>
  <c r="E267" i="3"/>
  <c r="AF267" i="3" s="1"/>
  <c r="G6" i="3"/>
  <c r="AH6" i="3" s="1"/>
  <c r="D210" i="3"/>
  <c r="AE210" i="3" s="1"/>
  <c r="C95" i="3"/>
  <c r="AD95" i="3" s="1"/>
  <c r="D95" i="3"/>
  <c r="AE95" i="3" s="1"/>
  <c r="D213" i="3"/>
  <c r="AE213" i="3" s="1"/>
  <c r="D257" i="3"/>
  <c r="AE257" i="3" s="1"/>
  <c r="E584" i="3"/>
  <c r="AF584" i="3" s="1"/>
  <c r="E585" i="3"/>
  <c r="AF585" i="3" s="1"/>
  <c r="E583" i="3"/>
  <c r="AF583" i="3" s="1"/>
  <c r="E100" i="3"/>
  <c r="AF100" i="3" s="1"/>
  <c r="E510" i="3"/>
  <c r="AF510" i="3" s="1"/>
  <c r="E509" i="3"/>
  <c r="AF509" i="3" s="1"/>
  <c r="E508" i="3"/>
  <c r="AF508" i="3" s="1"/>
  <c r="E506" i="3"/>
  <c r="AF506" i="3" s="1"/>
  <c r="E505" i="3"/>
  <c r="AF505" i="3" s="1"/>
  <c r="E504" i="3"/>
  <c r="AF504" i="3" s="1"/>
  <c r="E503" i="3"/>
  <c r="AF503" i="3" s="1"/>
  <c r="E502" i="3"/>
  <c r="AF502" i="3" s="1"/>
  <c r="E501" i="3"/>
  <c r="AF501" i="3" s="1"/>
  <c r="E499" i="3"/>
  <c r="AF499" i="3" s="1"/>
  <c r="E498" i="3"/>
  <c r="AF498" i="3" s="1"/>
  <c r="E497" i="3"/>
  <c r="AF497" i="3" s="1"/>
  <c r="E496" i="3"/>
  <c r="AF496" i="3" s="1"/>
  <c r="E494" i="3"/>
  <c r="AF494" i="3" s="1"/>
  <c r="E493" i="3"/>
  <c r="AF493" i="3" s="1"/>
  <c r="E492" i="3"/>
  <c r="AF492" i="3" s="1"/>
  <c r="E491" i="3"/>
  <c r="AF491" i="3" s="1"/>
  <c r="E490" i="3"/>
  <c r="AF490" i="3" s="1"/>
  <c r="E489" i="3"/>
  <c r="AF489" i="3" s="1"/>
  <c r="E488" i="3"/>
  <c r="AF488" i="3" s="1"/>
  <c r="E487" i="3"/>
  <c r="AF487" i="3" s="1"/>
  <c r="E486" i="3"/>
  <c r="AF486" i="3" s="1"/>
  <c r="E485" i="3"/>
  <c r="AF485" i="3" s="1"/>
  <c r="E484" i="3"/>
  <c r="AF484" i="3" s="1"/>
  <c r="E483" i="3"/>
  <c r="AF483" i="3" s="1"/>
  <c r="E482" i="3"/>
  <c r="AF482" i="3" s="1"/>
  <c r="E481" i="3"/>
  <c r="AF481" i="3" s="1"/>
  <c r="E480" i="3"/>
  <c r="AF480" i="3" s="1"/>
  <c r="E479" i="3"/>
  <c r="AF479" i="3" s="1"/>
  <c r="E478" i="3"/>
  <c r="AF478" i="3" s="1"/>
  <c r="E477" i="3"/>
  <c r="AF477" i="3" s="1"/>
  <c r="E476" i="3"/>
  <c r="AF476" i="3" s="1"/>
  <c r="E606" i="3"/>
  <c r="AF606" i="3" s="1"/>
  <c r="E605" i="3"/>
  <c r="AF605" i="3" s="1"/>
  <c r="E604" i="3"/>
  <c r="AF604" i="3" s="1"/>
  <c r="E602" i="3"/>
  <c r="AF602" i="3" s="1"/>
  <c r="E601" i="3"/>
  <c r="AF601" i="3" s="1"/>
  <c r="E600" i="3"/>
  <c r="AF600" i="3" s="1"/>
  <c r="E599" i="3"/>
  <c r="AF599" i="3" s="1"/>
  <c r="E598" i="3"/>
  <c r="AF598" i="3" s="1"/>
  <c r="E596" i="3"/>
  <c r="AF596" i="3" s="1"/>
  <c r="E578" i="3"/>
  <c r="AF578" i="3" s="1"/>
  <c r="E577" i="3"/>
  <c r="AF577" i="3" s="1"/>
  <c r="E576" i="3"/>
  <c r="AF576" i="3" s="1"/>
  <c r="E575" i="3"/>
  <c r="AF575" i="3" s="1"/>
  <c r="E562" i="3"/>
  <c r="AF562" i="3" s="1"/>
  <c r="E561" i="3"/>
  <c r="AF561" i="3" s="1"/>
  <c r="E560" i="3"/>
  <c r="AF560" i="3" s="1"/>
  <c r="E559" i="3"/>
  <c r="AF559" i="3" s="1"/>
  <c r="E558" i="3"/>
  <c r="AF558" i="3" s="1"/>
  <c r="E557" i="3"/>
  <c r="AF557" i="3" s="1"/>
  <c r="E528" i="3"/>
  <c r="AF528" i="3" s="1"/>
  <c r="E527" i="3"/>
  <c r="AF527" i="3" s="1"/>
  <c r="E526" i="3"/>
  <c r="AF526" i="3" s="1"/>
  <c r="E525" i="3"/>
  <c r="AF525" i="3" s="1"/>
  <c r="E524" i="3"/>
  <c r="AF524" i="3" s="1"/>
  <c r="E523" i="3"/>
  <c r="AF523" i="3" s="1"/>
  <c r="E522" i="3"/>
  <c r="AF522" i="3" s="1"/>
  <c r="E521" i="3"/>
  <c r="AF521" i="3" s="1"/>
  <c r="E532" i="3"/>
  <c r="AF532" i="3" s="1"/>
  <c r="E531" i="3"/>
  <c r="AF531" i="3" s="1"/>
  <c r="E530" i="3"/>
  <c r="AF530" i="3" s="1"/>
  <c r="E529" i="3"/>
  <c r="AF529" i="3" s="1"/>
  <c r="E580" i="3"/>
  <c r="AF580" i="3" s="1"/>
  <c r="E579" i="3"/>
  <c r="AF579" i="3" s="1"/>
  <c r="E536" i="3"/>
  <c r="AF536" i="3" s="1"/>
  <c r="E535" i="3"/>
  <c r="AF535" i="3" s="1"/>
  <c r="E534" i="3"/>
  <c r="AF534" i="3" s="1"/>
  <c r="E533" i="3"/>
  <c r="AF533" i="3" s="1"/>
  <c r="E566" i="3"/>
  <c r="AF566" i="3" s="1"/>
  <c r="E565" i="3"/>
  <c r="AF565" i="3" s="1"/>
  <c r="E564" i="3"/>
  <c r="AF564" i="3" s="1"/>
  <c r="E563" i="3"/>
  <c r="AF563" i="3" s="1"/>
  <c r="E540" i="3"/>
  <c r="AF540" i="3" s="1"/>
  <c r="E539" i="3"/>
  <c r="AF539" i="3" s="1"/>
  <c r="E538" i="3"/>
  <c r="AF538" i="3" s="1"/>
  <c r="E537" i="3"/>
  <c r="AF537" i="3" s="1"/>
  <c r="E544" i="3"/>
  <c r="AF544" i="3" s="1"/>
  <c r="E543" i="3"/>
  <c r="AF543" i="3" s="1"/>
  <c r="E542" i="3"/>
  <c r="AF542" i="3" s="1"/>
  <c r="E541" i="3"/>
  <c r="AF541" i="3" s="1"/>
  <c r="E582" i="3"/>
  <c r="AF582" i="3" s="1"/>
  <c r="E581" i="3"/>
  <c r="AF581" i="3" s="1"/>
  <c r="E548" i="3"/>
  <c r="AF548" i="3" s="1"/>
  <c r="E547" i="3"/>
  <c r="AF547" i="3" s="1"/>
  <c r="E546" i="3"/>
  <c r="AF546" i="3" s="1"/>
  <c r="E545" i="3"/>
  <c r="AF545" i="3" s="1"/>
  <c r="E569" i="3"/>
  <c r="AF569" i="3" s="1"/>
  <c r="E568" i="3"/>
  <c r="AF568" i="3" s="1"/>
  <c r="E567" i="3"/>
  <c r="AF567" i="3" s="1"/>
  <c r="E553" i="3"/>
  <c r="AF553" i="3" s="1"/>
  <c r="E550" i="3"/>
  <c r="AF550" i="3" s="1"/>
  <c r="E593" i="3"/>
  <c r="AF593" i="3" s="1"/>
  <c r="E588" i="3"/>
  <c r="AF588" i="3" s="1"/>
  <c r="E572" i="3"/>
  <c r="AF572" i="3" s="1"/>
  <c r="E554" i="3"/>
  <c r="AF554" i="3" s="1"/>
  <c r="E520" i="3"/>
  <c r="AF520" i="3" s="1"/>
  <c r="E516" i="3"/>
  <c r="AF516" i="3" s="1"/>
  <c r="E511" i="3"/>
  <c r="AF511" i="3" s="1"/>
  <c r="E551" i="3"/>
  <c r="AF551" i="3" s="1"/>
  <c r="E555" i="3"/>
  <c r="AF555" i="3" s="1"/>
  <c r="E475" i="3"/>
  <c r="AF475" i="3" s="1"/>
  <c r="E474" i="3"/>
  <c r="AF474" i="3" s="1"/>
  <c r="E473" i="3"/>
  <c r="AF473" i="3" s="1"/>
  <c r="E472" i="3"/>
  <c r="AF472" i="3" s="1"/>
  <c r="E471" i="3"/>
  <c r="AF471" i="3" s="1"/>
  <c r="E470" i="3"/>
  <c r="AF470" i="3" s="1"/>
  <c r="E469" i="3"/>
  <c r="AF469" i="3" s="1"/>
  <c r="E468" i="3"/>
  <c r="AF468" i="3" s="1"/>
  <c r="E467" i="3"/>
  <c r="AF467" i="3" s="1"/>
  <c r="E466" i="3"/>
  <c r="AF466" i="3" s="1"/>
  <c r="E465" i="3"/>
  <c r="AF465" i="3" s="1"/>
  <c r="E464" i="3"/>
  <c r="AF464" i="3" s="1"/>
  <c r="E463" i="3"/>
  <c r="AF463" i="3" s="1"/>
  <c r="E462" i="3"/>
  <c r="AF462" i="3" s="1"/>
  <c r="E461" i="3"/>
  <c r="AF461" i="3" s="1"/>
  <c r="E460" i="3"/>
  <c r="AF460" i="3" s="1"/>
  <c r="E459" i="3"/>
  <c r="AF459" i="3" s="1"/>
  <c r="E458" i="3"/>
  <c r="AF458" i="3" s="1"/>
  <c r="E457" i="3"/>
  <c r="AF457" i="3" s="1"/>
  <c r="E456" i="3"/>
  <c r="AF456" i="3" s="1"/>
  <c r="E455" i="3"/>
  <c r="AF455" i="3" s="1"/>
  <c r="E454" i="3"/>
  <c r="AF454" i="3" s="1"/>
  <c r="E453" i="3"/>
  <c r="AF453" i="3" s="1"/>
  <c r="E452" i="3"/>
  <c r="AF452" i="3" s="1"/>
  <c r="E451" i="3"/>
  <c r="AF451" i="3" s="1"/>
  <c r="E450" i="3"/>
  <c r="AF450" i="3" s="1"/>
  <c r="E449" i="3"/>
  <c r="AF449" i="3" s="1"/>
  <c r="E448" i="3"/>
  <c r="AF448" i="3" s="1"/>
  <c r="E447" i="3"/>
  <c r="AF447" i="3" s="1"/>
  <c r="E446" i="3"/>
  <c r="AF446" i="3" s="1"/>
  <c r="E445" i="3"/>
  <c r="AF445" i="3" s="1"/>
  <c r="E444" i="3"/>
  <c r="AF444" i="3" s="1"/>
  <c r="E443" i="3"/>
  <c r="AF443" i="3" s="1"/>
  <c r="E442" i="3"/>
  <c r="AF442" i="3" s="1"/>
  <c r="E441" i="3"/>
  <c r="AF441" i="3" s="1"/>
  <c r="E440" i="3"/>
  <c r="AF440" i="3" s="1"/>
  <c r="E439" i="3"/>
  <c r="AF439" i="3" s="1"/>
  <c r="E438" i="3"/>
  <c r="AF438" i="3" s="1"/>
  <c r="E437" i="3"/>
  <c r="AF437" i="3" s="1"/>
  <c r="E436" i="3"/>
  <c r="AF436" i="3" s="1"/>
  <c r="E435" i="3"/>
  <c r="AF435" i="3" s="1"/>
  <c r="E434" i="3"/>
  <c r="AF434" i="3" s="1"/>
  <c r="E433" i="3"/>
  <c r="AF433" i="3" s="1"/>
  <c r="E432" i="3"/>
  <c r="AF432" i="3" s="1"/>
  <c r="E431" i="3"/>
  <c r="AF431" i="3" s="1"/>
  <c r="E430" i="3"/>
  <c r="AF430" i="3" s="1"/>
  <c r="E429" i="3"/>
  <c r="AF429" i="3" s="1"/>
  <c r="E428" i="3"/>
  <c r="AF428" i="3" s="1"/>
  <c r="E427" i="3"/>
  <c r="AF427" i="3" s="1"/>
  <c r="E426" i="3"/>
  <c r="AF426" i="3" s="1"/>
  <c r="E594" i="3"/>
  <c r="AF594" i="3" s="1"/>
  <c r="E589" i="3"/>
  <c r="AF589" i="3" s="1"/>
  <c r="E573" i="3"/>
  <c r="AF573" i="3" s="1"/>
  <c r="E552" i="3"/>
  <c r="AF552" i="3" s="1"/>
  <c r="E517" i="3"/>
  <c r="AF517" i="3" s="1"/>
  <c r="E512" i="3"/>
  <c r="AF512" i="3" s="1"/>
  <c r="E556" i="3"/>
  <c r="AF556" i="3" s="1"/>
  <c r="E595" i="3"/>
  <c r="AF595" i="3" s="1"/>
  <c r="E590" i="3"/>
  <c r="AF590" i="3" s="1"/>
  <c r="E574" i="3"/>
  <c r="AF574" i="3" s="1"/>
  <c r="E570" i="3"/>
  <c r="AF570" i="3" s="1"/>
  <c r="E518" i="3"/>
  <c r="AF518" i="3" s="1"/>
  <c r="E513" i="3"/>
  <c r="AF513" i="3" s="1"/>
  <c r="E413" i="3"/>
  <c r="AF413" i="3" s="1"/>
  <c r="E414" i="3"/>
  <c r="AF414" i="3" s="1"/>
  <c r="E416" i="3"/>
  <c r="AF416" i="3" s="1"/>
  <c r="E417" i="3"/>
  <c r="AF417" i="3" s="1"/>
  <c r="E364" i="3"/>
  <c r="E363" i="3"/>
  <c r="AF363" i="3" s="1"/>
  <c r="E362" i="3"/>
  <c r="AF362" i="3" s="1"/>
  <c r="E361" i="3"/>
  <c r="AF361" i="3" s="1"/>
  <c r="E360" i="3"/>
  <c r="AF360" i="3" s="1"/>
  <c r="E359" i="3"/>
  <c r="AF359" i="3" s="1"/>
  <c r="E358" i="3"/>
  <c r="AF358" i="3" s="1"/>
  <c r="E357" i="3"/>
  <c r="AF357" i="3" s="1"/>
  <c r="E355" i="3"/>
  <c r="AF355" i="3" s="1"/>
  <c r="E354" i="3"/>
  <c r="AF354" i="3" s="1"/>
  <c r="E353" i="3"/>
  <c r="AF353" i="3" s="1"/>
  <c r="E351" i="3"/>
  <c r="AF351" i="3" s="1"/>
  <c r="E350" i="3"/>
  <c r="AF350" i="3" s="1"/>
  <c r="E349" i="3"/>
  <c r="AF349" i="3" s="1"/>
  <c r="E347" i="3"/>
  <c r="AF347" i="3" s="1"/>
  <c r="E346" i="3"/>
  <c r="AF346" i="3" s="1"/>
  <c r="E345" i="3"/>
  <c r="AF345" i="3" s="1"/>
  <c r="E343" i="3"/>
  <c r="AF343" i="3" s="1"/>
  <c r="E342" i="3"/>
  <c r="AF342" i="3" s="1"/>
  <c r="E341" i="3"/>
  <c r="AF341" i="3" s="1"/>
  <c r="E339" i="3"/>
  <c r="AF339" i="3" s="1"/>
  <c r="E338" i="3"/>
  <c r="AF338" i="3" s="1"/>
  <c r="E337" i="3"/>
  <c r="AF337" i="3" s="1"/>
  <c r="E335" i="3"/>
  <c r="AF335" i="3" s="1"/>
  <c r="E333" i="3"/>
  <c r="AF333" i="3" s="1"/>
  <c r="E331" i="3"/>
  <c r="AF331" i="3" s="1"/>
  <c r="E330" i="3"/>
  <c r="AF330" i="3" s="1"/>
  <c r="E329" i="3"/>
  <c r="AF329" i="3" s="1"/>
  <c r="E328" i="3"/>
  <c r="AF328" i="3" s="1"/>
  <c r="E326" i="3"/>
  <c r="AF326" i="3" s="1"/>
  <c r="E325" i="3"/>
  <c r="AF325" i="3" s="1"/>
  <c r="E586" i="3"/>
  <c r="AF586" i="3" s="1"/>
  <c r="E418" i="3"/>
  <c r="AF418" i="3" s="1"/>
  <c r="E515" i="3"/>
  <c r="AF515" i="3" s="1"/>
  <c r="E419" i="3"/>
  <c r="AF419" i="3" s="1"/>
  <c r="E571" i="3"/>
  <c r="AF571" i="3" s="1"/>
  <c r="E549" i="3"/>
  <c r="AF549" i="3" s="1"/>
  <c r="E420" i="3"/>
  <c r="AF420" i="3" s="1"/>
  <c r="E421" i="3"/>
  <c r="AF421" i="3" s="1"/>
  <c r="E422" i="3"/>
  <c r="AF422" i="3" s="1"/>
  <c r="E423" i="3"/>
  <c r="AF423" i="3" s="1"/>
  <c r="E410" i="3"/>
  <c r="AF410" i="3" s="1"/>
  <c r="E409" i="3"/>
  <c r="AF409" i="3" s="1"/>
  <c r="E408" i="3"/>
  <c r="AF408" i="3" s="1"/>
  <c r="E407" i="3"/>
  <c r="AF407" i="3" s="1"/>
  <c r="E406" i="3"/>
  <c r="AF406" i="3" s="1"/>
  <c r="E405" i="3"/>
  <c r="AF405" i="3" s="1"/>
  <c r="E404" i="3"/>
  <c r="AF404" i="3" s="1"/>
  <c r="E403" i="3"/>
  <c r="AF403" i="3" s="1"/>
  <c r="E402" i="3"/>
  <c r="AF402" i="3" s="1"/>
  <c r="E401" i="3"/>
  <c r="AF401" i="3" s="1"/>
  <c r="E400" i="3"/>
  <c r="AF400" i="3" s="1"/>
  <c r="E399" i="3"/>
  <c r="AF399" i="3" s="1"/>
  <c r="E398" i="3"/>
  <c r="AF398" i="3" s="1"/>
  <c r="E397" i="3"/>
  <c r="AF397" i="3" s="1"/>
  <c r="E396" i="3"/>
  <c r="AF396" i="3" s="1"/>
  <c r="E395" i="3"/>
  <c r="AF395" i="3" s="1"/>
  <c r="E394" i="3"/>
  <c r="AF394" i="3" s="1"/>
  <c r="E393" i="3"/>
  <c r="AF393" i="3" s="1"/>
  <c r="E392" i="3"/>
  <c r="AF392" i="3" s="1"/>
  <c r="E391" i="3"/>
  <c r="AF391" i="3" s="1"/>
  <c r="E390" i="3"/>
  <c r="AF390" i="3" s="1"/>
  <c r="E389" i="3"/>
  <c r="AF389" i="3" s="1"/>
  <c r="E388" i="3"/>
  <c r="AF388" i="3" s="1"/>
  <c r="E387" i="3"/>
  <c r="AF387" i="3" s="1"/>
  <c r="E386" i="3"/>
  <c r="AF386" i="3" s="1"/>
  <c r="E385" i="3"/>
  <c r="AF385" i="3" s="1"/>
  <c r="E384" i="3"/>
  <c r="AF384" i="3" s="1"/>
  <c r="E383" i="3"/>
  <c r="AF383" i="3" s="1"/>
  <c r="E382" i="3"/>
  <c r="AF382" i="3" s="1"/>
  <c r="E381" i="3"/>
  <c r="AF381" i="3" s="1"/>
  <c r="E380" i="3"/>
  <c r="AF380" i="3" s="1"/>
  <c r="E379" i="3"/>
  <c r="AF379" i="3" s="1"/>
  <c r="E378" i="3"/>
  <c r="AF378" i="3" s="1"/>
  <c r="E377" i="3"/>
  <c r="AF377" i="3" s="1"/>
  <c r="E376" i="3"/>
  <c r="AF376" i="3" s="1"/>
  <c r="E375" i="3"/>
  <c r="AF375" i="3" s="1"/>
  <c r="E374" i="3"/>
  <c r="AF374" i="3" s="1"/>
  <c r="E373" i="3"/>
  <c r="AF373" i="3" s="1"/>
  <c r="E372" i="3"/>
  <c r="AF372" i="3" s="1"/>
  <c r="E371" i="3"/>
  <c r="AF371" i="3" s="1"/>
  <c r="E370" i="3"/>
  <c r="AF370" i="3" s="1"/>
  <c r="E369" i="3"/>
  <c r="AF369" i="3" s="1"/>
  <c r="E368" i="3"/>
  <c r="AF368" i="3" s="1"/>
  <c r="E366" i="3"/>
  <c r="AF366" i="3" s="1"/>
  <c r="E365" i="3"/>
  <c r="AF365" i="3" s="1"/>
  <c r="E424" i="3"/>
  <c r="AF424" i="3" s="1"/>
  <c r="E411" i="3"/>
  <c r="AF411" i="3" s="1"/>
  <c r="E591" i="3"/>
  <c r="AF591" i="3" s="1"/>
  <c r="E519" i="3"/>
  <c r="AF519" i="3" s="1"/>
  <c r="E425" i="3"/>
  <c r="AF425" i="3" s="1"/>
  <c r="E320" i="3"/>
  <c r="AF320" i="3" s="1"/>
  <c r="E312" i="3"/>
  <c r="AF312" i="3" s="1"/>
  <c r="E304" i="3"/>
  <c r="AF304" i="3" s="1"/>
  <c r="E294" i="3"/>
  <c r="AF294" i="3" s="1"/>
  <c r="E295" i="3"/>
  <c r="AF295" i="3" s="1"/>
  <c r="E313" i="3"/>
  <c r="AF313" i="3" s="1"/>
  <c r="E305" i="3"/>
  <c r="AF305" i="3" s="1"/>
  <c r="E296" i="3"/>
  <c r="AF296" i="3" s="1"/>
  <c r="E297" i="3"/>
  <c r="AF297" i="3" s="1"/>
  <c r="E412" i="3"/>
  <c r="AF412" i="3" s="1"/>
  <c r="E315" i="3"/>
  <c r="AF315" i="3" s="1"/>
  <c r="E307" i="3"/>
  <c r="AF307" i="3" s="1"/>
  <c r="AF310" i="3" s="1"/>
  <c r="E298" i="3"/>
  <c r="AF298" i="3" s="1"/>
  <c r="E299" i="3"/>
  <c r="AF299" i="3" s="1"/>
  <c r="E323" i="3"/>
  <c r="AF323" i="3" s="1"/>
  <c r="E308" i="3"/>
  <c r="AF308" i="3" s="1"/>
  <c r="E300" i="3"/>
  <c r="AF300" i="3" s="1"/>
  <c r="E301" i="3"/>
  <c r="AF301" i="3" s="1"/>
  <c r="E324" i="3"/>
  <c r="AF324" i="3" s="1"/>
  <c r="E317" i="3"/>
  <c r="AF317" i="3" s="1"/>
  <c r="E309" i="3"/>
  <c r="AF309" i="3" s="1"/>
  <c r="E302" i="3"/>
  <c r="AF302" i="3" s="1"/>
  <c r="E291" i="3"/>
  <c r="AF291" i="3" s="1"/>
  <c r="E287" i="3"/>
  <c r="AF287" i="3" s="1"/>
  <c r="E283" i="3"/>
  <c r="AF283" i="3" s="1"/>
  <c r="E279" i="3"/>
  <c r="AF279" i="3" s="1"/>
  <c r="E275" i="3"/>
  <c r="AF275" i="3" s="1"/>
  <c r="E269" i="3"/>
  <c r="AF269" i="3" s="1"/>
  <c r="E264" i="3"/>
  <c r="AF264" i="3" s="1"/>
  <c r="E247" i="3"/>
  <c r="AF247" i="3" s="1"/>
  <c r="E248" i="3"/>
  <c r="AF248" i="3" s="1"/>
  <c r="E233" i="3"/>
  <c r="AF233" i="3" s="1"/>
  <c r="E234" i="3"/>
  <c r="AF234" i="3" s="1"/>
  <c r="E292" i="3"/>
  <c r="AF292" i="3" s="1"/>
  <c r="E288" i="3"/>
  <c r="AF288" i="3" s="1"/>
  <c r="E284" i="3"/>
  <c r="AF284" i="3" s="1"/>
  <c r="E280" i="3"/>
  <c r="AF280" i="3" s="1"/>
  <c r="E276" i="3"/>
  <c r="AF276" i="3" s="1"/>
  <c r="E271" i="3"/>
  <c r="AF271" i="3" s="1"/>
  <c r="E266" i="3"/>
  <c r="AF266" i="3" s="1"/>
  <c r="E250" i="3"/>
  <c r="AF250" i="3" s="1"/>
  <c r="E236" i="3"/>
  <c r="AF236" i="3" s="1"/>
  <c r="E303" i="3"/>
  <c r="AF303" i="3" s="1"/>
  <c r="E238" i="3"/>
  <c r="AF238" i="3" s="1"/>
  <c r="E221" i="3"/>
  <c r="AF221" i="3" s="1"/>
  <c r="E219" i="3"/>
  <c r="AF219" i="3" s="1"/>
  <c r="E218" i="3"/>
  <c r="AF218" i="3" s="1"/>
  <c r="E207" i="3"/>
  <c r="AF207" i="3" s="1"/>
  <c r="E205" i="3"/>
  <c r="AF205" i="3" s="1"/>
  <c r="E204" i="3"/>
  <c r="AF204" i="3" s="1"/>
  <c r="E203" i="3"/>
  <c r="AF203" i="3" s="1"/>
  <c r="E201" i="3"/>
  <c r="AF201" i="3" s="1"/>
  <c r="E200" i="3"/>
  <c r="AF200" i="3" s="1"/>
  <c r="E199" i="3"/>
  <c r="AF199" i="3" s="1"/>
  <c r="E197" i="3"/>
  <c r="AF197" i="3" s="1"/>
  <c r="E196" i="3"/>
  <c r="AF196" i="3" s="1"/>
  <c r="E195" i="3"/>
  <c r="AF195" i="3" s="1"/>
  <c r="E193" i="3"/>
  <c r="AF193" i="3" s="1"/>
  <c r="E192" i="3"/>
  <c r="AF192" i="3" s="1"/>
  <c r="E191" i="3"/>
  <c r="AF191" i="3" s="1"/>
  <c r="E189" i="3"/>
  <c r="AF189" i="3" s="1"/>
  <c r="E187" i="3"/>
  <c r="AF187" i="3" s="1"/>
  <c r="E185" i="3"/>
  <c r="AF185" i="3" s="1"/>
  <c r="E183" i="3"/>
  <c r="AF183" i="3" s="1"/>
  <c r="E181" i="3"/>
  <c r="AF181" i="3" s="1"/>
  <c r="E180" i="3"/>
  <c r="AF180" i="3" s="1"/>
  <c r="E178" i="3"/>
  <c r="AF178" i="3" s="1"/>
  <c r="E176" i="3"/>
  <c r="AF176" i="3" s="1"/>
  <c r="E175" i="3"/>
  <c r="AF175" i="3" s="1"/>
  <c r="E174" i="3"/>
  <c r="AF174" i="3" s="1"/>
  <c r="E289" i="3"/>
  <c r="AF289" i="3" s="1"/>
  <c r="E285" i="3"/>
  <c r="AF285" i="3" s="1"/>
  <c r="E281" i="3"/>
  <c r="AF281" i="3" s="1"/>
  <c r="E277" i="3"/>
  <c r="AF277" i="3" s="1"/>
  <c r="E240" i="3"/>
  <c r="AF240" i="3" s="1"/>
  <c r="E224" i="3"/>
  <c r="AF224" i="3" s="1"/>
  <c r="E311" i="3"/>
  <c r="AF311" i="3" s="1"/>
  <c r="E293" i="3"/>
  <c r="AF293" i="3" s="1"/>
  <c r="E252" i="3"/>
  <c r="AF252" i="3" s="1"/>
  <c r="E241" i="3"/>
  <c r="AF241" i="3" s="1"/>
  <c r="E226" i="3"/>
  <c r="E242" i="3"/>
  <c r="AF242" i="3" s="1"/>
  <c r="E290" i="3"/>
  <c r="AF290" i="3" s="1"/>
  <c r="E286" i="3"/>
  <c r="AF286" i="3" s="1"/>
  <c r="E282" i="3"/>
  <c r="AF282" i="3" s="1"/>
  <c r="E278" i="3"/>
  <c r="AF278" i="3" s="1"/>
  <c r="E273" i="3"/>
  <c r="AF273" i="3" s="1"/>
  <c r="E263" i="3"/>
  <c r="AF263" i="3" s="1"/>
  <c r="E254" i="3"/>
  <c r="AF254" i="3" s="1"/>
  <c r="E244" i="3"/>
  <c r="AF244" i="3" s="1"/>
  <c r="E318" i="3"/>
  <c r="AF318" i="3" s="1"/>
  <c r="E229" i="3"/>
  <c r="AF229" i="3" s="1"/>
  <c r="E231" i="3"/>
  <c r="AF231" i="3" s="1"/>
  <c r="E155" i="3"/>
  <c r="AF155" i="3" s="1"/>
  <c r="E147" i="3"/>
  <c r="AF147" i="3" s="1"/>
  <c r="E157" i="3"/>
  <c r="AF157" i="3" s="1"/>
  <c r="E148" i="3"/>
  <c r="AF148" i="3" s="1"/>
  <c r="E172" i="3"/>
  <c r="AF172" i="3" s="1"/>
  <c r="E168" i="3"/>
  <c r="AF168" i="3" s="1"/>
  <c r="E158" i="3"/>
  <c r="AF158" i="3" s="1"/>
  <c r="E150" i="3"/>
  <c r="AF150" i="3" s="1"/>
  <c r="E159" i="3"/>
  <c r="AF159" i="3" s="1"/>
  <c r="E151" i="3"/>
  <c r="AF151" i="3" s="1"/>
  <c r="E170" i="3"/>
  <c r="AF170" i="3" s="1"/>
  <c r="E161" i="3"/>
  <c r="AF161" i="3" s="1"/>
  <c r="E153" i="3"/>
  <c r="AF153" i="3" s="1"/>
  <c r="E117" i="3"/>
  <c r="AF117" i="3" s="1"/>
  <c r="E115" i="3"/>
  <c r="AF115" i="3" s="1"/>
  <c r="E114" i="3"/>
  <c r="AF114" i="3" s="1"/>
  <c r="E146" i="3"/>
  <c r="AF146" i="3" s="1"/>
  <c r="E171" i="3"/>
  <c r="AF171" i="3" s="1"/>
  <c r="E167" i="3"/>
  <c r="AF167" i="3" s="1"/>
  <c r="C93" i="3"/>
  <c r="AD93" i="3" s="1"/>
  <c r="E95" i="3"/>
  <c r="AF95" i="3" s="1"/>
  <c r="C102" i="3"/>
  <c r="AD102" i="3" s="1"/>
  <c r="N314" i="3"/>
  <c r="P52" i="1" s="1"/>
  <c r="H500" i="3"/>
  <c r="I500" i="3"/>
  <c r="M500" i="3"/>
  <c r="M507" i="3"/>
  <c r="K597" i="3"/>
  <c r="K60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H344" i="3"/>
  <c r="H348" i="3"/>
  <c r="H356" i="3"/>
  <c r="J74" i="1"/>
  <c r="J76" i="1"/>
  <c r="H194" i="3"/>
  <c r="H235" i="3"/>
  <c r="J36" i="1" s="1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306" i="3"/>
  <c r="H327" i="3"/>
  <c r="H336" i="3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7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AF364" i="3" l="1"/>
  <c r="K185" i="15"/>
  <c r="J186" i="15"/>
  <c r="J184" i="14"/>
  <c r="K183" i="14"/>
  <c r="J186" i="13"/>
  <c r="K185" i="13"/>
  <c r="J185" i="12"/>
  <c r="K184" i="12"/>
  <c r="J181" i="11"/>
  <c r="K180" i="11"/>
  <c r="J184" i="10"/>
  <c r="K183" i="10"/>
  <c r="J184" i="9"/>
  <c r="K183" i="9"/>
  <c r="J184" i="8"/>
  <c r="K183" i="8"/>
  <c r="J182" i="7"/>
  <c r="K181" i="7"/>
  <c r="J185" i="6"/>
  <c r="K184" i="6"/>
  <c r="J184" i="5"/>
  <c r="K183" i="5"/>
  <c r="J188" i="4"/>
  <c r="K187" i="4"/>
  <c r="AG235" i="3"/>
  <c r="AF249" i="3"/>
  <c r="AF597" i="3"/>
  <c r="AE160" i="3"/>
  <c r="AF507" i="3"/>
  <c r="AF152" i="3"/>
  <c r="AF235" i="3"/>
  <c r="AF94" i="3"/>
  <c r="AF101" i="3"/>
  <c r="AH514" i="3"/>
  <c r="AF270" i="3"/>
  <c r="AG500" i="3"/>
  <c r="AF198" i="3"/>
  <c r="AF243" i="3"/>
  <c r="AF319" i="3"/>
  <c r="AH225" i="3"/>
  <c r="AG230" i="3"/>
  <c r="AF186" i="3"/>
  <c r="AF194" i="3"/>
  <c r="AF340" i="3"/>
  <c r="AF356" i="3"/>
  <c r="AF607" i="3"/>
  <c r="AH156" i="3"/>
  <c r="AH152" i="3"/>
  <c r="AH190" i="3"/>
  <c r="AH202" i="3"/>
  <c r="AH230" i="3"/>
  <c r="AH274" i="3"/>
  <c r="AH319" i="3"/>
  <c r="AH352" i="3"/>
  <c r="AE156" i="3"/>
  <c r="AE198" i="3"/>
  <c r="AE225" i="3"/>
  <c r="AE340" i="3"/>
  <c r="AE356" i="3"/>
  <c r="AE597" i="3"/>
  <c r="AG101" i="3"/>
  <c r="AG177" i="3"/>
  <c r="AG253" i="3"/>
  <c r="AG270" i="3"/>
  <c r="AG603" i="3"/>
  <c r="AF253" i="3"/>
  <c r="AH160" i="3"/>
  <c r="AE314" i="3"/>
  <c r="AG152" i="3"/>
  <c r="AG274" i="3"/>
  <c r="AK610" i="3"/>
  <c r="AK4" i="3" s="1"/>
  <c r="AE243" i="3"/>
  <c r="AE182" i="3"/>
  <c r="AE265" i="3"/>
  <c r="AE239" i="3"/>
  <c r="AE94" i="3"/>
  <c r="AF206" i="3"/>
  <c r="AF274" i="3"/>
  <c r="AF306" i="3"/>
  <c r="AF587" i="3"/>
  <c r="AF592" i="3"/>
  <c r="AG94" i="3"/>
  <c r="AH500" i="3"/>
  <c r="AH336" i="3"/>
  <c r="AH592" i="3"/>
  <c r="AE249" i="3"/>
  <c r="AE327" i="3"/>
  <c r="AE607" i="3"/>
  <c r="AG198" i="3"/>
  <c r="AG225" i="3"/>
  <c r="AG332" i="3"/>
  <c r="AG592" i="3"/>
  <c r="AM610" i="3"/>
  <c r="AM4" i="3" s="1"/>
  <c r="AF327" i="3"/>
  <c r="AF344" i="3"/>
  <c r="AF367" i="3"/>
  <c r="AH149" i="3"/>
  <c r="AH206" i="3"/>
  <c r="AH340" i="3"/>
  <c r="AH356" i="3"/>
  <c r="AE202" i="3"/>
  <c r="AE253" i="3"/>
  <c r="AE344" i="3"/>
  <c r="AE367" i="3"/>
  <c r="AE495" i="3"/>
  <c r="AG182" i="3"/>
  <c r="AG239" i="3"/>
  <c r="AG415" i="3"/>
  <c r="AF160" i="3"/>
  <c r="AH587" i="3"/>
  <c r="AH495" i="3"/>
  <c r="AE270" i="3"/>
  <c r="AG306" i="3"/>
  <c r="AG319" i="3"/>
  <c r="AG495" i="3"/>
  <c r="AI610" i="3"/>
  <c r="AI4" i="3" s="1"/>
  <c r="AE101" i="3"/>
  <c r="AH169" i="3"/>
  <c r="AH173" i="3"/>
  <c r="AH253" i="3"/>
  <c r="AH597" i="3"/>
  <c r="AE169" i="3"/>
  <c r="AE186" i="3"/>
  <c r="AE274" i="3"/>
  <c r="AE306" i="3"/>
  <c r="AE415" i="3"/>
  <c r="AE514" i="3"/>
  <c r="AE507" i="3"/>
  <c r="AG327" i="3"/>
  <c r="AG336" i="3"/>
  <c r="AG597" i="3"/>
  <c r="AG587" i="3"/>
  <c r="AF495" i="3"/>
  <c r="AH186" i="3"/>
  <c r="AG160" i="3"/>
  <c r="AF156" i="3"/>
  <c r="AF177" i="3"/>
  <c r="AF332" i="3"/>
  <c r="AF348" i="3"/>
  <c r="AH194" i="3"/>
  <c r="AH220" i="3"/>
  <c r="AH235" i="3"/>
  <c r="AH344" i="3"/>
  <c r="AH367" i="3"/>
  <c r="AE206" i="3"/>
  <c r="AE332" i="3"/>
  <c r="AE348" i="3"/>
  <c r="AG149" i="3"/>
  <c r="AG243" i="3"/>
  <c r="AG186" i="3"/>
  <c r="AG340" i="3"/>
  <c r="AF169" i="3"/>
  <c r="AF225" i="3"/>
  <c r="AF603" i="3"/>
  <c r="AH265" i="3"/>
  <c r="AH607" i="3"/>
  <c r="AG156" i="3"/>
  <c r="AG206" i="3"/>
  <c r="AG344" i="3"/>
  <c r="AE116" i="3"/>
  <c r="AJ610" i="3"/>
  <c r="AJ4" i="3" s="1"/>
  <c r="AF149" i="3"/>
  <c r="AF173" i="3"/>
  <c r="AF514" i="3"/>
  <c r="AH177" i="3"/>
  <c r="AE173" i="3"/>
  <c r="AE500" i="3"/>
  <c r="AE603" i="3"/>
  <c r="AG169" i="3"/>
  <c r="AG249" i="3"/>
  <c r="AG190" i="3"/>
  <c r="AG348" i="3"/>
  <c r="AG507" i="3"/>
  <c r="AO610" i="3"/>
  <c r="AO4" i="3" s="1"/>
  <c r="AH249" i="3"/>
  <c r="AF182" i="3"/>
  <c r="AF352" i="3"/>
  <c r="AH94" i="3"/>
  <c r="AH101" i="3"/>
  <c r="AH198" i="3"/>
  <c r="AH239" i="3"/>
  <c r="AH314" i="3"/>
  <c r="AH332" i="3"/>
  <c r="AH348" i="3"/>
  <c r="AH603" i="3"/>
  <c r="AH507" i="3"/>
  <c r="AE194" i="3"/>
  <c r="AE220" i="3"/>
  <c r="AE352" i="3"/>
  <c r="AE587" i="3"/>
  <c r="AG265" i="3"/>
  <c r="AG173" i="3"/>
  <c r="AG352" i="3"/>
  <c r="AG514" i="3"/>
  <c r="AG607" i="3"/>
  <c r="AL610" i="3"/>
  <c r="AL4" i="3" s="1"/>
  <c r="AN610" i="3"/>
  <c r="AN4" i="3" s="1"/>
  <c r="AF190" i="3"/>
  <c r="AH306" i="3"/>
  <c r="AF220" i="3"/>
  <c r="AF202" i="3"/>
  <c r="AF239" i="3"/>
  <c r="AF336" i="3"/>
  <c r="AF500" i="3"/>
  <c r="AH270" i="3"/>
  <c r="AH415" i="3"/>
  <c r="AE230" i="3"/>
  <c r="AE152" i="3"/>
  <c r="AE235" i="3"/>
  <c r="AE319" i="3"/>
  <c r="AE336" i="3"/>
  <c r="AG194" i="3"/>
  <c r="AG220" i="3"/>
  <c r="AG356" i="3"/>
  <c r="AF116" i="3"/>
  <c r="AG116" i="3"/>
  <c r="AF265" i="3"/>
  <c r="AF314" i="3"/>
  <c r="AF415" i="3"/>
  <c r="AH116" i="3"/>
  <c r="AH327" i="3"/>
  <c r="AE149" i="3"/>
  <c r="AE177" i="3"/>
  <c r="AE592" i="3"/>
  <c r="AG314" i="3"/>
  <c r="AG367" i="3"/>
  <c r="AE187" i="3"/>
  <c r="AE190" i="3" s="1"/>
  <c r="AG199" i="3"/>
  <c r="AG202" i="3" s="1"/>
  <c r="AF226" i="3"/>
  <c r="AF230" i="3" s="1"/>
  <c r="AH178" i="3"/>
  <c r="AH182" i="3" s="1"/>
  <c r="AH240" i="3"/>
  <c r="AH243" i="3" s="1"/>
  <c r="AD206" i="3"/>
  <c r="AD352" i="3"/>
  <c r="AD310" i="3"/>
  <c r="AD177" i="3"/>
  <c r="AD186" i="3"/>
  <c r="AD597" i="3"/>
  <c r="AD194" i="3"/>
  <c r="AD340" i="3"/>
  <c r="AD356" i="3"/>
  <c r="AD152" i="3"/>
  <c r="AD169" i="3"/>
  <c r="AD270" i="3"/>
  <c r="AD94" i="3"/>
  <c r="AD327" i="3"/>
  <c r="AD230" i="3"/>
  <c r="AD243" i="3"/>
  <c r="AD190" i="3"/>
  <c r="AD274" i="3"/>
  <c r="AD319" i="3"/>
  <c r="AD336" i="3"/>
  <c r="AD603" i="3"/>
  <c r="AD173" i="3"/>
  <c r="AD332" i="3"/>
  <c r="AD348" i="3"/>
  <c r="AD202" i="3"/>
  <c r="AD314" i="3"/>
  <c r="AD514" i="3"/>
  <c r="AD587" i="3"/>
  <c r="AD220" i="3"/>
  <c r="AD235" i="3"/>
  <c r="AD101" i="3"/>
  <c r="AD306" i="3"/>
  <c r="AD415" i="3"/>
  <c r="AD507" i="3"/>
  <c r="AD149" i="3"/>
  <c r="AD156" i="3"/>
  <c r="AD198" i="3"/>
  <c r="AD225" i="3"/>
  <c r="AD253" i="3"/>
  <c r="AD344" i="3"/>
  <c r="AD500" i="3"/>
  <c r="AD607" i="3"/>
  <c r="AD116" i="3"/>
  <c r="AD249" i="3"/>
  <c r="AD592" i="3"/>
  <c r="AD495" i="3"/>
  <c r="AD160" i="3"/>
  <c r="AD182" i="3"/>
  <c r="AD239" i="3"/>
  <c r="AD265" i="3"/>
  <c r="G310" i="3"/>
  <c r="I51" i="1" s="1"/>
  <c r="G314" i="3"/>
  <c r="I52" i="1" s="1"/>
  <c r="I75" i="1"/>
  <c r="F74" i="1"/>
  <c r="H76" i="1"/>
  <c r="E74" i="1"/>
  <c r="I76" i="1"/>
  <c r="F75" i="1"/>
  <c r="H75" i="1"/>
  <c r="F76" i="1"/>
  <c r="E76" i="1"/>
  <c r="F310" i="3"/>
  <c r="H51" i="1" s="1"/>
  <c r="I74" i="1"/>
  <c r="D310" i="3"/>
  <c r="F51" i="1" s="1"/>
  <c r="E75" i="1"/>
  <c r="C310" i="3"/>
  <c r="E51" i="1" s="1"/>
  <c r="E310" i="3"/>
  <c r="G51" i="1" s="1"/>
  <c r="G74" i="1"/>
  <c r="G75" i="1"/>
  <c r="G76" i="1"/>
  <c r="H74" i="1"/>
  <c r="F152" i="3"/>
  <c r="H16" i="1" s="1"/>
  <c r="F336" i="3"/>
  <c r="H62" i="1" s="1"/>
  <c r="G152" i="3"/>
  <c r="I16" i="1" s="1"/>
  <c r="G225" i="3"/>
  <c r="I33" i="1" s="1"/>
  <c r="F225" i="3"/>
  <c r="H33" i="1" s="1"/>
  <c r="F327" i="3"/>
  <c r="H54" i="1" s="1"/>
  <c r="D597" i="3"/>
  <c r="D239" i="3"/>
  <c r="F37" i="1" s="1"/>
  <c r="D230" i="3"/>
  <c r="F34" i="1" s="1"/>
  <c r="D202" i="3"/>
  <c r="F30" i="1" s="1"/>
  <c r="C270" i="3"/>
  <c r="E60" i="1" s="1"/>
  <c r="C225" i="3"/>
  <c r="E33" i="1" s="1"/>
  <c r="C249" i="3"/>
  <c r="E39" i="1" s="1"/>
  <c r="C152" i="3"/>
  <c r="E16" i="1" s="1"/>
  <c r="C194" i="3"/>
  <c r="E28" i="1" s="1"/>
  <c r="C344" i="3"/>
  <c r="E64" i="1" s="1"/>
  <c r="C356" i="3"/>
  <c r="E67" i="1" s="1"/>
  <c r="G173" i="3"/>
  <c r="I23" i="1" s="1"/>
  <c r="G253" i="3"/>
  <c r="I45" i="1" s="1"/>
  <c r="G332" i="3"/>
  <c r="I61" i="1" s="1"/>
  <c r="G336" i="3"/>
  <c r="I62" i="1" s="1"/>
  <c r="G603" i="3"/>
  <c r="D173" i="3"/>
  <c r="F23" i="1" s="1"/>
  <c r="D186" i="3"/>
  <c r="F26" i="1" s="1"/>
  <c r="D198" i="3"/>
  <c r="F29" i="1" s="1"/>
  <c r="D356" i="3"/>
  <c r="F67" i="1" s="1"/>
  <c r="D607" i="3"/>
  <c r="F177" i="3"/>
  <c r="H24" i="1" s="1"/>
  <c r="F190" i="3"/>
  <c r="H27" i="1" s="1"/>
  <c r="F202" i="3"/>
  <c r="H30" i="1" s="1"/>
  <c r="F348" i="3"/>
  <c r="H65" i="1" s="1"/>
  <c r="F603" i="3"/>
  <c r="D265" i="3"/>
  <c r="F46" i="1" s="1"/>
  <c r="F507" i="3"/>
  <c r="E336" i="3"/>
  <c r="G62" i="1" s="1"/>
  <c r="C186" i="3"/>
  <c r="E26" i="1" s="1"/>
  <c r="G340" i="3"/>
  <c r="I63" i="1" s="1"/>
  <c r="E253" i="3"/>
  <c r="G45" i="1" s="1"/>
  <c r="D274" i="3"/>
  <c r="F59" i="1" s="1"/>
  <c r="C177" i="3"/>
  <c r="E24" i="1" s="1"/>
  <c r="C274" i="3"/>
  <c r="E59" i="1" s="1"/>
  <c r="C319" i="3"/>
  <c r="E53" i="1" s="1"/>
  <c r="C603" i="3"/>
  <c r="D19" i="2" s="1"/>
  <c r="G356" i="3"/>
  <c r="I67" i="1" s="1"/>
  <c r="D206" i="3"/>
  <c r="F31" i="1" s="1"/>
  <c r="D344" i="3"/>
  <c r="F64" i="1" s="1"/>
  <c r="D514" i="3"/>
  <c r="F274" i="3"/>
  <c r="H59" i="1" s="1"/>
  <c r="F344" i="3"/>
  <c r="H64" i="1" s="1"/>
  <c r="F607" i="3"/>
  <c r="F230" i="3"/>
  <c r="H34" i="1" s="1"/>
  <c r="C239" i="3"/>
  <c r="E37" i="1" s="1"/>
  <c r="F319" i="3"/>
  <c r="H53" i="1" s="1"/>
  <c r="E156" i="3"/>
  <c r="G17" i="1" s="1"/>
  <c r="E265" i="3"/>
  <c r="G46" i="1" s="1"/>
  <c r="C230" i="3"/>
  <c r="E34" i="1" s="1"/>
  <c r="D243" i="3"/>
  <c r="F38" i="1" s="1"/>
  <c r="D336" i="3"/>
  <c r="F62" i="1" s="1"/>
  <c r="F356" i="3"/>
  <c r="H67" i="1" s="1"/>
  <c r="C101" i="3"/>
  <c r="E12" i="1" s="1"/>
  <c r="F270" i="3"/>
  <c r="H60" i="1" s="1"/>
  <c r="F265" i="3"/>
  <c r="H46" i="1" s="1"/>
  <c r="C156" i="3"/>
  <c r="E17" i="1" s="1"/>
  <c r="G190" i="3"/>
  <c r="I27" i="1" s="1"/>
  <c r="D156" i="3"/>
  <c r="F17" i="1" s="1"/>
  <c r="C243" i="3"/>
  <c r="E38" i="1" s="1"/>
  <c r="C314" i="3"/>
  <c r="E52" i="1" s="1"/>
  <c r="C592" i="3"/>
  <c r="D18" i="2" s="1"/>
  <c r="G202" i="3"/>
  <c r="I30" i="1" s="1"/>
  <c r="G243" i="3"/>
  <c r="I38" i="1" s="1"/>
  <c r="D177" i="3"/>
  <c r="F24" i="1" s="1"/>
  <c r="D225" i="3"/>
  <c r="F33" i="1" s="1"/>
  <c r="D340" i="3"/>
  <c r="F63" i="1" s="1"/>
  <c r="G186" i="3"/>
  <c r="I26" i="1" s="1"/>
  <c r="F194" i="3"/>
  <c r="H28" i="1" s="1"/>
  <c r="F314" i="3"/>
  <c r="H52" i="1" s="1"/>
  <c r="F500" i="3"/>
  <c r="F253" i="3"/>
  <c r="H45" i="1" s="1"/>
  <c r="D101" i="3"/>
  <c r="F12" i="1" s="1"/>
  <c r="C173" i="3"/>
  <c r="E23" i="1" s="1"/>
  <c r="C206" i="3"/>
  <c r="E31" i="1" s="1"/>
  <c r="C514" i="3"/>
  <c r="D15" i="2" s="1"/>
  <c r="G230" i="3"/>
  <c r="I34" i="1" s="1"/>
  <c r="D160" i="3"/>
  <c r="F18" i="1" s="1"/>
  <c r="D270" i="3"/>
  <c r="F60" i="1" s="1"/>
  <c r="D327" i="3"/>
  <c r="F54" i="1" s="1"/>
  <c r="G265" i="3"/>
  <c r="I46" i="1" s="1"/>
  <c r="F249" i="3"/>
  <c r="H39" i="1" s="1"/>
  <c r="F182" i="3"/>
  <c r="H25" i="1" s="1"/>
  <c r="F239" i="3"/>
  <c r="H37" i="1" s="1"/>
  <c r="F592" i="3"/>
  <c r="D249" i="3"/>
  <c r="F39" i="1" s="1"/>
  <c r="F169" i="3"/>
  <c r="H19" i="1" s="1"/>
  <c r="C198" i="3"/>
  <c r="E29" i="1" s="1"/>
  <c r="C327" i="3"/>
  <c r="E54" i="1" s="1"/>
  <c r="G507" i="3"/>
  <c r="D116" i="3"/>
  <c r="F13" i="1" s="1"/>
  <c r="D190" i="3"/>
  <c r="F27" i="1" s="1"/>
  <c r="D314" i="3"/>
  <c r="F52" i="1" s="1"/>
  <c r="D348" i="3"/>
  <c r="F65" i="1" s="1"/>
  <c r="D500" i="3"/>
  <c r="F156" i="3"/>
  <c r="H17" i="1" s="1"/>
  <c r="F206" i="3"/>
  <c r="H31" i="1" s="1"/>
  <c r="F587" i="3"/>
  <c r="E249" i="3"/>
  <c r="G39" i="1" s="1"/>
  <c r="C253" i="3"/>
  <c r="E45" i="1" s="1"/>
  <c r="C94" i="3"/>
  <c r="E11" i="1" s="1"/>
  <c r="C190" i="3"/>
  <c r="E27" i="1" s="1"/>
  <c r="G160" i="3"/>
  <c r="I18" i="1" s="1"/>
  <c r="D152" i="3"/>
  <c r="F16" i="1" s="1"/>
  <c r="D194" i="3"/>
  <c r="F28" i="1" s="1"/>
  <c r="D352" i="3"/>
  <c r="F66" i="1" s="1"/>
  <c r="E235" i="3"/>
  <c r="G36" i="1" s="1"/>
  <c r="E194" i="3"/>
  <c r="G28" i="1" s="1"/>
  <c r="E592" i="3"/>
  <c r="E101" i="3"/>
  <c r="G12" i="1" s="1"/>
  <c r="E314" i="3"/>
  <c r="G52" i="1" s="1"/>
  <c r="E332" i="3"/>
  <c r="G61" i="1" s="1"/>
  <c r="E514" i="3"/>
  <c r="F352" i="3"/>
  <c r="H66" i="1" s="1"/>
  <c r="E587" i="3"/>
  <c r="E507" i="3"/>
  <c r="E220" i="3"/>
  <c r="G32" i="1" s="1"/>
  <c r="C352" i="3"/>
  <c r="E66" i="1" s="1"/>
  <c r="C597" i="3"/>
  <c r="D17" i="2" s="1"/>
  <c r="G169" i="3"/>
  <c r="I19" i="1" s="1"/>
  <c r="G249" i="3"/>
  <c r="I39" i="1" s="1"/>
  <c r="D220" i="3"/>
  <c r="F32" i="1" s="1"/>
  <c r="D306" i="3"/>
  <c r="F50" i="1" s="1"/>
  <c r="D182" i="3"/>
  <c r="F25" i="1" s="1"/>
  <c r="D253" i="3"/>
  <c r="F45" i="1" s="1"/>
  <c r="D495" i="3"/>
  <c r="D507" i="3"/>
  <c r="F116" i="3"/>
  <c r="H13" i="1" s="1"/>
  <c r="F243" i="3"/>
  <c r="H38" i="1" s="1"/>
  <c r="F198" i="3"/>
  <c r="H29" i="1" s="1"/>
  <c r="F514" i="3"/>
  <c r="E94" i="3"/>
  <c r="G11" i="1" s="1"/>
  <c r="D94" i="3"/>
  <c r="F11" i="1" s="1"/>
  <c r="E348" i="3"/>
  <c r="G65" i="1" s="1"/>
  <c r="E597" i="3"/>
  <c r="E603" i="3"/>
  <c r="C220" i="3"/>
  <c r="E32" i="1" s="1"/>
  <c r="C340" i="3"/>
  <c r="E63" i="1" s="1"/>
  <c r="E230" i="3"/>
  <c r="G34" i="1" s="1"/>
  <c r="G194" i="3"/>
  <c r="I28" i="1" s="1"/>
  <c r="G235" i="3"/>
  <c r="I36" i="1" s="1"/>
  <c r="G344" i="3"/>
  <c r="I64" i="1" s="1"/>
  <c r="G587" i="3"/>
  <c r="G607" i="3"/>
  <c r="G597" i="3"/>
  <c r="D169" i="3"/>
  <c r="F19" i="1" s="1"/>
  <c r="D332" i="3"/>
  <c r="F61" i="1" s="1"/>
  <c r="D367" i="3"/>
  <c r="F186" i="3"/>
  <c r="H26" i="1" s="1"/>
  <c r="F235" i="3"/>
  <c r="H36" i="1" s="1"/>
  <c r="F340" i="3"/>
  <c r="H63" i="1" s="1"/>
  <c r="F597" i="3"/>
  <c r="C336" i="3"/>
  <c r="E62" i="1" s="1"/>
  <c r="E152" i="3"/>
  <c r="G16" i="1" s="1"/>
  <c r="E239" i="3"/>
  <c r="G37" i="1" s="1"/>
  <c r="C500" i="3"/>
  <c r="D13" i="2" s="1"/>
  <c r="E169" i="3"/>
  <c r="G19" i="1" s="1"/>
  <c r="E225" i="3"/>
  <c r="G33" i="1" s="1"/>
  <c r="E186" i="3"/>
  <c r="G26" i="1" s="1"/>
  <c r="E340" i="3"/>
  <c r="G63" i="1" s="1"/>
  <c r="E356" i="3"/>
  <c r="G67" i="1" s="1"/>
  <c r="E607" i="3"/>
  <c r="F94" i="3"/>
  <c r="H11" i="1" s="1"/>
  <c r="C169" i="3"/>
  <c r="E19" i="1" s="1"/>
  <c r="C160" i="3"/>
  <c r="E18" i="1" s="1"/>
  <c r="C182" i="3"/>
  <c r="E25" i="1" s="1"/>
  <c r="C202" i="3"/>
  <c r="E30" i="1" s="1"/>
  <c r="C265" i="3"/>
  <c r="E46" i="1" s="1"/>
  <c r="C332" i="3"/>
  <c r="E61" i="1" s="1"/>
  <c r="C348" i="3"/>
  <c r="E65" i="1" s="1"/>
  <c r="G116" i="3"/>
  <c r="I13" i="1" s="1"/>
  <c r="G182" i="3"/>
  <c r="I25" i="1" s="1"/>
  <c r="G327" i="3"/>
  <c r="I54" i="1" s="1"/>
  <c r="G367" i="3"/>
  <c r="D149" i="3"/>
  <c r="F15" i="1" s="1"/>
  <c r="D235" i="3"/>
  <c r="F36" i="1" s="1"/>
  <c r="D415" i="3"/>
  <c r="D319" i="3"/>
  <c r="F53" i="1" s="1"/>
  <c r="D592" i="3"/>
  <c r="D587" i="3"/>
  <c r="D603" i="3"/>
  <c r="E19" i="2" s="1"/>
  <c r="F101" i="3"/>
  <c r="H12" i="1" s="1"/>
  <c r="C149" i="3"/>
  <c r="E15" i="1" s="1"/>
  <c r="F160" i="3"/>
  <c r="H18" i="1" s="1"/>
  <c r="F173" i="3"/>
  <c r="H23" i="1" s="1"/>
  <c r="F220" i="3"/>
  <c r="H32" i="1" s="1"/>
  <c r="F306" i="3"/>
  <c r="H50" i="1" s="1"/>
  <c r="F332" i="3"/>
  <c r="H61" i="1" s="1"/>
  <c r="F415" i="3"/>
  <c r="F367" i="3"/>
  <c r="F495" i="3"/>
  <c r="C306" i="3"/>
  <c r="E50" i="1" s="1"/>
  <c r="C116" i="3"/>
  <c r="E13" i="1" s="1"/>
  <c r="E149" i="3"/>
  <c r="G15" i="1" s="1"/>
  <c r="E243" i="3"/>
  <c r="G38" i="1" s="1"/>
  <c r="E182" i="3"/>
  <c r="G25" i="1" s="1"/>
  <c r="E206" i="3"/>
  <c r="G31" i="1" s="1"/>
  <c r="E319" i="3"/>
  <c r="G53" i="1" s="1"/>
  <c r="E352" i="3"/>
  <c r="G66" i="1" s="1"/>
  <c r="E495" i="3"/>
  <c r="E327" i="3"/>
  <c r="G54" i="1" s="1"/>
  <c r="E344" i="3"/>
  <c r="G64" i="1" s="1"/>
  <c r="C507" i="3"/>
  <c r="D14" i="2" s="1"/>
  <c r="C495" i="3"/>
  <c r="D10" i="2" s="1"/>
  <c r="C587" i="3"/>
  <c r="D16" i="2" s="1"/>
  <c r="F149" i="3"/>
  <c r="H15" i="1" s="1"/>
  <c r="G149" i="3"/>
  <c r="I15" i="1" s="1"/>
  <c r="G198" i="3"/>
  <c r="I29" i="1" s="1"/>
  <c r="G239" i="3"/>
  <c r="I37" i="1" s="1"/>
  <c r="G306" i="3"/>
  <c r="I50" i="1" s="1"/>
  <c r="E160" i="3"/>
  <c r="G18" i="1" s="1"/>
  <c r="E500" i="3"/>
  <c r="G94" i="3"/>
  <c r="I11" i="1" s="1"/>
  <c r="C235" i="3"/>
  <c r="E36" i="1" s="1"/>
  <c r="E306" i="3"/>
  <c r="G50" i="1" s="1"/>
  <c r="E270" i="3"/>
  <c r="G60" i="1" s="1"/>
  <c r="E415" i="3"/>
  <c r="E173" i="3"/>
  <c r="G23" i="1" s="1"/>
  <c r="G220" i="3"/>
  <c r="I32" i="1" s="1"/>
  <c r="E198" i="3"/>
  <c r="G29" i="1" s="1"/>
  <c r="E274" i="3"/>
  <c r="G59" i="1" s="1"/>
  <c r="E177" i="3"/>
  <c r="G24" i="1" s="1"/>
  <c r="E190" i="3"/>
  <c r="G27" i="1" s="1"/>
  <c r="E202" i="3"/>
  <c r="G30" i="1" s="1"/>
  <c r="C415" i="3"/>
  <c r="D9" i="2" s="1"/>
  <c r="E116" i="3"/>
  <c r="G13" i="1" s="1"/>
  <c r="C607" i="3"/>
  <c r="D22" i="2" s="1"/>
  <c r="G101" i="3"/>
  <c r="I12" i="1" s="1"/>
  <c r="G270" i="3"/>
  <c r="I60" i="1" s="1"/>
  <c r="G415" i="3"/>
  <c r="G495" i="3"/>
  <c r="C364" i="3"/>
  <c r="E367" i="3"/>
  <c r="N69" i="1"/>
  <c r="N55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J11" i="1"/>
  <c r="H610" i="3"/>
  <c r="H4" i="3" s="1"/>
  <c r="L40" i="1"/>
  <c r="O55" i="1"/>
  <c r="M40" i="1"/>
  <c r="K69" i="1"/>
  <c r="O40" i="1"/>
  <c r="M55" i="1"/>
  <c r="O69" i="1"/>
  <c r="M69" i="1"/>
  <c r="K40" i="1"/>
  <c r="AD364" i="3" l="1"/>
  <c r="AD367" i="3" s="1"/>
  <c r="AD610" i="3" s="1"/>
  <c r="AD4" i="3" s="1"/>
  <c r="J187" i="15"/>
  <c r="K186" i="15"/>
  <c r="J185" i="14"/>
  <c r="K184" i="14"/>
  <c r="J187" i="13"/>
  <c r="K186" i="13"/>
  <c r="J186" i="12"/>
  <c r="K185" i="12"/>
  <c r="J182" i="11"/>
  <c r="K181" i="11"/>
  <c r="J185" i="10"/>
  <c r="K184" i="10"/>
  <c r="K184" i="9"/>
  <c r="J185" i="9"/>
  <c r="J185" i="8"/>
  <c r="K184" i="8"/>
  <c r="K182" i="7"/>
  <c r="J183" i="7"/>
  <c r="K185" i="6"/>
  <c r="J186" i="6"/>
  <c r="J185" i="5"/>
  <c r="K184" i="5"/>
  <c r="J189" i="4"/>
  <c r="K188" i="4"/>
  <c r="AF610" i="3"/>
  <c r="AF4" i="3" s="1"/>
  <c r="AE610" i="3"/>
  <c r="AE4" i="3" s="1"/>
  <c r="AG610" i="3"/>
  <c r="AG4" i="3" s="1"/>
  <c r="AH610" i="3"/>
  <c r="AH4" i="3" s="1"/>
  <c r="C367" i="3"/>
  <c r="C610" i="3" s="1"/>
  <c r="C4" i="3" s="1"/>
  <c r="E17" i="2"/>
  <c r="F17" i="2" s="1"/>
  <c r="G17" i="2" s="1"/>
  <c r="H17" i="2" s="1"/>
  <c r="I17" i="2" s="1"/>
  <c r="J17" i="2" s="1"/>
  <c r="E22" i="2"/>
  <c r="F22" i="2" s="1"/>
  <c r="G22" i="2" s="1"/>
  <c r="E15" i="2"/>
  <c r="F15" i="2" s="1"/>
  <c r="G15" i="2" s="1"/>
  <c r="E55" i="1"/>
  <c r="E13" i="2"/>
  <c r="F13" i="2" s="1"/>
  <c r="G13" i="2" s="1"/>
  <c r="H55" i="1"/>
  <c r="E18" i="2"/>
  <c r="F18" i="2" s="1"/>
  <c r="G18" i="2" s="1"/>
  <c r="F55" i="1"/>
  <c r="F69" i="1"/>
  <c r="E40" i="1"/>
  <c r="G20" i="1"/>
  <c r="D4" i="2"/>
  <c r="G55" i="1"/>
  <c r="H69" i="1"/>
  <c r="E16" i="2"/>
  <c r="F16" i="2" s="1"/>
  <c r="G16" i="2" s="1"/>
  <c r="F19" i="2"/>
  <c r="G19" i="2" s="1"/>
  <c r="H20" i="1"/>
  <c r="F40" i="1"/>
  <c r="H40" i="1"/>
  <c r="E69" i="1"/>
  <c r="E14" i="2"/>
  <c r="F14" i="2" s="1"/>
  <c r="E9" i="2"/>
  <c r="F9" i="2" s="1"/>
  <c r="G69" i="1"/>
  <c r="D11" i="2"/>
  <c r="D20" i="2" s="1"/>
  <c r="D23" i="2" s="1"/>
  <c r="E90" i="1" s="1"/>
  <c r="E610" i="3"/>
  <c r="E4" i="3" s="1"/>
  <c r="D610" i="3"/>
  <c r="D4" i="3" s="1"/>
  <c r="F610" i="3"/>
  <c r="F4" i="3" s="1"/>
  <c r="F20" i="1"/>
  <c r="E10" i="2"/>
  <c r="F10" i="2" s="1"/>
  <c r="G40" i="1"/>
  <c r="I55" i="1"/>
  <c r="E20" i="1"/>
  <c r="N70" i="1"/>
  <c r="P70" i="1"/>
  <c r="J55" i="1"/>
  <c r="J69" i="1"/>
  <c r="J40" i="1"/>
  <c r="J20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E80" i="1" l="1"/>
  <c r="E91" i="1" s="1"/>
  <c r="K187" i="15"/>
  <c r="J188" i="15"/>
  <c r="J186" i="14"/>
  <c r="K185" i="14"/>
  <c r="J188" i="13"/>
  <c r="K187" i="13"/>
  <c r="J187" i="12"/>
  <c r="K186" i="12"/>
  <c r="J183" i="11"/>
  <c r="K182" i="11"/>
  <c r="J186" i="10"/>
  <c r="K185" i="10"/>
  <c r="J186" i="9"/>
  <c r="K185" i="9"/>
  <c r="J186" i="8"/>
  <c r="K185" i="8"/>
  <c r="J184" i="7"/>
  <c r="K183" i="7"/>
  <c r="J187" i="6"/>
  <c r="K186" i="6"/>
  <c r="J186" i="5"/>
  <c r="K185" i="5"/>
  <c r="K189" i="4"/>
  <c r="J190" i="4"/>
  <c r="E83" i="1"/>
  <c r="E85" i="1" s="1"/>
  <c r="H70" i="1"/>
  <c r="G70" i="1"/>
  <c r="F70" i="1"/>
  <c r="E70" i="1"/>
  <c r="H18" i="2"/>
  <c r="I18" i="2" s="1"/>
  <c r="F41" i="1"/>
  <c r="H41" i="1"/>
  <c r="G41" i="1"/>
  <c r="F11" i="2"/>
  <c r="F20" i="2" s="1"/>
  <c r="F23" i="2" s="1"/>
  <c r="G14" i="2"/>
  <c r="H14" i="2" s="1"/>
  <c r="I14" i="2" s="1"/>
  <c r="J14" i="2" s="1"/>
  <c r="H13" i="2"/>
  <c r="I13" i="2" s="1"/>
  <c r="J13" i="2" s="1"/>
  <c r="G9" i="2"/>
  <c r="H9" i="2" s="1"/>
  <c r="E4" i="2"/>
  <c r="E11" i="2"/>
  <c r="E20" i="2" s="1"/>
  <c r="E23" i="2" s="1"/>
  <c r="I70" i="1"/>
  <c r="J70" i="1"/>
  <c r="J41" i="1"/>
  <c r="I41" i="1"/>
  <c r="F4" i="2"/>
  <c r="G10" i="2"/>
  <c r="H10" i="2" s="1"/>
  <c r="I10" i="2" s="1"/>
  <c r="H16" i="2"/>
  <c r="I16" i="2" s="1"/>
  <c r="J16" i="2" s="1"/>
  <c r="H15" i="2"/>
  <c r="K17" i="2"/>
  <c r="H22" i="2"/>
  <c r="H19" i="2"/>
  <c r="E41" i="1"/>
  <c r="I22" i="2" l="1"/>
  <c r="J22" i="2" s="1"/>
  <c r="G80" i="1"/>
  <c r="J189" i="15"/>
  <c r="K188" i="15"/>
  <c r="J187" i="14"/>
  <c r="K186" i="14"/>
  <c r="J189" i="13"/>
  <c r="K188" i="13"/>
  <c r="J188" i="12"/>
  <c r="K187" i="12"/>
  <c r="J184" i="11"/>
  <c r="K183" i="11"/>
  <c r="J187" i="10"/>
  <c r="K186" i="10"/>
  <c r="J187" i="9"/>
  <c r="K186" i="9"/>
  <c r="J187" i="8"/>
  <c r="K186" i="8"/>
  <c r="J185" i="7"/>
  <c r="K184" i="7"/>
  <c r="J188" i="6"/>
  <c r="K187" i="6"/>
  <c r="J187" i="5"/>
  <c r="K186" i="5"/>
  <c r="J191" i="4"/>
  <c r="K190" i="4"/>
  <c r="F80" i="1"/>
  <c r="F83" i="1" s="1"/>
  <c r="F85" i="1" s="1"/>
  <c r="F86" i="1" s="1"/>
  <c r="F87" i="1" s="1"/>
  <c r="F6" i="1" s="1"/>
  <c r="J18" i="2"/>
  <c r="K18" i="2" s="1"/>
  <c r="L18" i="2" s="1"/>
  <c r="K13" i="2"/>
  <c r="L13" i="2" s="1"/>
  <c r="G4" i="2"/>
  <c r="G11" i="2"/>
  <c r="G20" i="2" s="1"/>
  <c r="G23" i="2" s="1"/>
  <c r="K16" i="2"/>
  <c r="L16" i="2" s="1"/>
  <c r="L17" i="2"/>
  <c r="I19" i="2"/>
  <c r="J10" i="2"/>
  <c r="I15" i="2"/>
  <c r="K14" i="2"/>
  <c r="L14" i="2" s="1"/>
  <c r="H4" i="2"/>
  <c r="H11" i="2"/>
  <c r="H20" i="2" s="1"/>
  <c r="H23" i="2" s="1"/>
  <c r="I9" i="2"/>
  <c r="K22" i="2" l="1"/>
  <c r="L22" i="2" s="1"/>
  <c r="H26" i="2"/>
  <c r="J190" i="15"/>
  <c r="K189" i="15"/>
  <c r="K187" i="14"/>
  <c r="J188" i="14"/>
  <c r="J190" i="13"/>
  <c r="K189" i="13"/>
  <c r="J189" i="12"/>
  <c r="K188" i="12"/>
  <c r="J185" i="11"/>
  <c r="K184" i="11"/>
  <c r="J188" i="10"/>
  <c r="K187" i="10"/>
  <c r="J188" i="9"/>
  <c r="K187" i="9"/>
  <c r="J188" i="8"/>
  <c r="K187" i="8"/>
  <c r="J186" i="7"/>
  <c r="K185" i="7"/>
  <c r="J189" i="6"/>
  <c r="K188" i="6"/>
  <c r="J188" i="5"/>
  <c r="K187" i="5"/>
  <c r="J192" i="4"/>
  <c r="K191" i="4"/>
  <c r="M18" i="2"/>
  <c r="N18" i="2" s="1"/>
  <c r="O18" i="2" s="1"/>
  <c r="M13" i="2"/>
  <c r="N13" i="2" s="1"/>
  <c r="O13" i="2" s="1"/>
  <c r="M16" i="2"/>
  <c r="N16" i="2" s="1"/>
  <c r="J15" i="2"/>
  <c r="K15" i="2" s="1"/>
  <c r="M17" i="2"/>
  <c r="N17" i="2" s="1"/>
  <c r="O17" i="2" s="1"/>
  <c r="I11" i="2"/>
  <c r="I20" i="2" s="1"/>
  <c r="I23" i="2" s="1"/>
  <c r="I4" i="2"/>
  <c r="J9" i="2"/>
  <c r="K9" i="2" s="1"/>
  <c r="L9" i="2" s="1"/>
  <c r="K10" i="2"/>
  <c r="J19" i="2"/>
  <c r="M14" i="2"/>
  <c r="M22" i="2" l="1"/>
  <c r="N22" i="2" s="1"/>
  <c r="K190" i="15"/>
  <c r="J191" i="15"/>
  <c r="J189" i="14"/>
  <c r="K188" i="14"/>
  <c r="J191" i="13"/>
  <c r="K190" i="13"/>
  <c r="J190" i="12"/>
  <c r="K189" i="12"/>
  <c r="J186" i="11"/>
  <c r="K185" i="11"/>
  <c r="J189" i="10"/>
  <c r="K188" i="10"/>
  <c r="K188" i="9"/>
  <c r="J189" i="9"/>
  <c r="J189" i="8"/>
  <c r="K188" i="8"/>
  <c r="J187" i="7"/>
  <c r="K186" i="7"/>
  <c r="J190" i="6"/>
  <c r="K189" i="6"/>
  <c r="J189" i="5"/>
  <c r="K188" i="5"/>
  <c r="J193" i="4"/>
  <c r="K192" i="4"/>
  <c r="G83" i="1"/>
  <c r="G85" i="1" s="1"/>
  <c r="G86" i="1" s="1"/>
  <c r="G87" i="1" s="1"/>
  <c r="G6" i="1" s="1"/>
  <c r="H80" i="1"/>
  <c r="I80" i="1" s="1"/>
  <c r="J80" i="1" s="1"/>
  <c r="P18" i="2"/>
  <c r="P13" i="2"/>
  <c r="P17" i="2"/>
  <c r="O16" i="2"/>
  <c r="P16" i="2" s="1"/>
  <c r="M9" i="2"/>
  <c r="N9" i="2" s="1"/>
  <c r="K19" i="2"/>
  <c r="L15" i="2"/>
  <c r="N14" i="2"/>
  <c r="L10" i="2"/>
  <c r="J4" i="2"/>
  <c r="J11" i="2"/>
  <c r="J20" i="2" s="1"/>
  <c r="J23" i="2" s="1"/>
  <c r="K4" i="2"/>
  <c r="K11" i="2"/>
  <c r="E86" i="1"/>
  <c r="O22" i="2" l="1"/>
  <c r="P22" i="2" s="1"/>
  <c r="J192" i="15"/>
  <c r="K191" i="15"/>
  <c r="J190" i="14"/>
  <c r="K189" i="14"/>
  <c r="J192" i="13"/>
  <c r="K191" i="13"/>
  <c r="J191" i="12"/>
  <c r="K190" i="12"/>
  <c r="J187" i="11"/>
  <c r="K186" i="11"/>
  <c r="J190" i="10"/>
  <c r="K189" i="10"/>
  <c r="K189" i="9"/>
  <c r="J190" i="9"/>
  <c r="K189" i="8"/>
  <c r="J190" i="8"/>
  <c r="J188" i="7"/>
  <c r="K187" i="7"/>
  <c r="J191" i="6"/>
  <c r="K190" i="6"/>
  <c r="J190" i="5"/>
  <c r="K189" i="5"/>
  <c r="J194" i="4"/>
  <c r="K193" i="4"/>
  <c r="K80" i="1"/>
  <c r="H83" i="1"/>
  <c r="H85" i="1" s="1"/>
  <c r="H86" i="1" s="1"/>
  <c r="H87" i="1" s="1"/>
  <c r="H6" i="1" s="1"/>
  <c r="I83" i="1"/>
  <c r="I85" i="1" s="1"/>
  <c r="I86" i="1" s="1"/>
  <c r="I87" i="1" s="1"/>
  <c r="I6" i="1" s="1"/>
  <c r="L11" i="2"/>
  <c r="O14" i="2"/>
  <c r="P14" i="2" s="1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J193" i="15" l="1"/>
  <c r="K192" i="15"/>
  <c r="J191" i="14"/>
  <c r="K190" i="14"/>
  <c r="J193" i="13"/>
  <c r="K192" i="13"/>
  <c r="J192" i="12"/>
  <c r="K191" i="12"/>
  <c r="J188" i="11"/>
  <c r="K187" i="11"/>
  <c r="J191" i="10"/>
  <c r="K190" i="10"/>
  <c r="J191" i="9"/>
  <c r="K190" i="9"/>
  <c r="J191" i="8"/>
  <c r="K190" i="8"/>
  <c r="J189" i="7"/>
  <c r="K188" i="7"/>
  <c r="J192" i="6"/>
  <c r="K191" i="6"/>
  <c r="K190" i="5"/>
  <c r="J191" i="5"/>
  <c r="J195" i="4"/>
  <c r="K194" i="4"/>
  <c r="L80" i="1"/>
  <c r="J83" i="1"/>
  <c r="J85" i="1" s="1"/>
  <c r="J86" i="1" s="1"/>
  <c r="J87" i="1" s="1"/>
  <c r="J6" i="1" s="1"/>
  <c r="M4" i="2"/>
  <c r="N10" i="2"/>
  <c r="N4" i="2" s="1"/>
  <c r="O15" i="2"/>
  <c r="P15" i="2" s="1"/>
  <c r="M19" i="2"/>
  <c r="M20" i="2" s="1"/>
  <c r="M23" i="2" s="1"/>
  <c r="L20" i="2"/>
  <c r="L23" i="2" s="1"/>
  <c r="J194" i="15" l="1"/>
  <c r="K193" i="15"/>
  <c r="J192" i="14"/>
  <c r="K191" i="14"/>
  <c r="J194" i="13"/>
  <c r="K193" i="13"/>
  <c r="J193" i="12"/>
  <c r="K192" i="12"/>
  <c r="J189" i="11"/>
  <c r="K188" i="11"/>
  <c r="J192" i="10"/>
  <c r="K191" i="10"/>
  <c r="J192" i="9"/>
  <c r="K191" i="9"/>
  <c r="J192" i="8"/>
  <c r="K191" i="8"/>
  <c r="J190" i="7"/>
  <c r="K189" i="7"/>
  <c r="J193" i="6"/>
  <c r="K192" i="6"/>
  <c r="J192" i="5"/>
  <c r="K191" i="5"/>
  <c r="J196" i="4"/>
  <c r="K195" i="4"/>
  <c r="M80" i="1"/>
  <c r="N80" i="1" s="1"/>
  <c r="K83" i="1"/>
  <c r="K85" i="1" s="1"/>
  <c r="K86" i="1" s="1"/>
  <c r="K87" i="1" s="1"/>
  <c r="K6" i="1" s="1"/>
  <c r="O10" i="2"/>
  <c r="N11" i="2"/>
  <c r="N19" i="2"/>
  <c r="O19" i="2" s="1"/>
  <c r="J195" i="15" l="1"/>
  <c r="K194" i="15"/>
  <c r="J193" i="14"/>
  <c r="K192" i="14"/>
  <c r="J195" i="13"/>
  <c r="K194" i="13"/>
  <c r="J194" i="12"/>
  <c r="K193" i="12"/>
  <c r="K189" i="11"/>
  <c r="J190" i="11"/>
  <c r="J193" i="10"/>
  <c r="K192" i="10"/>
  <c r="J193" i="9"/>
  <c r="K192" i="9"/>
  <c r="J193" i="8"/>
  <c r="K192" i="8"/>
  <c r="J191" i="7"/>
  <c r="K190" i="7"/>
  <c r="J194" i="6"/>
  <c r="K193" i="6"/>
  <c r="K192" i="5"/>
  <c r="J193" i="5"/>
  <c r="J197" i="4"/>
  <c r="K196" i="4"/>
  <c r="L83" i="1"/>
  <c r="L85" i="1" s="1"/>
  <c r="L86" i="1" s="1"/>
  <c r="L87" i="1" s="1"/>
  <c r="L6" i="1" s="1"/>
  <c r="P19" i="2"/>
  <c r="P10" i="2"/>
  <c r="P4" i="2" s="1"/>
  <c r="O4" i="2"/>
  <c r="O11" i="2"/>
  <c r="O20" i="2" s="1"/>
  <c r="O23" i="2" s="1"/>
  <c r="N20" i="2"/>
  <c r="N23" i="2" s="1"/>
  <c r="O80" i="1" s="1"/>
  <c r="J196" i="15" l="1"/>
  <c r="K195" i="15"/>
  <c r="J194" i="14"/>
  <c r="K193" i="14"/>
  <c r="J196" i="13"/>
  <c r="K195" i="13"/>
  <c r="J195" i="12"/>
  <c r="K194" i="12"/>
  <c r="J191" i="11"/>
  <c r="K190" i="11"/>
  <c r="P80" i="1"/>
  <c r="J194" i="10"/>
  <c r="K193" i="10"/>
  <c r="J194" i="9"/>
  <c r="K193" i="9"/>
  <c r="K193" i="8"/>
  <c r="J194" i="8"/>
  <c r="J192" i="7"/>
  <c r="K191" i="7"/>
  <c r="J195" i="6"/>
  <c r="K194" i="6"/>
  <c r="J194" i="5"/>
  <c r="K193" i="5"/>
  <c r="J198" i="4"/>
  <c r="K197" i="4"/>
  <c r="M83" i="1"/>
  <c r="M85" i="1" s="1"/>
  <c r="M86" i="1" s="1"/>
  <c r="M87" i="1" s="1"/>
  <c r="M6" i="1" s="1"/>
  <c r="P11" i="2"/>
  <c r="P20" i="2" s="1"/>
  <c r="P23" i="2" s="1"/>
  <c r="J197" i="15" l="1"/>
  <c r="K196" i="15"/>
  <c r="J195" i="14"/>
  <c r="K194" i="14"/>
  <c r="J197" i="13"/>
  <c r="K196" i="13"/>
  <c r="J196" i="12"/>
  <c r="K195" i="12"/>
  <c r="J192" i="11"/>
  <c r="K191" i="11"/>
  <c r="J195" i="10"/>
  <c r="K194" i="10"/>
  <c r="J195" i="9"/>
  <c r="K194" i="9"/>
  <c r="J195" i="8"/>
  <c r="K194" i="8"/>
  <c r="J193" i="7"/>
  <c r="K192" i="7"/>
  <c r="J196" i="6"/>
  <c r="K195" i="6"/>
  <c r="J195" i="5"/>
  <c r="K194" i="5"/>
  <c r="J199" i="4"/>
  <c r="K198" i="4"/>
  <c r="N83" i="1"/>
  <c r="N85" i="1" s="1"/>
  <c r="N86" i="1" s="1"/>
  <c r="N87" i="1" s="1"/>
  <c r="N6" i="1" s="1"/>
  <c r="J198" i="15" l="1"/>
  <c r="K197" i="15"/>
  <c r="J196" i="14"/>
  <c r="K195" i="14"/>
  <c r="J198" i="13"/>
  <c r="K197" i="13"/>
  <c r="J197" i="12"/>
  <c r="K196" i="12"/>
  <c r="J193" i="11"/>
  <c r="K192" i="11"/>
  <c r="J196" i="10"/>
  <c r="K195" i="10"/>
  <c r="J196" i="9"/>
  <c r="K195" i="9"/>
  <c r="J196" i="8"/>
  <c r="K195" i="8"/>
  <c r="J194" i="7"/>
  <c r="K193" i="7"/>
  <c r="J197" i="6"/>
  <c r="K196" i="6"/>
  <c r="J196" i="5"/>
  <c r="K195" i="5"/>
  <c r="J200" i="4"/>
  <c r="K199" i="4"/>
  <c r="P83" i="1"/>
  <c r="P85" i="1" s="1"/>
  <c r="P86" i="1" s="1"/>
  <c r="P87" i="1" s="1"/>
  <c r="P6" i="1" s="1"/>
  <c r="O83" i="1"/>
  <c r="O85" i="1" s="1"/>
  <c r="O86" i="1" s="1"/>
  <c r="O87" i="1" s="1"/>
  <c r="O6" i="1" s="1"/>
  <c r="J199" i="15" l="1"/>
  <c r="K198" i="15"/>
  <c r="J197" i="14"/>
  <c r="K196" i="14"/>
  <c r="J199" i="13"/>
  <c r="K198" i="13"/>
  <c r="K197" i="12"/>
  <c r="J198" i="12"/>
  <c r="K193" i="11"/>
  <c r="J194" i="11"/>
  <c r="J197" i="10"/>
  <c r="K196" i="10"/>
  <c r="J197" i="9"/>
  <c r="K196" i="9"/>
  <c r="J197" i="8"/>
  <c r="K196" i="8"/>
  <c r="J195" i="7"/>
  <c r="K194" i="7"/>
  <c r="J198" i="6"/>
  <c r="K197" i="6"/>
  <c r="J197" i="5"/>
  <c r="K196" i="5"/>
  <c r="J201" i="4"/>
  <c r="K200" i="4"/>
  <c r="J200" i="15" l="1"/>
  <c r="K199" i="15"/>
  <c r="J198" i="14"/>
  <c r="K197" i="14"/>
  <c r="J200" i="13"/>
  <c r="K199" i="13"/>
  <c r="J199" i="12"/>
  <c r="K198" i="12"/>
  <c r="J195" i="11"/>
  <c r="K194" i="11"/>
  <c r="J198" i="10"/>
  <c r="K197" i="10"/>
  <c r="J198" i="9"/>
  <c r="K197" i="9"/>
  <c r="J198" i="8"/>
  <c r="K197" i="8"/>
  <c r="J196" i="7"/>
  <c r="K195" i="7"/>
  <c r="J199" i="6"/>
  <c r="K198" i="6"/>
  <c r="K197" i="5"/>
  <c r="J198" i="5"/>
  <c r="K201" i="4"/>
  <c r="J202" i="4"/>
  <c r="J201" i="15" l="1"/>
  <c r="K200" i="15"/>
  <c r="J199" i="14"/>
  <c r="K198" i="14"/>
  <c r="J201" i="13"/>
  <c r="K200" i="13"/>
  <c r="J200" i="12"/>
  <c r="K199" i="12"/>
  <c r="J196" i="11"/>
  <c r="K195" i="11"/>
  <c r="J199" i="10"/>
  <c r="K198" i="10"/>
  <c r="J199" i="9"/>
  <c r="K198" i="9"/>
  <c r="J199" i="8"/>
  <c r="K198" i="8"/>
  <c r="J197" i="7"/>
  <c r="K196" i="7"/>
  <c r="J200" i="6"/>
  <c r="K199" i="6"/>
  <c r="J199" i="5"/>
  <c r="K198" i="5"/>
  <c r="J203" i="4"/>
  <c r="K202" i="4"/>
  <c r="J202" i="15" l="1"/>
  <c r="K201" i="15"/>
  <c r="J200" i="14"/>
  <c r="K199" i="14"/>
  <c r="J202" i="13"/>
  <c r="K201" i="13"/>
  <c r="J201" i="12"/>
  <c r="K200" i="12"/>
  <c r="J197" i="11"/>
  <c r="K196" i="11"/>
  <c r="J200" i="10"/>
  <c r="K199" i="10"/>
  <c r="J200" i="9"/>
  <c r="K199" i="9"/>
  <c r="J200" i="8"/>
  <c r="K199" i="8"/>
  <c r="J198" i="7"/>
  <c r="K197" i="7"/>
  <c r="J201" i="6"/>
  <c r="K200" i="6"/>
  <c r="J200" i="5"/>
  <c r="K199" i="5"/>
  <c r="J204" i="4"/>
  <c r="K203" i="4"/>
  <c r="J203" i="15" l="1"/>
  <c r="K202" i="15"/>
  <c r="J201" i="14"/>
  <c r="K200" i="14"/>
  <c r="J203" i="13"/>
  <c r="K202" i="13"/>
  <c r="K201" i="12"/>
  <c r="J202" i="12"/>
  <c r="J198" i="11"/>
  <c r="K197" i="11"/>
  <c r="J201" i="10"/>
  <c r="K200" i="10"/>
  <c r="J201" i="9"/>
  <c r="K200" i="9"/>
  <c r="J201" i="8"/>
  <c r="K200" i="8"/>
  <c r="J199" i="7"/>
  <c r="K198" i="7"/>
  <c r="J202" i="6"/>
  <c r="K201" i="6"/>
  <c r="J201" i="5"/>
  <c r="K200" i="5"/>
  <c r="J205" i="4"/>
  <c r="K204" i="4"/>
  <c r="K203" i="15" l="1"/>
  <c r="J204" i="15"/>
  <c r="J202" i="14"/>
  <c r="K201" i="14"/>
  <c r="J204" i="13"/>
  <c r="K203" i="13"/>
  <c r="J203" i="12"/>
  <c r="K202" i="12"/>
  <c r="J199" i="11"/>
  <c r="K198" i="11"/>
  <c r="J202" i="10"/>
  <c r="K201" i="10"/>
  <c r="K201" i="9"/>
  <c r="J202" i="9"/>
  <c r="K201" i="8"/>
  <c r="J202" i="8"/>
  <c r="J200" i="7"/>
  <c r="K199" i="7"/>
  <c r="J203" i="6"/>
  <c r="K202" i="6"/>
  <c r="J202" i="5"/>
  <c r="K201" i="5"/>
  <c r="K205" i="4"/>
  <c r="J206" i="4"/>
  <c r="J205" i="15" l="1"/>
  <c r="K204" i="15"/>
  <c r="J203" i="14"/>
  <c r="K202" i="14"/>
  <c r="J205" i="13"/>
  <c r="K204" i="13"/>
  <c r="J204" i="12"/>
  <c r="K203" i="12"/>
  <c r="J200" i="11"/>
  <c r="K199" i="11"/>
  <c r="J203" i="10"/>
  <c r="K202" i="10"/>
  <c r="K202" i="9"/>
  <c r="J203" i="9"/>
  <c r="J203" i="8"/>
  <c r="K202" i="8"/>
  <c r="K200" i="7"/>
  <c r="J201" i="7"/>
  <c r="J204" i="6"/>
  <c r="K203" i="6"/>
  <c r="J203" i="5"/>
  <c r="K202" i="5"/>
  <c r="J207" i="4"/>
  <c r="K206" i="4"/>
  <c r="K205" i="15" l="1"/>
  <c r="J206" i="15"/>
  <c r="J204" i="14"/>
  <c r="K203" i="14"/>
  <c r="J206" i="13"/>
  <c r="K205" i="13"/>
  <c r="J205" i="12"/>
  <c r="K204" i="12"/>
  <c r="J201" i="11"/>
  <c r="K200" i="11"/>
  <c r="J204" i="10"/>
  <c r="K203" i="10"/>
  <c r="J204" i="9"/>
  <c r="K203" i="9"/>
  <c r="J204" i="8"/>
  <c r="K203" i="8"/>
  <c r="J202" i="7"/>
  <c r="K201" i="7"/>
  <c r="J205" i="6"/>
  <c r="K204" i="6"/>
  <c r="J204" i="5"/>
  <c r="K203" i="5"/>
  <c r="J208" i="4"/>
  <c r="K207" i="4"/>
  <c r="J207" i="15" l="1"/>
  <c r="K206" i="15"/>
  <c r="J205" i="14"/>
  <c r="K204" i="14"/>
  <c r="J207" i="13"/>
  <c r="K206" i="13"/>
  <c r="J206" i="12"/>
  <c r="K205" i="12"/>
  <c r="J202" i="11"/>
  <c r="K201" i="11"/>
  <c r="J205" i="10"/>
  <c r="K204" i="10"/>
  <c r="J205" i="9"/>
  <c r="K204" i="9"/>
  <c r="J205" i="8"/>
  <c r="K204" i="8"/>
  <c r="J203" i="7"/>
  <c r="K202" i="7"/>
  <c r="J206" i="6"/>
  <c r="K205" i="6"/>
  <c r="J205" i="5"/>
  <c r="K204" i="5"/>
  <c r="J209" i="4"/>
  <c r="K208" i="4"/>
  <c r="J208" i="15" l="1"/>
  <c r="K207" i="15"/>
  <c r="K205" i="14"/>
  <c r="J206" i="14"/>
  <c r="J208" i="13"/>
  <c r="K207" i="13"/>
  <c r="J207" i="12"/>
  <c r="K206" i="12"/>
  <c r="J203" i="11"/>
  <c r="K202" i="11"/>
  <c r="J206" i="10"/>
  <c r="K205" i="10"/>
  <c r="J206" i="9"/>
  <c r="K205" i="9"/>
  <c r="K205" i="8"/>
  <c r="J206" i="8"/>
  <c r="J204" i="7"/>
  <c r="K203" i="7"/>
  <c r="J207" i="6"/>
  <c r="K206" i="6"/>
  <c r="K205" i="5"/>
  <c r="J206" i="5"/>
  <c r="J210" i="4"/>
  <c r="K209" i="4"/>
  <c r="J209" i="15" l="1"/>
  <c r="K208" i="15"/>
  <c r="J207" i="14"/>
  <c r="K206" i="14"/>
  <c r="J209" i="13"/>
  <c r="K208" i="13"/>
  <c r="J208" i="12"/>
  <c r="K207" i="12"/>
  <c r="J204" i="11"/>
  <c r="K203" i="11"/>
  <c r="J207" i="10"/>
  <c r="K206" i="10"/>
  <c r="J207" i="9"/>
  <c r="K206" i="9"/>
  <c r="J207" i="8"/>
  <c r="K206" i="8"/>
  <c r="J205" i="7"/>
  <c r="K204" i="7"/>
  <c r="J208" i="6"/>
  <c r="K207" i="6"/>
  <c r="J207" i="5"/>
  <c r="K206" i="5"/>
  <c r="J211" i="4"/>
  <c r="K210" i="4"/>
  <c r="K209" i="15" l="1"/>
  <c r="J210" i="15"/>
  <c r="J208" i="14"/>
  <c r="K207" i="14"/>
  <c r="J210" i="13"/>
  <c r="K209" i="13"/>
  <c r="J209" i="12"/>
  <c r="K208" i="12"/>
  <c r="J205" i="11"/>
  <c r="K204" i="11"/>
  <c r="J208" i="10"/>
  <c r="K207" i="10"/>
  <c r="J208" i="9"/>
  <c r="K207" i="9"/>
  <c r="J208" i="8"/>
  <c r="K207" i="8"/>
  <c r="J206" i="7"/>
  <c r="K205" i="7"/>
  <c r="J209" i="6"/>
  <c r="K208" i="6"/>
  <c r="J208" i="5"/>
  <c r="K207" i="5"/>
  <c r="J212" i="4"/>
  <c r="K211" i="4"/>
  <c r="J211" i="15" l="1"/>
  <c r="K210" i="15"/>
  <c r="J209" i="14"/>
  <c r="K208" i="14"/>
  <c r="J211" i="13"/>
  <c r="K210" i="13"/>
  <c r="J210" i="12"/>
  <c r="K209" i="12"/>
  <c r="J206" i="11"/>
  <c r="K205" i="11"/>
  <c r="J209" i="10"/>
  <c r="K208" i="10"/>
  <c r="J209" i="9"/>
  <c r="K208" i="9"/>
  <c r="J209" i="8"/>
  <c r="K208" i="8"/>
  <c r="J207" i="7"/>
  <c r="K206" i="7"/>
  <c r="J210" i="6"/>
  <c r="K209" i="6"/>
  <c r="J209" i="5"/>
  <c r="K208" i="5"/>
  <c r="J213" i="4"/>
  <c r="K212" i="4"/>
  <c r="J212" i="15" l="1"/>
  <c r="K211" i="15"/>
  <c r="K209" i="14"/>
  <c r="J210" i="14"/>
  <c r="J212" i="13"/>
  <c r="K211" i="13"/>
  <c r="J211" i="12"/>
  <c r="K210" i="12"/>
  <c r="J207" i="11"/>
  <c r="K206" i="11"/>
  <c r="J210" i="10"/>
  <c r="K209" i="10"/>
  <c r="J210" i="9"/>
  <c r="K209" i="9"/>
  <c r="K209" i="8"/>
  <c r="J210" i="8"/>
  <c r="J208" i="7"/>
  <c r="K207" i="7"/>
  <c r="J211" i="6"/>
  <c r="K210" i="6"/>
  <c r="J210" i="5"/>
  <c r="K209" i="5"/>
  <c r="K213" i="4"/>
  <c r="J214" i="4"/>
  <c r="J213" i="15" l="1"/>
  <c r="K212" i="15"/>
  <c r="J211" i="14"/>
  <c r="K210" i="14"/>
  <c r="J213" i="13"/>
  <c r="K212" i="13"/>
  <c r="J212" i="12"/>
  <c r="K211" i="12"/>
  <c r="J208" i="11"/>
  <c r="K207" i="11"/>
  <c r="J211" i="10"/>
  <c r="K210" i="10"/>
  <c r="K210" i="9"/>
  <c r="J211" i="9"/>
  <c r="J211" i="8"/>
  <c r="K210" i="8"/>
  <c r="J209" i="7"/>
  <c r="K208" i="7"/>
  <c r="J212" i="6"/>
  <c r="K211" i="6"/>
  <c r="K210" i="5"/>
  <c r="J211" i="5"/>
  <c r="J215" i="4"/>
  <c r="K214" i="4"/>
  <c r="J214" i="15" l="1"/>
  <c r="K213" i="15"/>
  <c r="J212" i="14"/>
  <c r="K211" i="14"/>
  <c r="J214" i="13"/>
  <c r="K213" i="13"/>
  <c r="J213" i="12"/>
  <c r="K212" i="12"/>
  <c r="J209" i="11"/>
  <c r="K208" i="11"/>
  <c r="J212" i="10"/>
  <c r="K211" i="10"/>
  <c r="J212" i="9"/>
  <c r="K211" i="9"/>
  <c r="J212" i="8"/>
  <c r="K211" i="8"/>
  <c r="J210" i="7"/>
  <c r="K209" i="7"/>
  <c r="J213" i="6"/>
  <c r="K212" i="6"/>
  <c r="J212" i="5"/>
  <c r="K211" i="5"/>
  <c r="J216" i="4"/>
  <c r="K215" i="4"/>
  <c r="J215" i="15" l="1"/>
  <c r="K214" i="15"/>
  <c r="J213" i="14"/>
  <c r="K212" i="14"/>
  <c r="J215" i="13"/>
  <c r="K214" i="13"/>
  <c r="K213" i="12"/>
  <c r="J214" i="12"/>
  <c r="J210" i="11"/>
  <c r="K209" i="11"/>
  <c r="J213" i="10"/>
  <c r="K212" i="10"/>
  <c r="J213" i="9"/>
  <c r="K212" i="9"/>
  <c r="J213" i="8"/>
  <c r="K212" i="8"/>
  <c r="J211" i="7"/>
  <c r="K210" i="7"/>
  <c r="J214" i="6"/>
  <c r="K213" i="6"/>
  <c r="K212" i="5"/>
  <c r="J213" i="5"/>
  <c r="J217" i="4"/>
  <c r="K216" i="4"/>
  <c r="J216" i="15" l="1"/>
  <c r="K215" i="15"/>
  <c r="J214" i="14"/>
  <c r="K213" i="14"/>
  <c r="J216" i="13"/>
  <c r="K215" i="13"/>
  <c r="J215" i="12"/>
  <c r="K214" i="12"/>
  <c r="J211" i="11"/>
  <c r="K210" i="11"/>
  <c r="J214" i="10"/>
  <c r="K213" i="10"/>
  <c r="J214" i="9"/>
  <c r="K213" i="9"/>
  <c r="J214" i="8"/>
  <c r="K213" i="8"/>
  <c r="J212" i="7"/>
  <c r="K211" i="7"/>
  <c r="J215" i="6"/>
  <c r="K214" i="6"/>
  <c r="J214" i="5"/>
  <c r="K213" i="5"/>
  <c r="K217" i="4"/>
  <c r="J218" i="4"/>
  <c r="J217" i="15" l="1"/>
  <c r="K216" i="15"/>
  <c r="J215" i="14"/>
  <c r="K214" i="14"/>
  <c r="J217" i="13"/>
  <c r="K216" i="13"/>
  <c r="J216" i="12"/>
  <c r="K215" i="12"/>
  <c r="J212" i="11"/>
  <c r="K211" i="11"/>
  <c r="J215" i="10"/>
  <c r="K214" i="10"/>
  <c r="K214" i="9"/>
  <c r="J215" i="9"/>
  <c r="J215" i="8"/>
  <c r="K214" i="8"/>
  <c r="J213" i="7"/>
  <c r="K212" i="7"/>
  <c r="J216" i="6"/>
  <c r="K215" i="6"/>
  <c r="J215" i="5"/>
  <c r="K214" i="5"/>
  <c r="J219" i="4"/>
  <c r="K218" i="4"/>
  <c r="J218" i="15" l="1"/>
  <c r="K217" i="15"/>
  <c r="J216" i="14"/>
  <c r="K215" i="14"/>
  <c r="J218" i="13"/>
  <c r="K217" i="13"/>
  <c r="J217" i="12"/>
  <c r="K216" i="12"/>
  <c r="J213" i="11"/>
  <c r="K212" i="11"/>
  <c r="J216" i="10"/>
  <c r="K215" i="10"/>
  <c r="J216" i="9"/>
  <c r="K215" i="9"/>
  <c r="J216" i="8"/>
  <c r="K215" i="8"/>
  <c r="J214" i="7"/>
  <c r="K213" i="7"/>
  <c r="J217" i="6"/>
  <c r="K216" i="6"/>
  <c r="J216" i="5"/>
  <c r="K215" i="5"/>
  <c r="J220" i="4"/>
  <c r="K219" i="4"/>
  <c r="K218" i="15" l="1"/>
  <c r="J219" i="15"/>
  <c r="J217" i="14"/>
  <c r="K216" i="14"/>
  <c r="J219" i="13"/>
  <c r="K218" i="13"/>
  <c r="J218" i="12"/>
  <c r="K217" i="12"/>
  <c r="K213" i="11"/>
  <c r="J214" i="11"/>
  <c r="J217" i="10"/>
  <c r="K216" i="10"/>
  <c r="J217" i="9"/>
  <c r="K216" i="9"/>
  <c r="J217" i="8"/>
  <c r="K216" i="8"/>
  <c r="J215" i="7"/>
  <c r="K214" i="7"/>
  <c r="J218" i="6"/>
  <c r="K217" i="6"/>
  <c r="J217" i="5"/>
  <c r="K216" i="5"/>
  <c r="J221" i="4"/>
  <c r="K220" i="4"/>
  <c r="J220" i="15" l="1"/>
  <c r="K219" i="15"/>
  <c r="J218" i="14"/>
  <c r="K217" i="14"/>
  <c r="J220" i="13"/>
  <c r="K219" i="13"/>
  <c r="J219" i="12"/>
  <c r="K218" i="12"/>
  <c r="J215" i="11"/>
  <c r="K214" i="11"/>
  <c r="J218" i="10"/>
  <c r="K217" i="10"/>
  <c r="J218" i="9"/>
  <c r="K217" i="9"/>
  <c r="J218" i="8"/>
  <c r="K217" i="8"/>
  <c r="J216" i="7"/>
  <c r="K215" i="7"/>
  <c r="J219" i="6"/>
  <c r="K218" i="6"/>
  <c r="J218" i="5"/>
  <c r="K217" i="5"/>
  <c r="J222" i="4"/>
  <c r="K221" i="4"/>
  <c r="J221" i="15" l="1"/>
  <c r="K220" i="15"/>
  <c r="K218" i="14"/>
  <c r="J219" i="14"/>
  <c r="J221" i="13"/>
  <c r="K220" i="13"/>
  <c r="J220" i="12"/>
  <c r="K219" i="12"/>
  <c r="J216" i="11"/>
  <c r="K215" i="11"/>
  <c r="J219" i="10"/>
  <c r="K218" i="10"/>
  <c r="J219" i="9"/>
  <c r="K218" i="9"/>
  <c r="J219" i="8"/>
  <c r="K218" i="8"/>
  <c r="J217" i="7"/>
  <c r="K216" i="7"/>
  <c r="J220" i="6"/>
  <c r="K219" i="6"/>
  <c r="J219" i="5"/>
  <c r="K218" i="5"/>
  <c r="J223" i="4"/>
  <c r="K222" i="4"/>
  <c r="J222" i="15" l="1"/>
  <c r="K221" i="15"/>
  <c r="J220" i="14"/>
  <c r="K219" i="14"/>
  <c r="J222" i="13"/>
  <c r="K221" i="13"/>
  <c r="J221" i="12"/>
  <c r="K220" i="12"/>
  <c r="J217" i="11"/>
  <c r="K216" i="11"/>
  <c r="J220" i="10"/>
  <c r="K219" i="10"/>
  <c r="J220" i="9"/>
  <c r="K219" i="9"/>
  <c r="J220" i="8"/>
  <c r="K219" i="8"/>
  <c r="J218" i="7"/>
  <c r="K217" i="7"/>
  <c r="J221" i="6"/>
  <c r="K220" i="6"/>
  <c r="J220" i="5"/>
  <c r="K219" i="5"/>
  <c r="J224" i="4"/>
  <c r="K223" i="4"/>
  <c r="K222" i="15" l="1"/>
  <c r="J223" i="15"/>
  <c r="J221" i="14"/>
  <c r="K220" i="14"/>
  <c r="J223" i="13"/>
  <c r="K222" i="13"/>
  <c r="J222" i="12"/>
  <c r="K221" i="12"/>
  <c r="K217" i="11"/>
  <c r="J218" i="11"/>
  <c r="J221" i="10"/>
  <c r="K220" i="10"/>
  <c r="J221" i="9"/>
  <c r="K220" i="9"/>
  <c r="J221" i="8"/>
  <c r="K220" i="8"/>
  <c r="J219" i="7"/>
  <c r="K218" i="7"/>
  <c r="J222" i="6"/>
  <c r="K221" i="6"/>
  <c r="J221" i="5"/>
  <c r="K220" i="5"/>
  <c r="J225" i="4"/>
  <c r="K224" i="4"/>
  <c r="J224" i="15" l="1"/>
  <c r="K223" i="15"/>
  <c r="J222" i="14"/>
  <c r="K221" i="14"/>
  <c r="J224" i="13"/>
  <c r="K223" i="13"/>
  <c r="J223" i="12"/>
  <c r="K222" i="12"/>
  <c r="J219" i="11"/>
  <c r="K218" i="11"/>
  <c r="J222" i="10"/>
  <c r="K221" i="10"/>
  <c r="J222" i="9"/>
  <c r="K221" i="9"/>
  <c r="J222" i="8"/>
  <c r="K221" i="8"/>
  <c r="J220" i="7"/>
  <c r="K219" i="7"/>
  <c r="J223" i="6"/>
  <c r="K222" i="6"/>
  <c r="J222" i="5"/>
  <c r="K221" i="5"/>
  <c r="J226" i="4"/>
  <c r="K225" i="4"/>
  <c r="J225" i="15" l="1"/>
  <c r="K224" i="15"/>
  <c r="J223" i="14"/>
  <c r="K222" i="14"/>
  <c r="J225" i="13"/>
  <c r="K224" i="13"/>
  <c r="J224" i="12"/>
  <c r="K223" i="12"/>
  <c r="J220" i="11"/>
  <c r="K219" i="11"/>
  <c r="J223" i="10"/>
  <c r="K222" i="10"/>
  <c r="J223" i="9"/>
  <c r="K222" i="9"/>
  <c r="J223" i="8"/>
  <c r="K222" i="8"/>
  <c r="K220" i="7"/>
  <c r="J221" i="7"/>
  <c r="J224" i="6"/>
  <c r="K223" i="6"/>
  <c r="J223" i="5"/>
  <c r="K222" i="5"/>
  <c r="J227" i="4"/>
  <c r="K226" i="4"/>
  <c r="J226" i="15" l="1"/>
  <c r="K225" i="15"/>
  <c r="J224" i="14"/>
  <c r="K223" i="14"/>
  <c r="K225" i="13"/>
  <c r="J226" i="13"/>
  <c r="K224" i="12"/>
  <c r="J225" i="12"/>
  <c r="J221" i="11"/>
  <c r="K220" i="11"/>
  <c r="J224" i="10"/>
  <c r="K223" i="10"/>
  <c r="J224" i="9"/>
  <c r="K223" i="9"/>
  <c r="J224" i="8"/>
  <c r="K223" i="8"/>
  <c r="J222" i="7"/>
  <c r="K221" i="7"/>
  <c r="K224" i="6"/>
  <c r="J225" i="6"/>
  <c r="K223" i="5"/>
  <c r="J224" i="5"/>
  <c r="J228" i="4"/>
  <c r="K227" i="4"/>
  <c r="J227" i="15" l="1"/>
  <c r="K226" i="15"/>
  <c r="J225" i="14"/>
  <c r="K224" i="14"/>
  <c r="J227" i="13"/>
  <c r="K226" i="13"/>
  <c r="J226" i="12"/>
  <c r="K225" i="12"/>
  <c r="K221" i="11"/>
  <c r="J222" i="11"/>
  <c r="J225" i="10"/>
  <c r="K224" i="10"/>
  <c r="J225" i="9"/>
  <c r="K224" i="9"/>
  <c r="J225" i="8"/>
  <c r="K224" i="8"/>
  <c r="J223" i="7"/>
  <c r="K222" i="7"/>
  <c r="J226" i="6"/>
  <c r="K225" i="6"/>
  <c r="J225" i="5"/>
  <c r="K224" i="5"/>
  <c r="J229" i="4"/>
  <c r="K228" i="4"/>
  <c r="J228" i="15" l="1"/>
  <c r="K227" i="15"/>
  <c r="J226" i="14"/>
  <c r="K225" i="14"/>
  <c r="J228" i="13"/>
  <c r="K227" i="13"/>
  <c r="J227" i="12"/>
  <c r="K226" i="12"/>
  <c r="J223" i="11"/>
  <c r="K222" i="11"/>
  <c r="J226" i="10"/>
  <c r="K225" i="10"/>
  <c r="J226" i="9"/>
  <c r="K225" i="9"/>
  <c r="J226" i="8"/>
  <c r="K225" i="8"/>
  <c r="J224" i="7"/>
  <c r="K223" i="7"/>
  <c r="J227" i="6"/>
  <c r="K226" i="6"/>
  <c r="J226" i="5"/>
  <c r="K225" i="5"/>
  <c r="J230" i="4"/>
  <c r="K229" i="4"/>
  <c r="J229" i="15" l="1"/>
  <c r="K228" i="15"/>
  <c r="J227" i="14"/>
  <c r="K226" i="14"/>
  <c r="J229" i="13"/>
  <c r="K228" i="13"/>
  <c r="J228" i="12"/>
  <c r="K227" i="12"/>
  <c r="J224" i="11"/>
  <c r="K223" i="11"/>
  <c r="J227" i="10"/>
  <c r="K226" i="10"/>
  <c r="J227" i="9"/>
  <c r="K226" i="9"/>
  <c r="J227" i="8"/>
  <c r="K226" i="8"/>
  <c r="J225" i="7"/>
  <c r="K224" i="7"/>
  <c r="J228" i="6"/>
  <c r="K227" i="6"/>
  <c r="J227" i="5"/>
  <c r="K226" i="5"/>
  <c r="J231" i="4"/>
  <c r="K230" i="4"/>
  <c r="J230" i="15" l="1"/>
  <c r="K229" i="15"/>
  <c r="J228" i="14"/>
  <c r="K227" i="14"/>
  <c r="J230" i="13"/>
  <c r="K229" i="13"/>
  <c r="J229" i="12"/>
  <c r="K228" i="12"/>
  <c r="J225" i="11"/>
  <c r="K224" i="11"/>
  <c r="J228" i="10"/>
  <c r="K227" i="10"/>
  <c r="K227" i="9"/>
  <c r="J228" i="9"/>
  <c r="J228" i="8"/>
  <c r="K227" i="8"/>
  <c r="J226" i="7"/>
  <c r="K225" i="7"/>
  <c r="J229" i="6"/>
  <c r="K228" i="6"/>
  <c r="J228" i="5"/>
  <c r="K227" i="5"/>
  <c r="J232" i="4"/>
  <c r="K231" i="4"/>
  <c r="J231" i="15" l="1"/>
  <c r="K230" i="15"/>
  <c r="J229" i="14"/>
  <c r="K228" i="14"/>
  <c r="J231" i="13"/>
  <c r="K230" i="13"/>
  <c r="K229" i="12"/>
  <c r="J230" i="12"/>
  <c r="J226" i="11"/>
  <c r="K225" i="11"/>
  <c r="J229" i="10"/>
  <c r="K228" i="10"/>
  <c r="J229" i="9"/>
  <c r="K228" i="9"/>
  <c r="J229" i="8"/>
  <c r="K228" i="8"/>
  <c r="J227" i="7"/>
  <c r="K226" i="7"/>
  <c r="J230" i="6"/>
  <c r="K229" i="6"/>
  <c r="J229" i="5"/>
  <c r="K228" i="5"/>
  <c r="J233" i="4"/>
  <c r="K232" i="4"/>
  <c r="J232" i="15" l="1"/>
  <c r="K231" i="15"/>
  <c r="J230" i="14"/>
  <c r="K229" i="14"/>
  <c r="J232" i="13"/>
  <c r="K231" i="13"/>
  <c r="J231" i="12"/>
  <c r="K230" i="12"/>
  <c r="J227" i="11"/>
  <c r="K226" i="11"/>
  <c r="J230" i="10"/>
  <c r="K229" i="10"/>
  <c r="J230" i="9"/>
  <c r="K229" i="9"/>
  <c r="J230" i="8"/>
  <c r="K229" i="8"/>
  <c r="J228" i="7"/>
  <c r="K227" i="7"/>
  <c r="J231" i="6"/>
  <c r="K230" i="6"/>
  <c r="J230" i="5"/>
  <c r="K229" i="5"/>
  <c r="J234" i="4"/>
  <c r="K233" i="4"/>
  <c r="J233" i="15" l="1"/>
  <c r="K232" i="15"/>
  <c r="J231" i="14"/>
  <c r="K230" i="14"/>
  <c r="J233" i="13"/>
  <c r="K232" i="13"/>
  <c r="J232" i="12"/>
  <c r="K231" i="12"/>
  <c r="J228" i="11"/>
  <c r="K227" i="11"/>
  <c r="J231" i="10"/>
  <c r="K230" i="10"/>
  <c r="J231" i="9"/>
  <c r="K230" i="9"/>
  <c r="J231" i="8"/>
  <c r="K230" i="8"/>
  <c r="J229" i="7"/>
  <c r="K228" i="7"/>
  <c r="J232" i="6"/>
  <c r="K231" i="6"/>
  <c r="J231" i="5"/>
  <c r="K230" i="5"/>
  <c r="J235" i="4"/>
  <c r="K234" i="4"/>
  <c r="J234" i="15" l="1"/>
  <c r="K233" i="15"/>
  <c r="J232" i="14"/>
  <c r="K231" i="14"/>
  <c r="J234" i="13"/>
  <c r="K233" i="13"/>
  <c r="K232" i="12"/>
  <c r="J233" i="12"/>
  <c r="J229" i="11"/>
  <c r="K228" i="11"/>
  <c r="J232" i="10"/>
  <c r="K231" i="10"/>
  <c r="J232" i="9"/>
  <c r="K231" i="9"/>
  <c r="J232" i="8"/>
  <c r="K231" i="8"/>
  <c r="J230" i="7"/>
  <c r="K229" i="7"/>
  <c r="J233" i="6"/>
  <c r="K232" i="6"/>
  <c r="J232" i="5"/>
  <c r="K231" i="5"/>
  <c r="J236" i="4"/>
  <c r="K235" i="4"/>
  <c r="J235" i="15" l="1"/>
  <c r="K234" i="15"/>
  <c r="J233" i="14"/>
  <c r="K232" i="14"/>
  <c r="J235" i="13"/>
  <c r="K234" i="13"/>
  <c r="J234" i="12"/>
  <c r="K233" i="12"/>
  <c r="J230" i="11"/>
  <c r="K229" i="11"/>
  <c r="J233" i="10"/>
  <c r="K232" i="10"/>
  <c r="J233" i="9"/>
  <c r="K232" i="9"/>
  <c r="J233" i="8"/>
  <c r="K232" i="8"/>
  <c r="J231" i="7"/>
  <c r="K230" i="7"/>
  <c r="J234" i="6"/>
  <c r="K233" i="6"/>
  <c r="J233" i="5"/>
  <c r="K232" i="5"/>
  <c r="J237" i="4"/>
  <c r="K236" i="4"/>
  <c r="J236" i="15" l="1"/>
  <c r="K235" i="15"/>
  <c r="J234" i="14"/>
  <c r="K233" i="14"/>
  <c r="J236" i="13"/>
  <c r="K235" i="13"/>
  <c r="J235" i="12"/>
  <c r="K234" i="12"/>
  <c r="J231" i="11"/>
  <c r="K230" i="11"/>
  <c r="J234" i="10"/>
  <c r="K233" i="10"/>
  <c r="J234" i="9"/>
  <c r="K233" i="9"/>
  <c r="J234" i="8"/>
  <c r="K233" i="8"/>
  <c r="J232" i="7"/>
  <c r="K231" i="7"/>
  <c r="J235" i="6"/>
  <c r="K234" i="6"/>
  <c r="J234" i="5"/>
  <c r="K233" i="5"/>
  <c r="J238" i="4"/>
  <c r="K237" i="4"/>
  <c r="J237" i="15" l="1"/>
  <c r="K236" i="15"/>
  <c r="J235" i="14"/>
  <c r="K234" i="14"/>
  <c r="J237" i="13"/>
  <c r="K236" i="13"/>
  <c r="J236" i="12"/>
  <c r="K235" i="12"/>
  <c r="K231" i="11"/>
  <c r="J232" i="11"/>
  <c r="J235" i="10"/>
  <c r="K234" i="10"/>
  <c r="J235" i="9"/>
  <c r="K234" i="9"/>
  <c r="J235" i="8"/>
  <c r="K234" i="8"/>
  <c r="J233" i="7"/>
  <c r="K232" i="7"/>
  <c r="J236" i="6"/>
  <c r="K235" i="6"/>
  <c r="J235" i="5"/>
  <c r="K234" i="5"/>
  <c r="J239" i="4"/>
  <c r="K238" i="4"/>
  <c r="J238" i="15" l="1"/>
  <c r="K237" i="15"/>
  <c r="J236" i="14"/>
  <c r="K235" i="14"/>
  <c r="J238" i="13"/>
  <c r="K237" i="13"/>
  <c r="J237" i="12"/>
  <c r="K236" i="12"/>
  <c r="J233" i="11"/>
  <c r="K232" i="11"/>
  <c r="J236" i="10"/>
  <c r="K235" i="10"/>
  <c r="J236" i="9"/>
  <c r="K235" i="9"/>
  <c r="J236" i="8"/>
  <c r="K235" i="8"/>
  <c r="J234" i="7"/>
  <c r="K233" i="7"/>
  <c r="J237" i="6"/>
  <c r="K236" i="6"/>
  <c r="K235" i="5"/>
  <c r="J236" i="5"/>
  <c r="J240" i="4"/>
  <c r="K239" i="4"/>
  <c r="J239" i="15" l="1"/>
  <c r="K238" i="15"/>
  <c r="J237" i="14"/>
  <c r="K236" i="14"/>
  <c r="J239" i="13"/>
  <c r="K238" i="13"/>
  <c r="J238" i="12"/>
  <c r="K237" i="12"/>
  <c r="J234" i="11"/>
  <c r="K233" i="11"/>
  <c r="J237" i="10"/>
  <c r="K236" i="10"/>
  <c r="J237" i="9"/>
  <c r="K236" i="9"/>
  <c r="J237" i="8"/>
  <c r="K236" i="8"/>
  <c r="J235" i="7"/>
  <c r="K234" i="7"/>
  <c r="K237" i="6"/>
  <c r="J238" i="6"/>
  <c r="J237" i="5"/>
  <c r="K236" i="5"/>
  <c r="J241" i="4"/>
  <c r="K240" i="4"/>
  <c r="J240" i="15" l="1"/>
  <c r="K239" i="15"/>
  <c r="J238" i="14"/>
  <c r="K237" i="14"/>
  <c r="J240" i="13"/>
  <c r="K239" i="13"/>
  <c r="J239" i="12"/>
  <c r="K238" i="12"/>
  <c r="J235" i="11"/>
  <c r="K234" i="11"/>
  <c r="J238" i="10"/>
  <c r="K237" i="10"/>
  <c r="J238" i="9"/>
  <c r="K237" i="9"/>
  <c r="J238" i="8"/>
  <c r="K237" i="8"/>
  <c r="J236" i="7"/>
  <c r="K235" i="7"/>
  <c r="J239" i="6"/>
  <c r="K238" i="6"/>
  <c r="J238" i="5"/>
  <c r="K237" i="5"/>
  <c r="K241" i="4"/>
  <c r="J242" i="4"/>
  <c r="J241" i="15" l="1"/>
  <c r="K240" i="15"/>
  <c r="J239" i="14"/>
  <c r="K238" i="14"/>
  <c r="J241" i="13"/>
  <c r="K240" i="13"/>
  <c r="J240" i="12"/>
  <c r="K239" i="12"/>
  <c r="J236" i="11"/>
  <c r="K235" i="11"/>
  <c r="J239" i="10"/>
  <c r="K238" i="10"/>
  <c r="J239" i="9"/>
  <c r="K238" i="9"/>
  <c r="J239" i="8"/>
  <c r="K238" i="8"/>
  <c r="J237" i="7"/>
  <c r="K236" i="7"/>
  <c r="J240" i="6"/>
  <c r="K239" i="6"/>
  <c r="J239" i="5"/>
  <c r="K238" i="5"/>
  <c r="J243" i="4"/>
  <c r="K242" i="4"/>
  <c r="K241" i="15" l="1"/>
  <c r="J242" i="15"/>
  <c r="J240" i="14"/>
  <c r="K239" i="14"/>
  <c r="J242" i="13"/>
  <c r="K241" i="13"/>
  <c r="J241" i="12"/>
  <c r="K240" i="12"/>
  <c r="J237" i="11"/>
  <c r="K236" i="11"/>
  <c r="J240" i="10"/>
  <c r="K239" i="10"/>
  <c r="J240" i="9"/>
  <c r="K239" i="9"/>
  <c r="J240" i="8"/>
  <c r="K239" i="8"/>
  <c r="J238" i="7"/>
  <c r="K237" i="7"/>
  <c r="J241" i="6"/>
  <c r="K240" i="6"/>
  <c r="J240" i="5"/>
  <c r="K239" i="5"/>
  <c r="J244" i="4"/>
  <c r="K243" i="4"/>
  <c r="J243" i="15" l="1"/>
  <c r="K242" i="15"/>
  <c r="J241" i="14"/>
  <c r="K240" i="14"/>
  <c r="J243" i="13"/>
  <c r="K242" i="13"/>
  <c r="J242" i="12"/>
  <c r="K241" i="12"/>
  <c r="J238" i="11"/>
  <c r="K237" i="11"/>
  <c r="J241" i="10"/>
  <c r="K240" i="10"/>
  <c r="K240" i="9"/>
  <c r="J241" i="9"/>
  <c r="J241" i="8"/>
  <c r="K240" i="8"/>
  <c r="J239" i="7"/>
  <c r="K238" i="7"/>
  <c r="J242" i="6"/>
  <c r="K241" i="6"/>
  <c r="J241" i="5"/>
  <c r="K240" i="5"/>
  <c r="J245" i="4"/>
  <c r="K244" i="4"/>
  <c r="J244" i="15" l="1"/>
  <c r="K243" i="15"/>
  <c r="J242" i="14"/>
  <c r="K241" i="14"/>
  <c r="J244" i="13"/>
  <c r="K243" i="13"/>
  <c r="J243" i="12"/>
  <c r="K242" i="12"/>
  <c r="J239" i="11"/>
  <c r="K238" i="11"/>
  <c r="J242" i="10"/>
  <c r="K241" i="10"/>
  <c r="J242" i="9"/>
  <c r="K241" i="9"/>
  <c r="J242" i="8"/>
  <c r="K241" i="8"/>
  <c r="J240" i="7"/>
  <c r="K239" i="7"/>
  <c r="J243" i="6"/>
  <c r="K242" i="6"/>
  <c r="J242" i="5"/>
  <c r="K241" i="5"/>
  <c r="J246" i="4"/>
  <c r="K245" i="4"/>
  <c r="J245" i="15" l="1"/>
  <c r="K244" i="15"/>
  <c r="J243" i="14"/>
  <c r="K242" i="14"/>
  <c r="J245" i="13"/>
  <c r="K244" i="13"/>
  <c r="J244" i="12"/>
  <c r="K243" i="12"/>
  <c r="J240" i="11"/>
  <c r="K239" i="11"/>
  <c r="J243" i="10"/>
  <c r="K242" i="10"/>
  <c r="J243" i="9"/>
  <c r="K242" i="9"/>
  <c r="J243" i="8"/>
  <c r="K242" i="8"/>
  <c r="K240" i="7"/>
  <c r="J241" i="7"/>
  <c r="J244" i="6"/>
  <c r="K243" i="6"/>
  <c r="J243" i="5"/>
  <c r="K242" i="5"/>
  <c r="J247" i="4"/>
  <c r="K246" i="4"/>
  <c r="J246" i="15" l="1"/>
  <c r="K245" i="15"/>
  <c r="J244" i="14"/>
  <c r="K243" i="14"/>
  <c r="J246" i="13"/>
  <c r="K245" i="13"/>
  <c r="J245" i="12"/>
  <c r="K244" i="12"/>
  <c r="J241" i="11"/>
  <c r="K240" i="11"/>
  <c r="J244" i="10"/>
  <c r="K243" i="10"/>
  <c r="J244" i="9"/>
  <c r="K243" i="9"/>
  <c r="J244" i="8"/>
  <c r="K243" i="8"/>
  <c r="J242" i="7"/>
  <c r="K241" i="7"/>
  <c r="J245" i="6"/>
  <c r="K244" i="6"/>
  <c r="J244" i="5"/>
  <c r="K243" i="5"/>
  <c r="J248" i="4"/>
  <c r="K247" i="4"/>
  <c r="K246" i="15" l="1"/>
  <c r="J247" i="15"/>
  <c r="J245" i="14"/>
  <c r="K244" i="14"/>
  <c r="J247" i="13"/>
  <c r="K246" i="13"/>
  <c r="J246" i="12"/>
  <c r="K245" i="12"/>
  <c r="J242" i="11"/>
  <c r="K241" i="11"/>
  <c r="J245" i="10"/>
  <c r="K244" i="10"/>
  <c r="J245" i="9"/>
  <c r="K244" i="9"/>
  <c r="J245" i="8"/>
  <c r="K244" i="8"/>
  <c r="J243" i="7"/>
  <c r="K242" i="7"/>
  <c r="J246" i="6"/>
  <c r="K245" i="6"/>
  <c r="J245" i="5"/>
  <c r="K244" i="5"/>
  <c r="J249" i="4"/>
  <c r="K248" i="4"/>
  <c r="J248" i="15" l="1"/>
  <c r="K247" i="15"/>
  <c r="J246" i="14"/>
  <c r="K245" i="14"/>
  <c r="J248" i="13"/>
  <c r="K247" i="13"/>
  <c r="J247" i="12"/>
  <c r="K246" i="12"/>
  <c r="J243" i="11"/>
  <c r="K242" i="11"/>
  <c r="J246" i="10"/>
  <c r="K245" i="10"/>
  <c r="K245" i="9"/>
  <c r="J246" i="9"/>
  <c r="J246" i="8"/>
  <c r="K245" i="8"/>
  <c r="J244" i="7"/>
  <c r="K243" i="7"/>
  <c r="J247" i="6"/>
  <c r="K246" i="6"/>
  <c r="J246" i="5"/>
  <c r="K245" i="5"/>
  <c r="J250" i="4"/>
  <c r="K249" i="4"/>
  <c r="J249" i="15" l="1"/>
  <c r="K248" i="15"/>
  <c r="J247" i="14"/>
  <c r="K246" i="14"/>
  <c r="J249" i="13"/>
  <c r="K248" i="13"/>
  <c r="J248" i="12"/>
  <c r="K247" i="12"/>
  <c r="J244" i="11"/>
  <c r="K243" i="11"/>
  <c r="J247" i="10"/>
  <c r="K246" i="10"/>
  <c r="J247" i="9"/>
  <c r="K246" i="9"/>
  <c r="J247" i="8"/>
  <c r="K246" i="8"/>
  <c r="J245" i="7"/>
  <c r="K244" i="7"/>
  <c r="J248" i="6"/>
  <c r="K247" i="6"/>
  <c r="J247" i="5"/>
  <c r="K246" i="5"/>
  <c r="J251" i="4"/>
  <c r="K250" i="4"/>
  <c r="K249" i="15" l="1"/>
  <c r="J250" i="15"/>
  <c r="J248" i="14"/>
  <c r="K247" i="14"/>
  <c r="J250" i="13"/>
  <c r="K249" i="13"/>
  <c r="J249" i="12"/>
  <c r="K248" i="12"/>
  <c r="J245" i="11"/>
  <c r="K244" i="11"/>
  <c r="J248" i="10"/>
  <c r="K247" i="10"/>
  <c r="J248" i="9"/>
  <c r="K247" i="9"/>
  <c r="J248" i="8"/>
  <c r="K247" i="8"/>
  <c r="J246" i="7"/>
  <c r="K245" i="7"/>
  <c r="J249" i="6"/>
  <c r="K248" i="6"/>
  <c r="K247" i="5"/>
  <c r="J248" i="5"/>
  <c r="J252" i="4"/>
  <c r="K251" i="4"/>
  <c r="J251" i="15" l="1"/>
  <c r="K250" i="15"/>
  <c r="J249" i="14"/>
  <c r="K248" i="14"/>
  <c r="J251" i="13"/>
  <c r="K250" i="13"/>
  <c r="J250" i="12"/>
  <c r="K249" i="12"/>
  <c r="K245" i="11"/>
  <c r="J246" i="11"/>
  <c r="J249" i="10"/>
  <c r="K248" i="10"/>
  <c r="J249" i="9"/>
  <c r="K248" i="9"/>
  <c r="J249" i="8"/>
  <c r="K248" i="8"/>
  <c r="J247" i="7"/>
  <c r="K246" i="7"/>
  <c r="J250" i="6"/>
  <c r="K249" i="6"/>
  <c r="J249" i="5"/>
  <c r="K248" i="5"/>
  <c r="J253" i="4"/>
  <c r="K252" i="4"/>
  <c r="J252" i="15" l="1"/>
  <c r="K251" i="15"/>
  <c r="J250" i="14"/>
  <c r="K249" i="14"/>
  <c r="J252" i="13"/>
  <c r="K251" i="13"/>
  <c r="J251" i="12"/>
  <c r="K250" i="12"/>
  <c r="J247" i="11"/>
  <c r="K246" i="11"/>
  <c r="J250" i="10"/>
  <c r="K249" i="10"/>
  <c r="J250" i="9"/>
  <c r="K249" i="9"/>
  <c r="J250" i="8"/>
  <c r="K249" i="8"/>
  <c r="J248" i="7"/>
  <c r="K247" i="7"/>
  <c r="J251" i="6"/>
  <c r="K250" i="6"/>
  <c r="J250" i="5"/>
  <c r="K249" i="5"/>
  <c r="J254" i="4"/>
  <c r="K253" i="4"/>
  <c r="J253" i="15" l="1"/>
  <c r="K252" i="15"/>
  <c r="J251" i="14"/>
  <c r="K250" i="14"/>
  <c r="J253" i="13"/>
  <c r="K252" i="13"/>
  <c r="J252" i="12"/>
  <c r="K251" i="12"/>
  <c r="J248" i="11"/>
  <c r="K247" i="11"/>
  <c r="J251" i="10"/>
  <c r="K250" i="10"/>
  <c r="J251" i="9"/>
  <c r="K250" i="9"/>
  <c r="J251" i="8"/>
  <c r="K250" i="8"/>
  <c r="K248" i="7"/>
  <c r="J249" i="7"/>
  <c r="J252" i="6"/>
  <c r="K251" i="6"/>
  <c r="J251" i="5"/>
  <c r="K250" i="5"/>
  <c r="J255" i="4"/>
  <c r="K254" i="4"/>
  <c r="J254" i="15" l="1"/>
  <c r="K253" i="15"/>
  <c r="J252" i="14"/>
  <c r="K251" i="14"/>
  <c r="J254" i="13"/>
  <c r="K253" i="13"/>
  <c r="J253" i="12"/>
  <c r="K252" i="12"/>
  <c r="J249" i="11"/>
  <c r="K248" i="11"/>
  <c r="J252" i="10"/>
  <c r="K251" i="10"/>
  <c r="J252" i="9"/>
  <c r="K251" i="9"/>
  <c r="J252" i="8"/>
  <c r="K251" i="8"/>
  <c r="J250" i="7"/>
  <c r="K249" i="7"/>
  <c r="J253" i="6"/>
  <c r="K252" i="6"/>
  <c r="J252" i="5"/>
  <c r="K251" i="5"/>
  <c r="J256" i="4"/>
  <c r="K255" i="4"/>
  <c r="J255" i="15" l="1"/>
  <c r="K254" i="15"/>
  <c r="J253" i="14"/>
  <c r="K252" i="14"/>
  <c r="J255" i="13"/>
  <c r="K254" i="13"/>
  <c r="J254" i="12"/>
  <c r="K253" i="12"/>
  <c r="J250" i="11"/>
  <c r="K249" i="11"/>
  <c r="J253" i="10"/>
  <c r="K252" i="10"/>
  <c r="J253" i="9"/>
  <c r="K252" i="9"/>
  <c r="J253" i="8"/>
  <c r="K252" i="8"/>
  <c r="J251" i="7"/>
  <c r="K250" i="7"/>
  <c r="J254" i="6"/>
  <c r="K253" i="6"/>
  <c r="J253" i="5"/>
  <c r="K252" i="5"/>
  <c r="J257" i="4"/>
  <c r="K256" i="4"/>
  <c r="J256" i="15" l="1"/>
  <c r="K255" i="15"/>
  <c r="J254" i="14"/>
  <c r="K253" i="14"/>
  <c r="J256" i="13"/>
  <c r="K255" i="13"/>
  <c r="J255" i="12"/>
  <c r="K254" i="12"/>
  <c r="J251" i="11"/>
  <c r="K250" i="11"/>
  <c r="J254" i="10"/>
  <c r="K253" i="10"/>
  <c r="K253" i="9"/>
  <c r="J254" i="9"/>
  <c r="J254" i="8"/>
  <c r="K253" i="8"/>
  <c r="J252" i="7"/>
  <c r="K251" i="7"/>
  <c r="J255" i="6"/>
  <c r="K254" i="6"/>
  <c r="J254" i="5"/>
  <c r="K253" i="5"/>
  <c r="J258" i="4"/>
  <c r="K257" i="4"/>
  <c r="J257" i="15" l="1"/>
  <c r="K256" i="15"/>
  <c r="J255" i="14"/>
  <c r="K254" i="14"/>
  <c r="J257" i="13"/>
  <c r="K256" i="13"/>
  <c r="J256" i="12"/>
  <c r="K255" i="12"/>
  <c r="J252" i="11"/>
  <c r="K251" i="11"/>
  <c r="J255" i="10"/>
  <c r="K254" i="10"/>
  <c r="J255" i="9"/>
  <c r="K254" i="9"/>
  <c r="J255" i="8"/>
  <c r="K254" i="8"/>
  <c r="J253" i="7"/>
  <c r="K252" i="7"/>
  <c r="J256" i="6"/>
  <c r="K255" i="6"/>
  <c r="J255" i="5"/>
  <c r="K254" i="5"/>
  <c r="J259" i="4"/>
  <c r="K258" i="4"/>
  <c r="J258" i="15" l="1"/>
  <c r="K257" i="15"/>
  <c r="J256" i="14"/>
  <c r="K255" i="14"/>
  <c r="J258" i="13"/>
  <c r="K257" i="13"/>
  <c r="J257" i="12"/>
  <c r="K256" i="12"/>
  <c r="J253" i="11"/>
  <c r="K252" i="11"/>
  <c r="J256" i="10"/>
  <c r="K255" i="10"/>
  <c r="J256" i="9"/>
  <c r="K255" i="9"/>
  <c r="J256" i="8"/>
  <c r="K255" i="8"/>
  <c r="J254" i="7"/>
  <c r="K253" i="7"/>
  <c r="J257" i="6"/>
  <c r="K256" i="6"/>
  <c r="J256" i="5"/>
  <c r="K255" i="5"/>
  <c r="J260" i="4"/>
  <c r="K259" i="4"/>
  <c r="J259" i="15" l="1"/>
  <c r="K258" i="15"/>
  <c r="J257" i="14"/>
  <c r="K256" i="14"/>
  <c r="J259" i="13"/>
  <c r="K258" i="13"/>
  <c r="J258" i="12"/>
  <c r="K257" i="12"/>
  <c r="J254" i="11"/>
  <c r="K253" i="11"/>
  <c r="J257" i="10"/>
  <c r="K256" i="10"/>
  <c r="J257" i="9"/>
  <c r="K256" i="9"/>
  <c r="J257" i="8"/>
  <c r="K256" i="8"/>
  <c r="J255" i="7"/>
  <c r="K254" i="7"/>
  <c r="J258" i="6"/>
  <c r="K257" i="6"/>
  <c r="J257" i="5"/>
  <c r="K256" i="5"/>
  <c r="J261" i="4"/>
  <c r="K260" i="4"/>
  <c r="J260" i="15" l="1"/>
  <c r="K259" i="15"/>
  <c r="J258" i="14"/>
  <c r="K257" i="14"/>
  <c r="J260" i="13"/>
  <c r="K259" i="13"/>
  <c r="J259" i="12"/>
  <c r="K258" i="12"/>
  <c r="J255" i="11"/>
  <c r="K254" i="11"/>
  <c r="J258" i="10"/>
  <c r="K257" i="10"/>
  <c r="J258" i="9"/>
  <c r="K257" i="9"/>
  <c r="J258" i="8"/>
  <c r="K257" i="8"/>
  <c r="J256" i="7"/>
  <c r="K255" i="7"/>
  <c r="J259" i="6"/>
  <c r="K258" i="6"/>
  <c r="J258" i="5"/>
  <c r="K257" i="5"/>
  <c r="J262" i="4"/>
  <c r="K261" i="4"/>
  <c r="J261" i="15" l="1"/>
  <c r="K260" i="15"/>
  <c r="J259" i="14"/>
  <c r="K258" i="14"/>
  <c r="J261" i="13"/>
  <c r="K260" i="13"/>
  <c r="J260" i="12"/>
  <c r="K259" i="12"/>
  <c r="K255" i="11"/>
  <c r="J256" i="11"/>
  <c r="J259" i="10"/>
  <c r="K258" i="10"/>
  <c r="J259" i="9"/>
  <c r="K258" i="9"/>
  <c r="J259" i="8"/>
  <c r="K258" i="8"/>
  <c r="J257" i="7"/>
  <c r="K256" i="7"/>
  <c r="J260" i="6"/>
  <c r="K259" i="6"/>
  <c r="J259" i="5"/>
  <c r="K258" i="5"/>
  <c r="J263" i="4"/>
  <c r="K262" i="4"/>
  <c r="J262" i="15" l="1"/>
  <c r="K261" i="15"/>
  <c r="J260" i="14"/>
  <c r="K259" i="14"/>
  <c r="J262" i="13"/>
  <c r="K261" i="13"/>
  <c r="J261" i="12"/>
  <c r="K260" i="12"/>
  <c r="J257" i="11"/>
  <c r="K256" i="11"/>
  <c r="J260" i="10"/>
  <c r="K259" i="10"/>
  <c r="J260" i="9"/>
  <c r="K259" i="9"/>
  <c r="J260" i="8"/>
  <c r="K259" i="8"/>
  <c r="J258" i="7"/>
  <c r="K257" i="7"/>
  <c r="J261" i="6"/>
  <c r="K260" i="6"/>
  <c r="K259" i="5"/>
  <c r="J260" i="5"/>
  <c r="J264" i="4"/>
  <c r="K263" i="4"/>
  <c r="J263" i="15" l="1"/>
  <c r="K262" i="15"/>
  <c r="J261" i="14"/>
  <c r="K260" i="14"/>
  <c r="J263" i="13"/>
  <c r="K262" i="13"/>
  <c r="J262" i="12"/>
  <c r="K261" i="12"/>
  <c r="J258" i="11"/>
  <c r="K257" i="11"/>
  <c r="J261" i="10"/>
  <c r="K260" i="10"/>
  <c r="J261" i="9"/>
  <c r="K260" i="9"/>
  <c r="J261" i="8"/>
  <c r="K260" i="8"/>
  <c r="J259" i="7"/>
  <c r="K258" i="7"/>
  <c r="J262" i="6"/>
  <c r="K261" i="6"/>
  <c r="J261" i="5"/>
  <c r="K260" i="5"/>
  <c r="J265" i="4"/>
  <c r="K264" i="4"/>
  <c r="J264" i="15" l="1"/>
  <c r="K263" i="15"/>
  <c r="J262" i="14"/>
  <c r="K261" i="14"/>
  <c r="J264" i="13"/>
  <c r="K263" i="13"/>
  <c r="J263" i="12"/>
  <c r="K262" i="12"/>
  <c r="J259" i="11"/>
  <c r="K258" i="11"/>
  <c r="J262" i="10"/>
  <c r="K261" i="10"/>
  <c r="J262" i="9"/>
  <c r="K261" i="9"/>
  <c r="J262" i="8"/>
  <c r="K261" i="8"/>
  <c r="J260" i="7"/>
  <c r="K259" i="7"/>
  <c r="J263" i="6"/>
  <c r="K262" i="6"/>
  <c r="J262" i="5"/>
  <c r="K261" i="5"/>
  <c r="J266" i="4"/>
  <c r="K265" i="4"/>
  <c r="J265" i="15" l="1"/>
  <c r="K264" i="15"/>
  <c r="J263" i="14"/>
  <c r="K262" i="14"/>
  <c r="J265" i="13"/>
  <c r="K264" i="13"/>
  <c r="J264" i="12"/>
  <c r="K263" i="12"/>
  <c r="J260" i="11"/>
  <c r="K259" i="11"/>
  <c r="J263" i="10"/>
  <c r="K262" i="10"/>
  <c r="J263" i="9"/>
  <c r="K262" i="9"/>
  <c r="J263" i="8"/>
  <c r="K262" i="8"/>
  <c r="J261" i="7"/>
  <c r="K260" i="7"/>
  <c r="J264" i="6"/>
  <c r="K263" i="6"/>
  <c r="J263" i="5"/>
  <c r="K262" i="5"/>
  <c r="J267" i="4"/>
  <c r="K266" i="4"/>
  <c r="K265" i="15" l="1"/>
  <c r="J266" i="15"/>
  <c r="J264" i="14"/>
  <c r="K263" i="14"/>
  <c r="J266" i="13"/>
  <c r="K265" i="13"/>
  <c r="J265" i="12"/>
  <c r="K264" i="12"/>
  <c r="J261" i="11"/>
  <c r="K260" i="11"/>
  <c r="J264" i="10"/>
  <c r="K263" i="10"/>
  <c r="J264" i="9"/>
  <c r="K263" i="9"/>
  <c r="J264" i="8"/>
  <c r="K263" i="8"/>
  <c r="J262" i="7"/>
  <c r="K261" i="7"/>
  <c r="J265" i="6"/>
  <c r="K264" i="6"/>
  <c r="J264" i="5"/>
  <c r="K263" i="5"/>
  <c r="J268" i="4"/>
  <c r="K267" i="4"/>
  <c r="J267" i="15" l="1"/>
  <c r="K266" i="15"/>
  <c r="J265" i="14"/>
  <c r="K264" i="14"/>
  <c r="J267" i="13"/>
  <c r="K266" i="13"/>
  <c r="J266" i="12"/>
  <c r="K265" i="12"/>
  <c r="J262" i="11"/>
  <c r="K261" i="11"/>
  <c r="J265" i="10"/>
  <c r="K264" i="10"/>
  <c r="J265" i="9"/>
  <c r="K264" i="9"/>
  <c r="J265" i="8"/>
  <c r="K264" i="8"/>
  <c r="J263" i="7"/>
  <c r="K262" i="7"/>
  <c r="J266" i="6"/>
  <c r="K265" i="6"/>
  <c r="J265" i="5"/>
  <c r="K264" i="5"/>
  <c r="J269" i="4"/>
  <c r="K268" i="4"/>
  <c r="J268" i="15" l="1"/>
  <c r="K267" i="15"/>
  <c r="J266" i="14"/>
  <c r="K265" i="14"/>
  <c r="J268" i="13"/>
  <c r="K267" i="13"/>
  <c r="J267" i="12"/>
  <c r="K266" i="12"/>
  <c r="J263" i="11"/>
  <c r="K262" i="11"/>
  <c r="J266" i="10"/>
  <c r="K265" i="10"/>
  <c r="J266" i="9"/>
  <c r="K265" i="9"/>
  <c r="J266" i="8"/>
  <c r="K265" i="8"/>
  <c r="J264" i="7"/>
  <c r="K263" i="7"/>
  <c r="J267" i="6"/>
  <c r="K266" i="6"/>
  <c r="J266" i="5"/>
  <c r="K265" i="5"/>
  <c r="J270" i="4"/>
  <c r="K269" i="4"/>
  <c r="J269" i="15" l="1"/>
  <c r="K268" i="15"/>
  <c r="J267" i="14"/>
  <c r="K266" i="14"/>
  <c r="J269" i="13"/>
  <c r="K268" i="13"/>
  <c r="J268" i="12"/>
  <c r="K267" i="12"/>
  <c r="J264" i="11"/>
  <c r="K263" i="11"/>
  <c r="J267" i="10"/>
  <c r="K266" i="10"/>
  <c r="J267" i="9"/>
  <c r="K266" i="9"/>
  <c r="J267" i="8"/>
  <c r="K266" i="8"/>
  <c r="K264" i="7"/>
  <c r="J265" i="7"/>
  <c r="K267" i="6"/>
  <c r="J268" i="6"/>
  <c r="J267" i="5"/>
  <c r="K266" i="5"/>
  <c r="J271" i="4"/>
  <c r="K270" i="4"/>
  <c r="J270" i="15" l="1"/>
  <c r="K269" i="15"/>
  <c r="J268" i="14"/>
  <c r="K267" i="14"/>
  <c r="J270" i="13"/>
  <c r="K269" i="13"/>
  <c r="J269" i="12"/>
  <c r="K268" i="12"/>
  <c r="J265" i="11"/>
  <c r="K264" i="11"/>
  <c r="J268" i="10"/>
  <c r="K267" i="10"/>
  <c r="K267" i="9"/>
  <c r="J268" i="9"/>
  <c r="J268" i="8"/>
  <c r="K267" i="8"/>
  <c r="J266" i="7"/>
  <c r="K265" i="7"/>
  <c r="J269" i="6"/>
  <c r="K268" i="6"/>
  <c r="K267" i="5"/>
  <c r="J268" i="5"/>
  <c r="J272" i="4"/>
  <c r="K271" i="4"/>
  <c r="K270" i="15" l="1"/>
  <c r="J271" i="15"/>
  <c r="J269" i="14"/>
  <c r="K268" i="14"/>
  <c r="J271" i="13"/>
  <c r="K270" i="13"/>
  <c r="J270" i="12"/>
  <c r="K269" i="12"/>
  <c r="J266" i="11"/>
  <c r="K265" i="11"/>
  <c r="J269" i="10"/>
  <c r="K268" i="10"/>
  <c r="J269" i="9"/>
  <c r="K268" i="9"/>
  <c r="J269" i="8"/>
  <c r="K268" i="8"/>
  <c r="J267" i="7"/>
  <c r="K266" i="7"/>
  <c r="J270" i="6"/>
  <c r="K269" i="6"/>
  <c r="J269" i="5"/>
  <c r="K268" i="5"/>
  <c r="J273" i="4"/>
  <c r="K272" i="4"/>
  <c r="J272" i="15" l="1"/>
  <c r="K271" i="15"/>
  <c r="J270" i="14"/>
  <c r="K269" i="14"/>
  <c r="J272" i="13"/>
  <c r="K271" i="13"/>
  <c r="J271" i="12"/>
  <c r="K270" i="12"/>
  <c r="J267" i="11"/>
  <c r="K266" i="11"/>
  <c r="J270" i="10"/>
  <c r="K269" i="10"/>
  <c r="J270" i="9"/>
  <c r="K269" i="9"/>
  <c r="J270" i="8"/>
  <c r="K269" i="8"/>
  <c r="J268" i="7"/>
  <c r="K267" i="7"/>
  <c r="J271" i="6"/>
  <c r="K270" i="6"/>
  <c r="K269" i="5"/>
  <c r="J270" i="5"/>
  <c r="J274" i="4"/>
  <c r="K273" i="4"/>
  <c r="J273" i="15" l="1"/>
  <c r="K272" i="15"/>
  <c r="J271" i="14"/>
  <c r="K270" i="14"/>
  <c r="J273" i="13"/>
  <c r="K272" i="13"/>
  <c r="J272" i="12"/>
  <c r="K271" i="12"/>
  <c r="J268" i="11"/>
  <c r="K267" i="11"/>
  <c r="J271" i="10"/>
  <c r="K270" i="10"/>
  <c r="J271" i="9"/>
  <c r="K270" i="9"/>
  <c r="J271" i="8"/>
  <c r="K270" i="8"/>
  <c r="J269" i="7"/>
  <c r="K268" i="7"/>
  <c r="J272" i="6"/>
  <c r="K271" i="6"/>
  <c r="J271" i="5"/>
  <c r="K270" i="5"/>
  <c r="J275" i="4"/>
  <c r="K274" i="4"/>
  <c r="J274" i="15" l="1"/>
  <c r="K273" i="15"/>
  <c r="J272" i="14"/>
  <c r="K271" i="14"/>
  <c r="K273" i="13"/>
  <c r="J274" i="13"/>
  <c r="J273" i="12"/>
  <c r="K272" i="12"/>
  <c r="J269" i="11"/>
  <c r="K268" i="11"/>
  <c r="J272" i="10"/>
  <c r="K271" i="10"/>
  <c r="J272" i="9"/>
  <c r="K271" i="9"/>
  <c r="J272" i="8"/>
  <c r="K271" i="8"/>
  <c r="J270" i="7"/>
  <c r="K269" i="7"/>
  <c r="K272" i="6"/>
  <c r="J273" i="6"/>
  <c r="K271" i="5"/>
  <c r="J272" i="5"/>
  <c r="J276" i="4"/>
  <c r="K275" i="4"/>
  <c r="J275" i="15" l="1"/>
  <c r="K274" i="15"/>
  <c r="J273" i="14"/>
  <c r="K272" i="14"/>
  <c r="J275" i="13"/>
  <c r="K274" i="13"/>
  <c r="J274" i="12"/>
  <c r="K273" i="12"/>
  <c r="K269" i="11"/>
  <c r="J270" i="11"/>
  <c r="J273" i="10"/>
  <c r="K272" i="10"/>
  <c r="J273" i="9"/>
  <c r="K272" i="9"/>
  <c r="J273" i="8"/>
  <c r="K272" i="8"/>
  <c r="J271" i="7"/>
  <c r="K270" i="7"/>
  <c r="J274" i="6"/>
  <c r="K273" i="6"/>
  <c r="J273" i="5"/>
  <c r="K272" i="5"/>
  <c r="J277" i="4"/>
  <c r="K276" i="4"/>
  <c r="J276" i="15" l="1"/>
  <c r="K275" i="15"/>
  <c r="J274" i="14"/>
  <c r="K273" i="14"/>
  <c r="J276" i="13"/>
  <c r="K275" i="13"/>
  <c r="J275" i="12"/>
  <c r="K274" i="12"/>
  <c r="J271" i="11"/>
  <c r="K270" i="11"/>
  <c r="J274" i="10"/>
  <c r="K273" i="10"/>
  <c r="J274" i="9"/>
  <c r="K273" i="9"/>
  <c r="J274" i="8"/>
  <c r="K273" i="8"/>
  <c r="J272" i="7"/>
  <c r="K271" i="7"/>
  <c r="J275" i="6"/>
  <c r="K274" i="6"/>
  <c r="J274" i="5"/>
  <c r="K273" i="5"/>
  <c r="J278" i="4"/>
  <c r="K277" i="4"/>
  <c r="J277" i="15" l="1"/>
  <c r="K276" i="15"/>
  <c r="J275" i="14"/>
  <c r="K274" i="14"/>
  <c r="J277" i="13"/>
  <c r="K276" i="13"/>
  <c r="J276" i="12"/>
  <c r="K275" i="12"/>
  <c r="J272" i="11"/>
  <c r="K271" i="11"/>
  <c r="J275" i="10"/>
  <c r="K274" i="10"/>
  <c r="J275" i="9"/>
  <c r="K274" i="9"/>
  <c r="J275" i="8"/>
  <c r="K274" i="8"/>
  <c r="K272" i="7"/>
  <c r="J273" i="7"/>
  <c r="J276" i="6"/>
  <c r="K275" i="6"/>
  <c r="J275" i="5"/>
  <c r="K274" i="5"/>
  <c r="J279" i="4"/>
  <c r="K278" i="4"/>
  <c r="J278" i="15" l="1"/>
  <c r="K277" i="15"/>
  <c r="J276" i="14"/>
  <c r="K275" i="14"/>
  <c r="J278" i="13"/>
  <c r="K277" i="13"/>
  <c r="J277" i="12"/>
  <c r="K276" i="12"/>
  <c r="J273" i="11"/>
  <c r="K272" i="11"/>
  <c r="J276" i="10"/>
  <c r="K275" i="10"/>
  <c r="K275" i="9"/>
  <c r="J276" i="9"/>
  <c r="J276" i="8"/>
  <c r="K275" i="8"/>
  <c r="J274" i="7"/>
  <c r="K273" i="7"/>
  <c r="J277" i="6"/>
  <c r="K276" i="6"/>
  <c r="J276" i="5"/>
  <c r="K275" i="5"/>
  <c r="J280" i="4"/>
  <c r="K279" i="4"/>
  <c r="J279" i="15" l="1"/>
  <c r="K278" i="15"/>
  <c r="J277" i="14"/>
  <c r="K276" i="14"/>
  <c r="J279" i="13"/>
  <c r="K278" i="13"/>
  <c r="K277" i="12"/>
  <c r="J278" i="12"/>
  <c r="J274" i="11"/>
  <c r="K273" i="11"/>
  <c r="J277" i="10"/>
  <c r="K276" i="10"/>
  <c r="J277" i="9"/>
  <c r="K276" i="9"/>
  <c r="J277" i="8"/>
  <c r="K276" i="8"/>
  <c r="J275" i="7"/>
  <c r="K274" i="7"/>
  <c r="J278" i="6"/>
  <c r="K277" i="6"/>
  <c r="J277" i="5"/>
  <c r="K276" i="5"/>
  <c r="J281" i="4"/>
  <c r="K280" i="4"/>
  <c r="J280" i="15" l="1"/>
  <c r="K279" i="15"/>
  <c r="J278" i="14"/>
  <c r="K277" i="14"/>
  <c r="J280" i="13"/>
  <c r="K279" i="13"/>
  <c r="J279" i="12"/>
  <c r="K278" i="12"/>
  <c r="J275" i="11"/>
  <c r="K274" i="11"/>
  <c r="J278" i="10"/>
  <c r="K277" i="10"/>
  <c r="J278" i="9"/>
  <c r="K277" i="9"/>
  <c r="J278" i="8"/>
  <c r="K277" i="8"/>
  <c r="J276" i="7"/>
  <c r="K275" i="7"/>
  <c r="J279" i="6"/>
  <c r="K278" i="6"/>
  <c r="J278" i="5"/>
  <c r="K277" i="5"/>
  <c r="J282" i="4"/>
  <c r="K281" i="4"/>
  <c r="J281" i="15" l="1"/>
  <c r="K280" i="15"/>
  <c r="J279" i="14"/>
  <c r="K278" i="14"/>
  <c r="J281" i="13"/>
  <c r="K280" i="13"/>
  <c r="J280" i="12"/>
  <c r="K279" i="12"/>
  <c r="J276" i="11"/>
  <c r="K275" i="11"/>
  <c r="J279" i="10"/>
  <c r="K278" i="10"/>
  <c r="J279" i="9"/>
  <c r="K278" i="9"/>
  <c r="J279" i="8"/>
  <c r="K278" i="8"/>
  <c r="J277" i="7"/>
  <c r="K276" i="7"/>
  <c r="J280" i="6"/>
  <c r="K279" i="6"/>
  <c r="J279" i="5"/>
  <c r="K278" i="5"/>
  <c r="J283" i="4"/>
  <c r="K282" i="4"/>
  <c r="J282" i="15" l="1"/>
  <c r="K281" i="15"/>
  <c r="J280" i="14"/>
  <c r="K279" i="14"/>
  <c r="J282" i="13"/>
  <c r="K281" i="13"/>
  <c r="J281" i="12"/>
  <c r="K280" i="12"/>
  <c r="J277" i="11"/>
  <c r="K276" i="11"/>
  <c r="J280" i="10"/>
  <c r="K279" i="10"/>
  <c r="K279" i="9"/>
  <c r="J280" i="9"/>
  <c r="J280" i="8"/>
  <c r="K279" i="8"/>
  <c r="J278" i="7"/>
  <c r="K277" i="7"/>
  <c r="J281" i="6"/>
  <c r="K280" i="6"/>
  <c r="J280" i="5"/>
  <c r="K279" i="5"/>
  <c r="J284" i="4"/>
  <c r="K283" i="4"/>
  <c r="J283" i="15" l="1"/>
  <c r="K282" i="15"/>
  <c r="J281" i="14"/>
  <c r="K280" i="14"/>
  <c r="J283" i="13"/>
  <c r="K282" i="13"/>
  <c r="J282" i="12"/>
  <c r="K281" i="12"/>
  <c r="J278" i="11"/>
  <c r="K277" i="11"/>
  <c r="J281" i="10"/>
  <c r="K280" i="10"/>
  <c r="J281" i="9"/>
  <c r="K280" i="9"/>
  <c r="J281" i="8"/>
  <c r="K280" i="8"/>
  <c r="J279" i="7"/>
  <c r="K278" i="7"/>
  <c r="J282" i="6"/>
  <c r="K281" i="6"/>
  <c r="J281" i="5"/>
  <c r="K280" i="5"/>
  <c r="J285" i="4"/>
  <c r="K284" i="4"/>
  <c r="J284" i="15" l="1"/>
  <c r="K283" i="15"/>
  <c r="J282" i="14"/>
  <c r="K281" i="14"/>
  <c r="J284" i="13"/>
  <c r="K283" i="13"/>
  <c r="J283" i="12"/>
  <c r="K282" i="12"/>
  <c r="J279" i="11"/>
  <c r="K278" i="11"/>
  <c r="J282" i="10"/>
  <c r="K281" i="10"/>
  <c r="J282" i="9"/>
  <c r="K281" i="9"/>
  <c r="J282" i="8"/>
  <c r="K281" i="8"/>
  <c r="J280" i="7"/>
  <c r="K279" i="7"/>
  <c r="J283" i="6"/>
  <c r="K282" i="6"/>
  <c r="J282" i="5"/>
  <c r="K281" i="5"/>
  <c r="J286" i="4"/>
  <c r="K285" i="4"/>
  <c r="J285" i="15" l="1"/>
  <c r="K284" i="15"/>
  <c r="J283" i="14"/>
  <c r="K282" i="14"/>
  <c r="J285" i="13"/>
  <c r="K284" i="13"/>
  <c r="J284" i="12"/>
  <c r="K283" i="12"/>
  <c r="K279" i="11"/>
  <c r="J280" i="11"/>
  <c r="J283" i="10"/>
  <c r="K282" i="10"/>
  <c r="J283" i="9"/>
  <c r="K282" i="9"/>
  <c r="J283" i="8"/>
  <c r="K282" i="8"/>
  <c r="J281" i="7"/>
  <c r="K280" i="7"/>
  <c r="J284" i="6"/>
  <c r="K283" i="6"/>
  <c r="J283" i="5"/>
  <c r="K282" i="5"/>
  <c r="J287" i="4"/>
  <c r="K286" i="4"/>
  <c r="J286" i="15" l="1"/>
  <c r="K285" i="15"/>
  <c r="J284" i="14"/>
  <c r="K283" i="14"/>
  <c r="J286" i="13"/>
  <c r="K285" i="13"/>
  <c r="J285" i="12"/>
  <c r="K284" i="12"/>
  <c r="J281" i="11"/>
  <c r="K280" i="11"/>
  <c r="J284" i="10"/>
  <c r="K283" i="10"/>
  <c r="J284" i="9"/>
  <c r="K283" i="9"/>
  <c r="J284" i="8"/>
  <c r="K283" i="8"/>
  <c r="J282" i="7"/>
  <c r="K281" i="7"/>
  <c r="J285" i="6"/>
  <c r="K284" i="6"/>
  <c r="K283" i="5"/>
  <c r="J284" i="5"/>
  <c r="J288" i="4"/>
  <c r="K287" i="4"/>
  <c r="J287" i="15" l="1"/>
  <c r="K286" i="15"/>
  <c r="J285" i="14"/>
  <c r="K284" i="14"/>
  <c r="J287" i="13"/>
  <c r="K286" i="13"/>
  <c r="J286" i="12"/>
  <c r="K285" i="12"/>
  <c r="J282" i="11"/>
  <c r="K281" i="11"/>
  <c r="J285" i="10"/>
  <c r="K284" i="10"/>
  <c r="K284" i="9"/>
  <c r="J285" i="9"/>
  <c r="J285" i="8"/>
  <c r="K284" i="8"/>
  <c r="J283" i="7"/>
  <c r="K282" i="7"/>
  <c r="J286" i="6"/>
  <c r="K285" i="6"/>
  <c r="J285" i="5"/>
  <c r="K284" i="5"/>
  <c r="J289" i="4"/>
  <c r="K288" i="4"/>
  <c r="J288" i="15" l="1"/>
  <c r="K287" i="15"/>
  <c r="J286" i="14"/>
  <c r="K285" i="14"/>
  <c r="J288" i="13"/>
  <c r="K287" i="13"/>
  <c r="J287" i="12"/>
  <c r="K286" i="12"/>
  <c r="J283" i="11"/>
  <c r="K282" i="11"/>
  <c r="J286" i="10"/>
  <c r="K285" i="10"/>
  <c r="J286" i="9"/>
  <c r="K285" i="9"/>
  <c r="J286" i="8"/>
  <c r="K285" i="8"/>
  <c r="J284" i="7"/>
  <c r="K283" i="7"/>
  <c r="J287" i="6"/>
  <c r="K286" i="6"/>
  <c r="J286" i="5"/>
  <c r="K285" i="5"/>
  <c r="J290" i="4"/>
  <c r="K289" i="4"/>
  <c r="J289" i="15" l="1"/>
  <c r="K288" i="15"/>
  <c r="J287" i="14"/>
  <c r="K286" i="14"/>
  <c r="J289" i="13"/>
  <c r="K288" i="13"/>
  <c r="J288" i="12"/>
  <c r="K287" i="12"/>
  <c r="J284" i="11"/>
  <c r="K283" i="11"/>
  <c r="J287" i="10"/>
  <c r="K286" i="10"/>
  <c r="J287" i="9"/>
  <c r="K286" i="9"/>
  <c r="J287" i="8"/>
  <c r="K286" i="8"/>
  <c r="K284" i="7"/>
  <c r="J285" i="7"/>
  <c r="J288" i="6"/>
  <c r="K287" i="6"/>
  <c r="J287" i="5"/>
  <c r="K286" i="5"/>
  <c r="J291" i="4"/>
  <c r="K290" i="4"/>
  <c r="K289" i="15" l="1"/>
  <c r="J290" i="15"/>
  <c r="J288" i="14"/>
  <c r="K287" i="14"/>
  <c r="J290" i="13"/>
  <c r="K289" i="13"/>
  <c r="J289" i="12"/>
  <c r="K288" i="12"/>
  <c r="J285" i="11"/>
  <c r="K284" i="11"/>
  <c r="J288" i="10"/>
  <c r="K287" i="10"/>
  <c r="J288" i="9"/>
  <c r="K287" i="9"/>
  <c r="J288" i="8"/>
  <c r="K287" i="8"/>
  <c r="J286" i="7"/>
  <c r="K285" i="7"/>
  <c r="J289" i="6"/>
  <c r="K288" i="6"/>
  <c r="J288" i="5"/>
  <c r="K287" i="5"/>
  <c r="J292" i="4"/>
  <c r="K291" i="4"/>
  <c r="J291" i="15" l="1"/>
  <c r="K290" i="15"/>
  <c r="J289" i="14"/>
  <c r="K288" i="14"/>
  <c r="J291" i="13"/>
  <c r="K290" i="13"/>
  <c r="J290" i="12"/>
  <c r="K289" i="12"/>
  <c r="J286" i="11"/>
  <c r="K285" i="11"/>
  <c r="J289" i="10"/>
  <c r="K288" i="10"/>
  <c r="K288" i="9"/>
  <c r="J289" i="9"/>
  <c r="J289" i="8"/>
  <c r="K288" i="8"/>
  <c r="J287" i="7"/>
  <c r="K286" i="7"/>
  <c r="K289" i="6"/>
  <c r="J290" i="6"/>
  <c r="J289" i="5"/>
  <c r="K288" i="5"/>
  <c r="J293" i="4"/>
  <c r="K292" i="4"/>
  <c r="J292" i="15" l="1"/>
  <c r="K291" i="15"/>
  <c r="J290" i="14"/>
  <c r="K289" i="14"/>
  <c r="J292" i="13"/>
  <c r="K291" i="13"/>
  <c r="J291" i="12"/>
  <c r="K290" i="12"/>
  <c r="J287" i="11"/>
  <c r="K286" i="11"/>
  <c r="J290" i="10"/>
  <c r="K289" i="10"/>
  <c r="J290" i="9"/>
  <c r="K289" i="9"/>
  <c r="J290" i="8"/>
  <c r="K289" i="8"/>
  <c r="J288" i="7"/>
  <c r="K287" i="7"/>
  <c r="J291" i="6"/>
  <c r="K290" i="6"/>
  <c r="J290" i="5"/>
  <c r="K289" i="5"/>
  <c r="J294" i="4"/>
  <c r="K293" i="4"/>
  <c r="J293" i="15" l="1"/>
  <c r="K292" i="15"/>
  <c r="J291" i="14"/>
  <c r="K290" i="14"/>
  <c r="J293" i="13"/>
  <c r="K292" i="13"/>
  <c r="J292" i="12"/>
  <c r="K291" i="12"/>
  <c r="J288" i="11"/>
  <c r="K287" i="11"/>
  <c r="J291" i="10"/>
  <c r="K290" i="10"/>
  <c r="J291" i="9"/>
  <c r="K290" i="9"/>
  <c r="J291" i="8"/>
  <c r="K290" i="8"/>
  <c r="K288" i="7"/>
  <c r="J289" i="7"/>
  <c r="J292" i="6"/>
  <c r="K291" i="6"/>
  <c r="J291" i="5"/>
  <c r="K290" i="5"/>
  <c r="J295" i="4"/>
  <c r="K294" i="4"/>
  <c r="J294" i="15" l="1"/>
  <c r="K293" i="15"/>
  <c r="J292" i="14"/>
  <c r="K291" i="14"/>
  <c r="J294" i="13"/>
  <c r="K293" i="13"/>
  <c r="J293" i="12"/>
  <c r="K292" i="12"/>
  <c r="J289" i="11"/>
  <c r="K288" i="11"/>
  <c r="J292" i="10"/>
  <c r="K291" i="10"/>
  <c r="J292" i="9"/>
  <c r="K291" i="9"/>
  <c r="J292" i="8"/>
  <c r="K291" i="8"/>
  <c r="J290" i="7"/>
  <c r="K289" i="7"/>
  <c r="J293" i="6"/>
  <c r="K292" i="6"/>
  <c r="J292" i="5"/>
  <c r="K291" i="5"/>
  <c r="J296" i="4"/>
  <c r="K295" i="4"/>
  <c r="K294" i="15" l="1"/>
  <c r="J295" i="15"/>
  <c r="J293" i="14"/>
  <c r="K292" i="14"/>
  <c r="J295" i="13"/>
  <c r="K294" i="13"/>
  <c r="J294" i="12"/>
  <c r="K293" i="12"/>
  <c r="J290" i="11"/>
  <c r="K289" i="11"/>
  <c r="J293" i="10"/>
  <c r="K292" i="10"/>
  <c r="J293" i="9"/>
  <c r="K292" i="9"/>
  <c r="J293" i="8"/>
  <c r="K292" i="8"/>
  <c r="J291" i="7"/>
  <c r="K290" i="7"/>
  <c r="J294" i="6"/>
  <c r="K293" i="6"/>
  <c r="J293" i="5"/>
  <c r="K292" i="5"/>
  <c r="J297" i="4"/>
  <c r="K296" i="4"/>
  <c r="J296" i="15" l="1"/>
  <c r="K295" i="15"/>
  <c r="J294" i="14"/>
  <c r="K293" i="14"/>
  <c r="J296" i="13"/>
  <c r="K295" i="13"/>
  <c r="J295" i="12"/>
  <c r="K294" i="12"/>
  <c r="J291" i="11"/>
  <c r="K290" i="11"/>
  <c r="J294" i="10"/>
  <c r="K293" i="10"/>
  <c r="K293" i="9"/>
  <c r="J294" i="9"/>
  <c r="J294" i="8"/>
  <c r="K293" i="8"/>
  <c r="J292" i="7"/>
  <c r="K291" i="7"/>
  <c r="J295" i="6"/>
  <c r="K294" i="6"/>
  <c r="K293" i="5"/>
  <c r="J294" i="5"/>
  <c r="J298" i="4"/>
  <c r="K297" i="4"/>
  <c r="J297" i="15" l="1"/>
  <c r="K296" i="15"/>
  <c r="J295" i="14"/>
  <c r="K294" i="14"/>
  <c r="J297" i="13"/>
  <c r="K296" i="13"/>
  <c r="J296" i="12"/>
  <c r="K295" i="12"/>
  <c r="J292" i="11"/>
  <c r="K291" i="11"/>
  <c r="J295" i="10"/>
  <c r="K294" i="10"/>
  <c r="J295" i="9"/>
  <c r="K294" i="9"/>
  <c r="J295" i="8"/>
  <c r="K294" i="8"/>
  <c r="J293" i="7"/>
  <c r="K292" i="7"/>
  <c r="J296" i="6"/>
  <c r="K295" i="6"/>
  <c r="J295" i="5"/>
  <c r="K294" i="5"/>
  <c r="J299" i="4"/>
  <c r="K298" i="4"/>
  <c r="K297" i="15" l="1"/>
  <c r="J298" i="15"/>
  <c r="J296" i="14"/>
  <c r="K295" i="14"/>
  <c r="J298" i="13"/>
  <c r="K297" i="13"/>
  <c r="J297" i="12"/>
  <c r="K296" i="12"/>
  <c r="J293" i="11"/>
  <c r="K292" i="11"/>
  <c r="J296" i="10"/>
  <c r="K295" i="10"/>
  <c r="J296" i="9"/>
  <c r="K295" i="9"/>
  <c r="J296" i="8"/>
  <c r="K295" i="8"/>
  <c r="J294" i="7"/>
  <c r="K293" i="7"/>
  <c r="J297" i="6"/>
  <c r="K296" i="6"/>
  <c r="K295" i="5"/>
  <c r="J296" i="5"/>
  <c r="J300" i="4"/>
  <c r="K299" i="4"/>
  <c r="J299" i="15" l="1"/>
  <c r="K298" i="15"/>
  <c r="J297" i="14"/>
  <c r="K296" i="14"/>
  <c r="J299" i="13"/>
  <c r="K298" i="13"/>
  <c r="J298" i="12"/>
  <c r="K297" i="12"/>
  <c r="K293" i="11"/>
  <c r="J294" i="11"/>
  <c r="J297" i="10"/>
  <c r="K296" i="10"/>
  <c r="J297" i="9"/>
  <c r="K296" i="9"/>
  <c r="J297" i="8"/>
  <c r="K296" i="8"/>
  <c r="J295" i="7"/>
  <c r="K294" i="7"/>
  <c r="J298" i="6"/>
  <c r="K297" i="6"/>
  <c r="J297" i="5"/>
  <c r="K296" i="5"/>
  <c r="J301" i="4"/>
  <c r="K300" i="4"/>
  <c r="J300" i="15" l="1"/>
  <c r="K299" i="15"/>
  <c r="J298" i="14"/>
  <c r="K297" i="14"/>
  <c r="J300" i="13"/>
  <c r="K299" i="13"/>
  <c r="J299" i="12"/>
  <c r="K298" i="12"/>
  <c r="J295" i="11"/>
  <c r="K294" i="11"/>
  <c r="J298" i="10"/>
  <c r="K297" i="10"/>
  <c r="K297" i="9"/>
  <c r="J298" i="9"/>
  <c r="J298" i="8"/>
  <c r="K297" i="8"/>
  <c r="J296" i="7"/>
  <c r="K295" i="7"/>
  <c r="J299" i="6"/>
  <c r="K298" i="6"/>
  <c r="J298" i="5"/>
  <c r="K297" i="5"/>
  <c r="J302" i="4"/>
  <c r="K301" i="4"/>
  <c r="J301" i="15" l="1"/>
  <c r="K300" i="15"/>
  <c r="J299" i="14"/>
  <c r="K298" i="14"/>
  <c r="J301" i="13"/>
  <c r="K300" i="13"/>
  <c r="J300" i="12"/>
  <c r="K299" i="12"/>
  <c r="J296" i="11"/>
  <c r="K295" i="11"/>
  <c r="J299" i="10"/>
  <c r="K298" i="10"/>
  <c r="J299" i="9"/>
  <c r="K298" i="9"/>
  <c r="J299" i="8"/>
  <c r="K298" i="8"/>
  <c r="J297" i="7"/>
  <c r="K296" i="7"/>
  <c r="J300" i="6"/>
  <c r="K299" i="6"/>
  <c r="J299" i="5"/>
  <c r="K298" i="5"/>
  <c r="J303" i="4"/>
  <c r="K302" i="4"/>
  <c r="J302" i="15" l="1"/>
  <c r="K301" i="15"/>
  <c r="J300" i="14"/>
  <c r="K299" i="14"/>
  <c r="J302" i="13"/>
  <c r="K301" i="13"/>
  <c r="J301" i="12"/>
  <c r="K300" i="12"/>
  <c r="J297" i="11"/>
  <c r="K296" i="11"/>
  <c r="J300" i="10"/>
  <c r="K299" i="10"/>
  <c r="J300" i="9"/>
  <c r="K299" i="9"/>
  <c r="J300" i="8"/>
  <c r="K299" i="8"/>
  <c r="J298" i="7"/>
  <c r="K297" i="7"/>
  <c r="J301" i="6"/>
  <c r="K300" i="6"/>
  <c r="J300" i="5"/>
  <c r="K299" i="5"/>
  <c r="J304" i="4"/>
  <c r="K303" i="4"/>
  <c r="J303" i="15" l="1"/>
  <c r="K302" i="15"/>
  <c r="J301" i="14"/>
  <c r="K300" i="14"/>
  <c r="J303" i="13"/>
  <c r="K302" i="13"/>
  <c r="J302" i="12"/>
  <c r="K301" i="12"/>
  <c r="J298" i="11"/>
  <c r="K297" i="11"/>
  <c r="J301" i="10"/>
  <c r="K300" i="10"/>
  <c r="J301" i="9"/>
  <c r="K300" i="9"/>
  <c r="J301" i="8"/>
  <c r="K300" i="8"/>
  <c r="J299" i="7"/>
  <c r="K298" i="7"/>
  <c r="J302" i="6"/>
  <c r="K301" i="6"/>
  <c r="J301" i="5"/>
  <c r="K300" i="5"/>
  <c r="J305" i="4"/>
  <c r="K304" i="4"/>
  <c r="J304" i="15" l="1"/>
  <c r="K303" i="15"/>
  <c r="J302" i="14"/>
  <c r="K301" i="14"/>
  <c r="J304" i="13"/>
  <c r="K303" i="13"/>
  <c r="J303" i="12"/>
  <c r="K302" i="12"/>
  <c r="J299" i="11"/>
  <c r="K298" i="11"/>
  <c r="J302" i="10"/>
  <c r="K301" i="10"/>
  <c r="K301" i="9"/>
  <c r="J302" i="9"/>
  <c r="J302" i="8"/>
  <c r="K301" i="8"/>
  <c r="J300" i="7"/>
  <c r="K299" i="7"/>
  <c r="J303" i="6"/>
  <c r="K302" i="6"/>
  <c r="J302" i="5"/>
  <c r="K301" i="5"/>
  <c r="J306" i="4"/>
  <c r="K305" i="4"/>
  <c r="J305" i="15" l="1"/>
  <c r="K304" i="15"/>
  <c r="J303" i="14"/>
  <c r="K302" i="14"/>
  <c r="J305" i="13"/>
  <c r="K304" i="13"/>
  <c r="J304" i="12"/>
  <c r="K303" i="12"/>
  <c r="J300" i="11"/>
  <c r="K299" i="11"/>
  <c r="J303" i="10"/>
  <c r="K302" i="10"/>
  <c r="J303" i="9"/>
  <c r="K302" i="9"/>
  <c r="J303" i="8"/>
  <c r="K302" i="8"/>
  <c r="J301" i="7"/>
  <c r="K300" i="7"/>
  <c r="J304" i="6"/>
  <c r="K303" i="6"/>
  <c r="J303" i="5"/>
  <c r="K302" i="5"/>
  <c r="J307" i="4"/>
  <c r="K306" i="4"/>
  <c r="J306" i="15" l="1"/>
  <c r="K305" i="15"/>
  <c r="J304" i="14"/>
  <c r="K303" i="14"/>
  <c r="J306" i="13"/>
  <c r="K305" i="13"/>
  <c r="J305" i="12"/>
  <c r="K304" i="12"/>
  <c r="J301" i="11"/>
  <c r="K300" i="11"/>
  <c r="J304" i="10"/>
  <c r="K303" i="10"/>
  <c r="J304" i="9"/>
  <c r="K303" i="9"/>
  <c r="J304" i="8"/>
  <c r="K303" i="8"/>
  <c r="J302" i="7"/>
  <c r="K301" i="7"/>
  <c r="J305" i="6"/>
  <c r="K304" i="6"/>
  <c r="J304" i="5"/>
  <c r="K303" i="5"/>
  <c r="J308" i="4"/>
  <c r="K307" i="4"/>
  <c r="J307" i="15" l="1"/>
  <c r="K306" i="15"/>
  <c r="J305" i="14"/>
  <c r="K304" i="14"/>
  <c r="J307" i="13"/>
  <c r="K306" i="13"/>
  <c r="J306" i="12"/>
  <c r="K305" i="12"/>
  <c r="J302" i="11"/>
  <c r="K301" i="11"/>
  <c r="J305" i="10"/>
  <c r="K304" i="10"/>
  <c r="J305" i="9"/>
  <c r="K304" i="9"/>
  <c r="J305" i="8"/>
  <c r="K304" i="8"/>
  <c r="J303" i="7"/>
  <c r="K302" i="7"/>
  <c r="J306" i="6"/>
  <c r="K305" i="6"/>
  <c r="J305" i="5"/>
  <c r="K304" i="5"/>
  <c r="J309" i="4"/>
  <c r="K308" i="4"/>
  <c r="J308" i="15" l="1"/>
  <c r="K307" i="15"/>
  <c r="J306" i="14"/>
  <c r="K305" i="14"/>
  <c r="J308" i="13"/>
  <c r="K307" i="13"/>
  <c r="J307" i="12"/>
  <c r="K306" i="12"/>
  <c r="J303" i="11"/>
  <c r="K302" i="11"/>
  <c r="J306" i="10"/>
  <c r="K305" i="10"/>
  <c r="J306" i="9"/>
  <c r="K305" i="9"/>
  <c r="J306" i="8"/>
  <c r="K305" i="8"/>
  <c r="J304" i="7"/>
  <c r="K303" i="7"/>
  <c r="J307" i="6"/>
  <c r="K306" i="6"/>
  <c r="J306" i="5"/>
  <c r="K305" i="5"/>
  <c r="J310" i="4"/>
  <c r="K309" i="4"/>
  <c r="J309" i="15" l="1"/>
  <c r="K308" i="15"/>
  <c r="J307" i="14"/>
  <c r="K306" i="14"/>
  <c r="J309" i="13"/>
  <c r="K308" i="13"/>
  <c r="J308" i="12"/>
  <c r="K307" i="12"/>
  <c r="K303" i="11"/>
  <c r="J304" i="11"/>
  <c r="J307" i="10"/>
  <c r="K306" i="10"/>
  <c r="J307" i="9"/>
  <c r="K306" i="9"/>
  <c r="J307" i="8"/>
  <c r="K306" i="8"/>
  <c r="J305" i="7"/>
  <c r="K304" i="7"/>
  <c r="J308" i="6"/>
  <c r="K307" i="6"/>
  <c r="J307" i="5"/>
  <c r="K306" i="5"/>
  <c r="J311" i="4"/>
  <c r="K310" i="4"/>
  <c r="J310" i="15" l="1"/>
  <c r="K309" i="15"/>
  <c r="J308" i="14"/>
  <c r="K307" i="14"/>
  <c r="J310" i="13"/>
  <c r="K309" i="13"/>
  <c r="J309" i="12"/>
  <c r="K308" i="12"/>
  <c r="J305" i="11"/>
  <c r="K304" i="11"/>
  <c r="J308" i="10"/>
  <c r="K307" i="10"/>
  <c r="J308" i="9"/>
  <c r="K307" i="9"/>
  <c r="J308" i="8"/>
  <c r="K307" i="8"/>
  <c r="J306" i="7"/>
  <c r="K305" i="7"/>
  <c r="J309" i="6"/>
  <c r="K308" i="6"/>
  <c r="K307" i="5"/>
  <c r="J308" i="5"/>
  <c r="J312" i="4"/>
  <c r="K311" i="4"/>
  <c r="J311" i="15" l="1"/>
  <c r="K310" i="15"/>
  <c r="J309" i="14"/>
  <c r="K308" i="14"/>
  <c r="J311" i="13"/>
  <c r="K310" i="13"/>
  <c r="J310" i="12"/>
  <c r="K309" i="12"/>
  <c r="J306" i="11"/>
  <c r="K305" i="11"/>
  <c r="J309" i="10"/>
  <c r="K308" i="10"/>
  <c r="J309" i="9"/>
  <c r="K308" i="9"/>
  <c r="J309" i="8"/>
  <c r="K308" i="8"/>
  <c r="J307" i="7"/>
  <c r="K306" i="7"/>
  <c r="J310" i="6"/>
  <c r="K309" i="6"/>
  <c r="J309" i="5"/>
  <c r="K308" i="5"/>
  <c r="J313" i="4"/>
  <c r="K312" i="4"/>
  <c r="J312" i="15" l="1"/>
  <c r="K311" i="15"/>
  <c r="J310" i="14"/>
  <c r="K309" i="14"/>
  <c r="J312" i="13"/>
  <c r="K311" i="13"/>
  <c r="J311" i="12"/>
  <c r="K310" i="12"/>
  <c r="J307" i="11"/>
  <c r="K306" i="11"/>
  <c r="J310" i="10"/>
  <c r="K309" i="10"/>
  <c r="J310" i="9"/>
  <c r="K309" i="9"/>
  <c r="J310" i="8"/>
  <c r="K309" i="8"/>
  <c r="J308" i="7"/>
  <c r="K307" i="7"/>
  <c r="J311" i="6"/>
  <c r="K310" i="6"/>
  <c r="J310" i="5"/>
  <c r="K309" i="5"/>
  <c r="J314" i="4"/>
  <c r="K313" i="4"/>
  <c r="J313" i="15" l="1"/>
  <c r="K312" i="15"/>
  <c r="J311" i="14"/>
  <c r="K310" i="14"/>
  <c r="J313" i="13"/>
  <c r="K312" i="13"/>
  <c r="J312" i="12"/>
  <c r="K311" i="12"/>
  <c r="J308" i="11"/>
  <c r="K307" i="11"/>
  <c r="J311" i="10"/>
  <c r="K310" i="10"/>
  <c r="J311" i="9"/>
  <c r="K310" i="9"/>
  <c r="J311" i="8"/>
  <c r="K310" i="8"/>
  <c r="J309" i="7"/>
  <c r="K308" i="7"/>
  <c r="J312" i="6"/>
  <c r="K311" i="6"/>
  <c r="J311" i="5"/>
  <c r="K310" i="5"/>
  <c r="J315" i="4"/>
  <c r="K314" i="4"/>
  <c r="K313" i="15" l="1"/>
  <c r="J314" i="15"/>
  <c r="J312" i="14"/>
  <c r="K311" i="14"/>
  <c r="J314" i="13"/>
  <c r="K313" i="13"/>
  <c r="J313" i="12"/>
  <c r="K312" i="12"/>
  <c r="J309" i="11"/>
  <c r="K308" i="11"/>
  <c r="J312" i="10"/>
  <c r="K311" i="10"/>
  <c r="J312" i="9"/>
  <c r="K311" i="9"/>
  <c r="J312" i="8"/>
  <c r="K311" i="8"/>
  <c r="J310" i="7"/>
  <c r="K309" i="7"/>
  <c r="J313" i="6"/>
  <c r="K312" i="6"/>
  <c r="J312" i="5"/>
  <c r="K311" i="5"/>
  <c r="J316" i="4"/>
  <c r="K315" i="4"/>
  <c r="J315" i="15" l="1"/>
  <c r="K314" i="15"/>
  <c r="J313" i="14"/>
  <c r="K312" i="14"/>
  <c r="J315" i="13"/>
  <c r="K314" i="13"/>
  <c r="J314" i="12"/>
  <c r="K313" i="12"/>
  <c r="J310" i="11"/>
  <c r="K309" i="11"/>
  <c r="J313" i="10"/>
  <c r="K312" i="10"/>
  <c r="J313" i="9"/>
  <c r="K312" i="9"/>
  <c r="J313" i="8"/>
  <c r="K312" i="8"/>
  <c r="J311" i="7"/>
  <c r="K310" i="7"/>
  <c r="J314" i="6"/>
  <c r="K313" i="6"/>
  <c r="J313" i="5"/>
  <c r="K312" i="5"/>
  <c r="J317" i="4"/>
  <c r="K316" i="4"/>
  <c r="J316" i="15" l="1"/>
  <c r="K315" i="15"/>
  <c r="J314" i="14"/>
  <c r="K313" i="14"/>
  <c r="J316" i="13"/>
  <c r="K315" i="13"/>
  <c r="J315" i="12"/>
  <c r="K314" i="12"/>
  <c r="J311" i="11"/>
  <c r="K310" i="11"/>
  <c r="J314" i="10"/>
  <c r="K313" i="10"/>
  <c r="J314" i="9"/>
  <c r="K313" i="9"/>
  <c r="J314" i="8"/>
  <c r="K313" i="8"/>
  <c r="J312" i="7"/>
  <c r="K311" i="7"/>
  <c r="J315" i="6"/>
  <c r="K314" i="6"/>
  <c r="J314" i="5"/>
  <c r="K313" i="5"/>
  <c r="K317" i="4"/>
  <c r="J318" i="4"/>
  <c r="J317" i="15" l="1"/>
  <c r="K316" i="15"/>
  <c r="J315" i="14"/>
  <c r="K314" i="14"/>
  <c r="J317" i="13"/>
  <c r="K316" i="13"/>
  <c r="J316" i="12"/>
  <c r="K315" i="12"/>
  <c r="J312" i="11"/>
  <c r="K311" i="11"/>
  <c r="J315" i="10"/>
  <c r="K314" i="10"/>
  <c r="J315" i="9"/>
  <c r="K314" i="9"/>
  <c r="J315" i="8"/>
  <c r="K314" i="8"/>
  <c r="J313" i="7"/>
  <c r="K312" i="7"/>
  <c r="K315" i="6"/>
  <c r="J316" i="6"/>
  <c r="J315" i="5"/>
  <c r="K314" i="5"/>
  <c r="J319" i="4"/>
  <c r="K318" i="4"/>
  <c r="J318" i="15" l="1"/>
  <c r="K317" i="15"/>
  <c r="J316" i="14"/>
  <c r="K315" i="14"/>
  <c r="J318" i="13"/>
  <c r="K317" i="13"/>
  <c r="J317" i="12"/>
  <c r="K316" i="12"/>
  <c r="J313" i="11"/>
  <c r="K312" i="11"/>
  <c r="J316" i="10"/>
  <c r="K315" i="10"/>
  <c r="J316" i="9"/>
  <c r="K315" i="9"/>
  <c r="J316" i="8"/>
  <c r="K315" i="8"/>
  <c r="J314" i="7"/>
  <c r="K313" i="7"/>
  <c r="J317" i="6"/>
  <c r="K316" i="6"/>
  <c r="K315" i="5"/>
  <c r="J316" i="5"/>
  <c r="J320" i="4"/>
  <c r="K319" i="4"/>
  <c r="K318" i="15" l="1"/>
  <c r="J319" i="15"/>
  <c r="J317" i="14"/>
  <c r="K316" i="14"/>
  <c r="J319" i="13"/>
  <c r="K318" i="13"/>
  <c r="J318" i="12"/>
  <c r="K317" i="12"/>
  <c r="J314" i="11"/>
  <c r="K313" i="11"/>
  <c r="J317" i="10"/>
  <c r="K316" i="10"/>
  <c r="J317" i="9"/>
  <c r="K316" i="9"/>
  <c r="J317" i="8"/>
  <c r="K316" i="8"/>
  <c r="J315" i="7"/>
  <c r="K314" i="7"/>
  <c r="J318" i="6"/>
  <c r="K317" i="6"/>
  <c r="J317" i="5"/>
  <c r="K316" i="5"/>
  <c r="J321" i="4"/>
  <c r="K320" i="4"/>
  <c r="J320" i="15" l="1"/>
  <c r="K319" i="15"/>
  <c r="J318" i="14"/>
  <c r="K317" i="14"/>
  <c r="J320" i="13"/>
  <c r="K319" i="13"/>
  <c r="J319" i="12"/>
  <c r="K318" i="12"/>
  <c r="J315" i="11"/>
  <c r="K314" i="11"/>
  <c r="J318" i="10"/>
  <c r="K317" i="10"/>
  <c r="J318" i="9"/>
  <c r="K317" i="9"/>
  <c r="J318" i="8"/>
  <c r="K317" i="8"/>
  <c r="J316" i="7"/>
  <c r="K315" i="7"/>
  <c r="J319" i="6"/>
  <c r="K318" i="6"/>
  <c r="K317" i="5"/>
  <c r="J318" i="5"/>
  <c r="K321" i="4"/>
  <c r="J322" i="4"/>
  <c r="J321" i="15" l="1"/>
  <c r="K320" i="15"/>
  <c r="J319" i="14"/>
  <c r="K318" i="14"/>
  <c r="J321" i="13"/>
  <c r="K320" i="13"/>
  <c r="J320" i="12"/>
  <c r="K319" i="12"/>
  <c r="J316" i="11"/>
  <c r="K315" i="11"/>
  <c r="J319" i="10"/>
  <c r="K318" i="10"/>
  <c r="J319" i="9"/>
  <c r="K318" i="9"/>
  <c r="J319" i="8"/>
  <c r="K318" i="8"/>
  <c r="J317" i="7"/>
  <c r="K316" i="7"/>
  <c r="K319" i="6"/>
  <c r="J320" i="6"/>
  <c r="J319" i="5"/>
  <c r="K318" i="5"/>
  <c r="J323" i="4"/>
  <c r="K322" i="4"/>
  <c r="J322" i="15" l="1"/>
  <c r="K321" i="15"/>
  <c r="J320" i="14"/>
  <c r="K319" i="14"/>
  <c r="K321" i="13"/>
  <c r="J322" i="13"/>
  <c r="J321" i="12"/>
  <c r="K320" i="12"/>
  <c r="J317" i="11"/>
  <c r="K316" i="11"/>
  <c r="J320" i="10"/>
  <c r="K319" i="10"/>
  <c r="J320" i="9"/>
  <c r="K319" i="9"/>
  <c r="J320" i="8"/>
  <c r="K319" i="8"/>
  <c r="J318" i="7"/>
  <c r="K317" i="7"/>
  <c r="K320" i="6"/>
  <c r="J321" i="6"/>
  <c r="K319" i="5"/>
  <c r="J320" i="5"/>
  <c r="J324" i="4"/>
  <c r="K323" i="4"/>
  <c r="J323" i="15" l="1"/>
  <c r="K322" i="15"/>
  <c r="J321" i="14"/>
  <c r="K320" i="14"/>
  <c r="J323" i="13"/>
  <c r="K322" i="13"/>
  <c r="J322" i="12"/>
  <c r="K321" i="12"/>
  <c r="K317" i="11"/>
  <c r="J318" i="11"/>
  <c r="J321" i="10"/>
  <c r="K320" i="10"/>
  <c r="K320" i="9"/>
  <c r="J321" i="9"/>
  <c r="J321" i="8"/>
  <c r="K320" i="8"/>
  <c r="J319" i="7"/>
  <c r="K318" i="7"/>
  <c r="J322" i="6"/>
  <c r="K321" i="6"/>
  <c r="J321" i="5"/>
  <c r="K320" i="5"/>
  <c r="J325" i="4"/>
  <c r="K324" i="4"/>
  <c r="J324" i="15" l="1"/>
  <c r="K323" i="15"/>
  <c r="J322" i="14"/>
  <c r="K321" i="14"/>
  <c r="J324" i="13"/>
  <c r="K323" i="13"/>
  <c r="J323" i="12"/>
  <c r="K322" i="12"/>
  <c r="J319" i="11"/>
  <c r="K318" i="11"/>
  <c r="J322" i="10"/>
  <c r="K321" i="10"/>
  <c r="J322" i="9"/>
  <c r="K321" i="9"/>
  <c r="J322" i="8"/>
  <c r="K321" i="8"/>
  <c r="J320" i="7"/>
  <c r="K319" i="7"/>
  <c r="J323" i="6"/>
  <c r="K322" i="6"/>
  <c r="J322" i="5"/>
  <c r="K321" i="5"/>
  <c r="J326" i="4"/>
  <c r="K325" i="4"/>
  <c r="J325" i="15" l="1"/>
  <c r="K324" i="15"/>
  <c r="J323" i="14"/>
  <c r="K322" i="14"/>
  <c r="J325" i="13"/>
  <c r="K324" i="13"/>
  <c r="J324" i="12"/>
  <c r="K323" i="12"/>
  <c r="J320" i="11"/>
  <c r="K319" i="11"/>
  <c r="J323" i="10"/>
  <c r="K322" i="10"/>
  <c r="J323" i="9"/>
  <c r="K322" i="9"/>
  <c r="J323" i="8"/>
  <c r="K322" i="8"/>
  <c r="J321" i="7"/>
  <c r="K320" i="7"/>
  <c r="J324" i="6"/>
  <c r="K323" i="6"/>
  <c r="J323" i="5"/>
  <c r="K322" i="5"/>
  <c r="J327" i="4"/>
  <c r="K326" i="4"/>
  <c r="J326" i="15" l="1"/>
  <c r="K325" i="15"/>
  <c r="J324" i="14"/>
  <c r="K323" i="14"/>
  <c r="J326" i="13"/>
  <c r="K325" i="13"/>
  <c r="J325" i="12"/>
  <c r="K324" i="12"/>
  <c r="J321" i="11"/>
  <c r="K320" i="11"/>
  <c r="J324" i="10"/>
  <c r="K323" i="10"/>
  <c r="K323" i="9"/>
  <c r="J324" i="9"/>
  <c r="J324" i="8"/>
  <c r="K323" i="8"/>
  <c r="J322" i="7"/>
  <c r="K321" i="7"/>
  <c r="K324" i="6"/>
  <c r="J325" i="6"/>
  <c r="J324" i="5"/>
  <c r="K323" i="5"/>
  <c r="J328" i="4"/>
  <c r="K327" i="4"/>
  <c r="J327" i="15" l="1"/>
  <c r="K326" i="15"/>
  <c r="J325" i="14"/>
  <c r="K324" i="14"/>
  <c r="J327" i="13"/>
  <c r="K326" i="13"/>
  <c r="J326" i="12"/>
  <c r="K325" i="12"/>
  <c r="J322" i="11"/>
  <c r="K321" i="11"/>
  <c r="J325" i="10"/>
  <c r="K324" i="10"/>
  <c r="K324" i="9"/>
  <c r="J325" i="9"/>
  <c r="J325" i="8"/>
  <c r="K324" i="8"/>
  <c r="J323" i="7"/>
  <c r="K322" i="7"/>
  <c r="J326" i="6"/>
  <c r="K325" i="6"/>
  <c r="J325" i="5"/>
  <c r="K324" i="5"/>
  <c r="J329" i="4"/>
  <c r="K328" i="4"/>
  <c r="J328" i="15" l="1"/>
  <c r="K327" i="15"/>
  <c r="J326" i="14"/>
  <c r="K325" i="14"/>
  <c r="J328" i="13"/>
  <c r="K327" i="13"/>
  <c r="J327" i="12"/>
  <c r="K326" i="12"/>
  <c r="J323" i="11"/>
  <c r="K322" i="11"/>
  <c r="J326" i="10"/>
  <c r="K325" i="10"/>
  <c r="J326" i="9"/>
  <c r="K325" i="9"/>
  <c r="J326" i="8"/>
  <c r="K325" i="8"/>
  <c r="J324" i="7"/>
  <c r="K323" i="7"/>
  <c r="J327" i="6"/>
  <c r="K326" i="6"/>
  <c r="J326" i="5"/>
  <c r="K325" i="5"/>
  <c r="J330" i="4"/>
  <c r="K329" i="4"/>
  <c r="J329" i="15" l="1"/>
  <c r="K328" i="15"/>
  <c r="J327" i="14"/>
  <c r="K326" i="14"/>
  <c r="J329" i="13"/>
  <c r="K328" i="13"/>
  <c r="J328" i="12"/>
  <c r="K327" i="12"/>
  <c r="J324" i="11"/>
  <c r="K323" i="11"/>
  <c r="J327" i="10"/>
  <c r="K326" i="10"/>
  <c r="J327" i="9"/>
  <c r="K326" i="9"/>
  <c r="J327" i="8"/>
  <c r="K326" i="8"/>
  <c r="J325" i="7"/>
  <c r="K324" i="7"/>
  <c r="J328" i="6"/>
  <c r="K327" i="6"/>
  <c r="J327" i="5"/>
  <c r="K326" i="5"/>
  <c r="J331" i="4"/>
  <c r="K330" i="4"/>
  <c r="J330" i="15" l="1"/>
  <c r="K329" i="15"/>
  <c r="J328" i="14"/>
  <c r="K327" i="14"/>
  <c r="J330" i="13"/>
  <c r="K329" i="13"/>
  <c r="J329" i="12"/>
  <c r="K328" i="12"/>
  <c r="J325" i="11"/>
  <c r="K324" i="11"/>
  <c r="J328" i="10"/>
  <c r="K327" i="10"/>
  <c r="J328" i="9"/>
  <c r="K327" i="9"/>
  <c r="J328" i="8"/>
  <c r="K327" i="8"/>
  <c r="J326" i="7"/>
  <c r="K325" i="7"/>
  <c r="J329" i="6"/>
  <c r="K328" i="6"/>
  <c r="J328" i="5"/>
  <c r="K327" i="5"/>
  <c r="J332" i="4"/>
  <c r="K331" i="4"/>
  <c r="J331" i="15" l="1"/>
  <c r="K330" i="15"/>
  <c r="J329" i="14"/>
  <c r="K328" i="14"/>
  <c r="J331" i="13"/>
  <c r="K330" i="13"/>
  <c r="J330" i="12"/>
  <c r="K329" i="12"/>
  <c r="J326" i="11"/>
  <c r="K325" i="11"/>
  <c r="J329" i="10"/>
  <c r="K328" i="10"/>
  <c r="J329" i="9"/>
  <c r="K328" i="9"/>
  <c r="J329" i="8"/>
  <c r="K328" i="8"/>
  <c r="J327" i="7"/>
  <c r="K326" i="7"/>
  <c r="J330" i="6"/>
  <c r="K329" i="6"/>
  <c r="J329" i="5"/>
  <c r="K328" i="5"/>
  <c r="J333" i="4"/>
  <c r="K332" i="4"/>
  <c r="J332" i="15" l="1"/>
  <c r="K331" i="15"/>
  <c r="J330" i="14"/>
  <c r="K329" i="14"/>
  <c r="J332" i="13"/>
  <c r="K331" i="13"/>
  <c r="J331" i="12"/>
  <c r="K330" i="12"/>
  <c r="J327" i="11"/>
  <c r="K326" i="11"/>
  <c r="J330" i="10"/>
  <c r="K329" i="10"/>
  <c r="J330" i="9"/>
  <c r="K329" i="9"/>
  <c r="J330" i="8"/>
  <c r="K329" i="8"/>
  <c r="J328" i="7"/>
  <c r="K327" i="7"/>
  <c r="J331" i="6"/>
  <c r="K330" i="6"/>
  <c r="J330" i="5"/>
  <c r="K329" i="5"/>
  <c r="J334" i="4"/>
  <c r="K333" i="4"/>
  <c r="J333" i="15" l="1"/>
  <c r="K332" i="15"/>
  <c r="J331" i="14"/>
  <c r="K330" i="14"/>
  <c r="J333" i="13"/>
  <c r="K332" i="13"/>
  <c r="J332" i="12"/>
  <c r="K331" i="12"/>
  <c r="K327" i="11"/>
  <c r="J328" i="11"/>
  <c r="J331" i="10"/>
  <c r="K330" i="10"/>
  <c r="J331" i="9"/>
  <c r="K330" i="9"/>
  <c r="J331" i="8"/>
  <c r="K330" i="8"/>
  <c r="J329" i="7"/>
  <c r="K328" i="7"/>
  <c r="J332" i="6"/>
  <c r="K331" i="6"/>
  <c r="J331" i="5"/>
  <c r="K330" i="5"/>
  <c r="J335" i="4"/>
  <c r="K334" i="4"/>
  <c r="J334" i="15" l="1"/>
  <c r="K333" i="15"/>
  <c r="J332" i="14"/>
  <c r="K331" i="14"/>
  <c r="J334" i="13"/>
  <c r="K333" i="13"/>
  <c r="J333" i="12"/>
  <c r="K332" i="12"/>
  <c r="J329" i="11"/>
  <c r="K328" i="11"/>
  <c r="J332" i="10"/>
  <c r="K331" i="10"/>
  <c r="J332" i="9"/>
  <c r="K331" i="9"/>
  <c r="J332" i="8"/>
  <c r="K331" i="8"/>
  <c r="J330" i="7"/>
  <c r="K329" i="7"/>
  <c r="J333" i="6"/>
  <c r="K332" i="6"/>
  <c r="K331" i="5"/>
  <c r="J332" i="5"/>
  <c r="J336" i="4"/>
  <c r="K335" i="4"/>
  <c r="J335" i="15" l="1"/>
  <c r="K334" i="15"/>
  <c r="J333" i="14"/>
  <c r="K332" i="14"/>
  <c r="J335" i="13"/>
  <c r="K334" i="13"/>
  <c r="J334" i="12"/>
  <c r="K333" i="12"/>
  <c r="J330" i="11"/>
  <c r="K329" i="11"/>
  <c r="J333" i="10"/>
  <c r="K332" i="10"/>
  <c r="K332" i="9"/>
  <c r="J333" i="9"/>
  <c r="J333" i="8"/>
  <c r="K332" i="8"/>
  <c r="J331" i="7"/>
  <c r="K330" i="7"/>
  <c r="J334" i="6"/>
  <c r="K333" i="6"/>
  <c r="J333" i="5"/>
  <c r="K332" i="5"/>
  <c r="J337" i="4"/>
  <c r="K336" i="4"/>
  <c r="J336" i="15" l="1"/>
  <c r="K335" i="15"/>
  <c r="J334" i="14"/>
  <c r="K333" i="14"/>
  <c r="J336" i="13"/>
  <c r="K335" i="13"/>
  <c r="J335" i="12"/>
  <c r="K334" i="12"/>
  <c r="J331" i="11"/>
  <c r="K330" i="11"/>
  <c r="J334" i="10"/>
  <c r="K333" i="10"/>
  <c r="J334" i="9"/>
  <c r="K333" i="9"/>
  <c r="J334" i="8"/>
  <c r="K333" i="8"/>
  <c r="K331" i="7"/>
  <c r="J332" i="7"/>
  <c r="J335" i="6"/>
  <c r="K334" i="6"/>
  <c r="J334" i="5"/>
  <c r="K333" i="5"/>
  <c r="J338" i="4"/>
  <c r="K337" i="4"/>
  <c r="J337" i="15" l="1"/>
  <c r="K336" i="15"/>
  <c r="J335" i="14"/>
  <c r="K334" i="14"/>
  <c r="J337" i="13"/>
  <c r="K336" i="13"/>
  <c r="J336" i="12"/>
  <c r="K335" i="12"/>
  <c r="J332" i="11"/>
  <c r="K331" i="11"/>
  <c r="J335" i="10"/>
  <c r="K334" i="10"/>
  <c r="J335" i="9"/>
  <c r="K334" i="9"/>
  <c r="J335" i="8"/>
  <c r="K334" i="8"/>
  <c r="K332" i="7"/>
  <c r="J333" i="7"/>
  <c r="J336" i="6"/>
  <c r="K335" i="6"/>
  <c r="J335" i="5"/>
  <c r="K334" i="5"/>
  <c r="J339" i="4"/>
  <c r="K338" i="4"/>
  <c r="K337" i="15" l="1"/>
  <c r="J338" i="15"/>
  <c r="J336" i="14"/>
  <c r="K335" i="14"/>
  <c r="J338" i="13"/>
  <c r="K337" i="13"/>
  <c r="J337" i="12"/>
  <c r="K336" i="12"/>
  <c r="J333" i="11"/>
  <c r="K332" i="11"/>
  <c r="J336" i="10"/>
  <c r="K335" i="10"/>
  <c r="K335" i="9"/>
  <c r="J336" i="9"/>
  <c r="J336" i="8"/>
  <c r="K335" i="8"/>
  <c r="J334" i="7"/>
  <c r="K333" i="7"/>
  <c r="J337" i="6"/>
  <c r="K336" i="6"/>
  <c r="J336" i="5"/>
  <c r="K335" i="5"/>
  <c r="J340" i="4"/>
  <c r="K339" i="4"/>
  <c r="J339" i="15" l="1"/>
  <c r="K338" i="15"/>
  <c r="J337" i="14"/>
  <c r="K336" i="14"/>
  <c r="J339" i="13"/>
  <c r="K338" i="13"/>
  <c r="J338" i="12"/>
  <c r="K337" i="12"/>
  <c r="J334" i="11"/>
  <c r="K333" i="11"/>
  <c r="J337" i="10"/>
  <c r="K336" i="10"/>
  <c r="K336" i="9"/>
  <c r="J337" i="9"/>
  <c r="J337" i="8"/>
  <c r="K336" i="8"/>
  <c r="J335" i="7"/>
  <c r="K334" i="7"/>
  <c r="J338" i="6"/>
  <c r="K337" i="6"/>
  <c r="J337" i="5"/>
  <c r="K336" i="5"/>
  <c r="J341" i="4"/>
  <c r="K340" i="4"/>
  <c r="J340" i="15" l="1"/>
  <c r="K339" i="15"/>
  <c r="J338" i="14"/>
  <c r="K337" i="14"/>
  <c r="J340" i="13"/>
  <c r="K339" i="13"/>
  <c r="J339" i="12"/>
  <c r="K338" i="12"/>
  <c r="J335" i="11"/>
  <c r="K334" i="11"/>
  <c r="J338" i="10"/>
  <c r="K337" i="10"/>
  <c r="J338" i="9"/>
  <c r="K337" i="9"/>
  <c r="J338" i="8"/>
  <c r="K337" i="8"/>
  <c r="J336" i="7"/>
  <c r="K335" i="7"/>
  <c r="J339" i="6"/>
  <c r="K338" i="6"/>
  <c r="J338" i="5"/>
  <c r="K337" i="5"/>
  <c r="J342" i="4"/>
  <c r="K341" i="4"/>
  <c r="J341" i="15" l="1"/>
  <c r="K340" i="15"/>
  <c r="J339" i="14"/>
  <c r="K338" i="14"/>
  <c r="J341" i="13"/>
  <c r="K340" i="13"/>
  <c r="J340" i="12"/>
  <c r="K339" i="12"/>
  <c r="J336" i="11"/>
  <c r="K335" i="11"/>
  <c r="J339" i="10"/>
  <c r="K338" i="10"/>
  <c r="J339" i="9"/>
  <c r="K338" i="9"/>
  <c r="J339" i="8"/>
  <c r="K338" i="8"/>
  <c r="K336" i="7"/>
  <c r="J337" i="7"/>
  <c r="J340" i="6"/>
  <c r="K339" i="6"/>
  <c r="J339" i="5"/>
  <c r="K338" i="5"/>
  <c r="J343" i="4"/>
  <c r="K342" i="4"/>
  <c r="J342" i="15" l="1"/>
  <c r="K341" i="15"/>
  <c r="J340" i="14"/>
  <c r="K339" i="14"/>
  <c r="J342" i="13"/>
  <c r="K341" i="13"/>
  <c r="J341" i="12"/>
  <c r="K340" i="12"/>
  <c r="J337" i="11"/>
  <c r="K336" i="11"/>
  <c r="J340" i="10"/>
  <c r="K339" i="10"/>
  <c r="J340" i="9"/>
  <c r="K339" i="9"/>
  <c r="J340" i="8"/>
  <c r="K339" i="8"/>
  <c r="J338" i="7"/>
  <c r="K337" i="7"/>
  <c r="J341" i="6"/>
  <c r="K340" i="6"/>
  <c r="J340" i="5"/>
  <c r="K339" i="5"/>
  <c r="J344" i="4"/>
  <c r="K343" i="4"/>
  <c r="K342" i="15" l="1"/>
  <c r="J343" i="15"/>
  <c r="J341" i="14"/>
  <c r="K340" i="14"/>
  <c r="K342" i="13"/>
  <c r="J343" i="13"/>
  <c r="J342" i="12"/>
  <c r="K341" i="12"/>
  <c r="J338" i="11"/>
  <c r="K337" i="11"/>
  <c r="J341" i="10"/>
  <c r="K340" i="10"/>
  <c r="J341" i="9"/>
  <c r="K340" i="9"/>
  <c r="J341" i="8"/>
  <c r="K340" i="8"/>
  <c r="J339" i="7"/>
  <c r="K338" i="7"/>
  <c r="J342" i="6"/>
  <c r="K341" i="6"/>
  <c r="J341" i="5"/>
  <c r="K340" i="5"/>
  <c r="J345" i="4"/>
  <c r="K344" i="4"/>
  <c r="J344" i="15" l="1"/>
  <c r="K343" i="15"/>
  <c r="J342" i="14"/>
  <c r="K341" i="14"/>
  <c r="J344" i="13"/>
  <c r="K343" i="13"/>
  <c r="J343" i="12"/>
  <c r="K342" i="12"/>
  <c r="J339" i="11"/>
  <c r="K338" i="11"/>
  <c r="J342" i="10"/>
  <c r="K341" i="10"/>
  <c r="K341" i="9"/>
  <c r="J342" i="9"/>
  <c r="J342" i="8"/>
  <c r="K341" i="8"/>
  <c r="K339" i="7"/>
  <c r="J340" i="7"/>
  <c r="J343" i="6"/>
  <c r="K342" i="6"/>
  <c r="K341" i="5"/>
  <c r="J342" i="5"/>
  <c r="J346" i="4"/>
  <c r="K345" i="4"/>
  <c r="J345" i="15" l="1"/>
  <c r="K344" i="15"/>
  <c r="J343" i="14"/>
  <c r="K342" i="14"/>
  <c r="J345" i="13"/>
  <c r="K344" i="13"/>
  <c r="J344" i="12"/>
  <c r="K343" i="12"/>
  <c r="J340" i="11"/>
  <c r="K339" i="11"/>
  <c r="J343" i="10"/>
  <c r="K342" i="10"/>
  <c r="J343" i="9"/>
  <c r="K342" i="9"/>
  <c r="J343" i="8"/>
  <c r="K342" i="8"/>
  <c r="J341" i="7"/>
  <c r="K340" i="7"/>
  <c r="K343" i="6"/>
  <c r="J344" i="6"/>
  <c r="J343" i="5"/>
  <c r="K342" i="5"/>
  <c r="J347" i="4"/>
  <c r="K346" i="4"/>
  <c r="J346" i="15" l="1"/>
  <c r="K345" i="15"/>
  <c r="J344" i="14"/>
  <c r="K343" i="14"/>
  <c r="J346" i="13"/>
  <c r="K345" i="13"/>
  <c r="J345" i="12"/>
  <c r="K344" i="12"/>
  <c r="J341" i="11"/>
  <c r="K340" i="11"/>
  <c r="J344" i="10"/>
  <c r="K343" i="10"/>
  <c r="J344" i="9"/>
  <c r="K343" i="9"/>
  <c r="J344" i="8"/>
  <c r="K343" i="8"/>
  <c r="J342" i="7"/>
  <c r="K341" i="7"/>
  <c r="J345" i="6"/>
  <c r="K344" i="6"/>
  <c r="K343" i="5"/>
  <c r="J344" i="5"/>
  <c r="J348" i="4"/>
  <c r="K347" i="4"/>
  <c r="J347" i="15" l="1"/>
  <c r="K346" i="15"/>
  <c r="J345" i="14"/>
  <c r="K344" i="14"/>
  <c r="J347" i="13"/>
  <c r="K346" i="13"/>
  <c r="J346" i="12"/>
  <c r="K345" i="12"/>
  <c r="K341" i="11"/>
  <c r="J342" i="11"/>
  <c r="J345" i="10"/>
  <c r="K344" i="10"/>
  <c r="J345" i="9"/>
  <c r="K344" i="9"/>
  <c r="J345" i="8"/>
  <c r="K344" i="8"/>
  <c r="J343" i="7"/>
  <c r="K342" i="7"/>
  <c r="J346" i="6"/>
  <c r="K345" i="6"/>
  <c r="J345" i="5"/>
  <c r="K344" i="5"/>
  <c r="J349" i="4"/>
  <c r="K348" i="4"/>
  <c r="J348" i="15" l="1"/>
  <c r="K347" i="15"/>
  <c r="J346" i="14"/>
  <c r="K345" i="14"/>
  <c r="J348" i="13"/>
  <c r="K347" i="13"/>
  <c r="J347" i="12"/>
  <c r="K346" i="12"/>
  <c r="J343" i="11"/>
  <c r="K342" i="11"/>
  <c r="J346" i="10"/>
  <c r="K345" i="10"/>
  <c r="J346" i="9"/>
  <c r="K345" i="9"/>
  <c r="J346" i="8"/>
  <c r="K345" i="8"/>
  <c r="J344" i="7"/>
  <c r="K343" i="7"/>
  <c r="J347" i="6"/>
  <c r="K346" i="6"/>
  <c r="J346" i="5"/>
  <c r="K345" i="5"/>
  <c r="K349" i="4"/>
  <c r="J350" i="4"/>
  <c r="J349" i="15" l="1"/>
  <c r="K348" i="15"/>
  <c r="J347" i="14"/>
  <c r="K346" i="14"/>
  <c r="J349" i="13"/>
  <c r="K348" i="13"/>
  <c r="J348" i="12"/>
  <c r="K347" i="12"/>
  <c r="J344" i="11"/>
  <c r="K343" i="11"/>
  <c r="J347" i="10"/>
  <c r="K346" i="10"/>
  <c r="J347" i="9"/>
  <c r="K346" i="9"/>
  <c r="J347" i="8"/>
  <c r="K346" i="8"/>
  <c r="K344" i="7"/>
  <c r="J345" i="7"/>
  <c r="J348" i="6"/>
  <c r="K347" i="6"/>
  <c r="J347" i="5"/>
  <c r="K346" i="5"/>
  <c r="J351" i="4"/>
  <c r="K350" i="4"/>
  <c r="J350" i="15" l="1"/>
  <c r="K349" i="15"/>
  <c r="J348" i="14"/>
  <c r="K347" i="14"/>
  <c r="J350" i="13"/>
  <c r="K349" i="13"/>
  <c r="J349" i="12"/>
  <c r="K348" i="12"/>
  <c r="J345" i="11"/>
  <c r="K344" i="11"/>
  <c r="J348" i="10"/>
  <c r="K347" i="10"/>
  <c r="J348" i="9"/>
  <c r="K347" i="9"/>
  <c r="J348" i="8"/>
  <c r="K347" i="8"/>
  <c r="J346" i="7"/>
  <c r="K345" i="7"/>
  <c r="J349" i="6"/>
  <c r="K348" i="6"/>
  <c r="J348" i="5"/>
  <c r="K347" i="5"/>
  <c r="J352" i="4"/>
  <c r="K351" i="4"/>
  <c r="J351" i="15" l="1"/>
  <c r="K350" i="15"/>
  <c r="J349" i="14"/>
  <c r="K348" i="14"/>
  <c r="J351" i="13"/>
  <c r="K350" i="13"/>
  <c r="J350" i="12"/>
  <c r="K349" i="12"/>
  <c r="J346" i="11"/>
  <c r="K345" i="11"/>
  <c r="J349" i="10"/>
  <c r="K348" i="10"/>
  <c r="J349" i="9"/>
  <c r="K348" i="9"/>
  <c r="J349" i="8"/>
  <c r="K348" i="8"/>
  <c r="J347" i="7"/>
  <c r="K346" i="7"/>
  <c r="J350" i="6"/>
  <c r="K349" i="6"/>
  <c r="J349" i="5"/>
  <c r="K348" i="5"/>
  <c r="J353" i="4"/>
  <c r="K352" i="4"/>
  <c r="J352" i="15" l="1"/>
  <c r="K351" i="15"/>
  <c r="J350" i="14"/>
  <c r="K349" i="14"/>
  <c r="J352" i="13"/>
  <c r="K351" i="13"/>
  <c r="J351" i="12"/>
  <c r="K350" i="12"/>
  <c r="J347" i="11"/>
  <c r="K346" i="11"/>
  <c r="J350" i="10"/>
  <c r="K349" i="10"/>
  <c r="K349" i="9"/>
  <c r="J350" i="9"/>
  <c r="K349" i="8"/>
  <c r="J350" i="8"/>
  <c r="J348" i="7"/>
  <c r="K347" i="7"/>
  <c r="J351" i="6"/>
  <c r="K350" i="6"/>
  <c r="J350" i="5"/>
  <c r="K349" i="5"/>
  <c r="K353" i="4"/>
  <c r="J354" i="4"/>
  <c r="J353" i="15" l="1"/>
  <c r="K352" i="15"/>
  <c r="J351" i="14"/>
  <c r="K350" i="14"/>
  <c r="J353" i="13"/>
  <c r="K352" i="13"/>
  <c r="J352" i="12"/>
  <c r="K351" i="12"/>
  <c r="J348" i="11"/>
  <c r="K347" i="11"/>
  <c r="J351" i="10"/>
  <c r="K350" i="10"/>
  <c r="J351" i="9"/>
  <c r="K350" i="9"/>
  <c r="J351" i="8"/>
  <c r="K350" i="8"/>
  <c r="J349" i="7"/>
  <c r="K348" i="7"/>
  <c r="J352" i="6"/>
  <c r="K351" i="6"/>
  <c r="J351" i="5"/>
  <c r="K350" i="5"/>
  <c r="J355" i="4"/>
  <c r="K354" i="4"/>
  <c r="J354" i="15" l="1"/>
  <c r="K353" i="15"/>
  <c r="J352" i="14"/>
  <c r="K351" i="14"/>
  <c r="J354" i="13"/>
  <c r="K353" i="13"/>
  <c r="J353" i="12"/>
  <c r="K352" i="12"/>
  <c r="J349" i="11"/>
  <c r="K348" i="11"/>
  <c r="J352" i="10"/>
  <c r="K351" i="10"/>
  <c r="K351" i="9"/>
  <c r="J352" i="9"/>
  <c r="J352" i="8"/>
  <c r="K351" i="8"/>
  <c r="J350" i="7"/>
  <c r="K349" i="7"/>
  <c r="J353" i="6"/>
  <c r="K352" i="6"/>
  <c r="J352" i="5"/>
  <c r="K351" i="5"/>
  <c r="J356" i="4"/>
  <c r="K355" i="4"/>
  <c r="J355" i="15" l="1"/>
  <c r="K354" i="15"/>
  <c r="J353" i="14"/>
  <c r="K352" i="14"/>
  <c r="J355" i="13"/>
  <c r="K354" i="13"/>
  <c r="J354" i="12"/>
  <c r="K353" i="12"/>
  <c r="J350" i="11"/>
  <c r="K349" i="11"/>
  <c r="J353" i="10"/>
  <c r="K352" i="10"/>
  <c r="J353" i="9"/>
  <c r="K352" i="9"/>
  <c r="J353" i="8"/>
  <c r="K352" i="8"/>
  <c r="J351" i="7"/>
  <c r="K350" i="7"/>
  <c r="J354" i="6"/>
  <c r="K353" i="6"/>
  <c r="J353" i="5"/>
  <c r="K352" i="5"/>
  <c r="J357" i="4"/>
  <c r="K356" i="4"/>
  <c r="J356" i="15" l="1"/>
  <c r="K355" i="15"/>
  <c r="J354" i="14"/>
  <c r="K353" i="14"/>
  <c r="J356" i="13"/>
  <c r="K355" i="13"/>
  <c r="J355" i="12"/>
  <c r="K354" i="12"/>
  <c r="J351" i="11"/>
  <c r="K350" i="11"/>
  <c r="J354" i="10"/>
  <c r="K353" i="10"/>
  <c r="J354" i="9"/>
  <c r="K353" i="9"/>
  <c r="J354" i="8"/>
  <c r="K353" i="8"/>
  <c r="J352" i="7"/>
  <c r="K351" i="7"/>
  <c r="J355" i="6"/>
  <c r="K354" i="6"/>
  <c r="J354" i="5"/>
  <c r="K353" i="5"/>
  <c r="J358" i="4"/>
  <c r="K357" i="4"/>
  <c r="J357" i="15" l="1"/>
  <c r="K356" i="15"/>
  <c r="J355" i="14"/>
  <c r="K354" i="14"/>
  <c r="J357" i="13"/>
  <c r="K356" i="13"/>
  <c r="J356" i="12"/>
  <c r="K355" i="12"/>
  <c r="K351" i="11"/>
  <c r="J352" i="11"/>
  <c r="J355" i="10"/>
  <c r="K354" i="10"/>
  <c r="J355" i="9"/>
  <c r="K354" i="9"/>
  <c r="J355" i="8"/>
  <c r="K354" i="8"/>
  <c r="J353" i="7"/>
  <c r="K352" i="7"/>
  <c r="K355" i="6"/>
  <c r="J356" i="6"/>
  <c r="J355" i="5"/>
  <c r="K354" i="5"/>
  <c r="J359" i="4"/>
  <c r="K358" i="4"/>
  <c r="J358" i="15" l="1"/>
  <c r="K357" i="15"/>
  <c r="J356" i="14"/>
  <c r="K355" i="14"/>
  <c r="J358" i="13"/>
  <c r="K357" i="13"/>
  <c r="J357" i="12"/>
  <c r="K356" i="12"/>
  <c r="J353" i="11"/>
  <c r="K352" i="11"/>
  <c r="J356" i="10"/>
  <c r="K355" i="10"/>
  <c r="J356" i="9"/>
  <c r="K355" i="9"/>
  <c r="J356" i="8"/>
  <c r="K355" i="8"/>
  <c r="J354" i="7"/>
  <c r="K353" i="7"/>
  <c r="J357" i="6"/>
  <c r="K356" i="6"/>
  <c r="K355" i="5"/>
  <c r="J356" i="5"/>
  <c r="J360" i="4"/>
  <c r="K359" i="4"/>
  <c r="J359" i="15" l="1"/>
  <c r="K358" i="15"/>
  <c r="J357" i="14"/>
  <c r="K356" i="14"/>
  <c r="J359" i="13"/>
  <c r="K358" i="13"/>
  <c r="J358" i="12"/>
  <c r="K357" i="12"/>
  <c r="J354" i="11"/>
  <c r="K353" i="11"/>
  <c r="J357" i="10"/>
  <c r="K356" i="10"/>
  <c r="J357" i="9"/>
  <c r="K356" i="9"/>
  <c r="J357" i="8"/>
  <c r="K356" i="8"/>
  <c r="J355" i="7"/>
  <c r="K354" i="7"/>
  <c r="J358" i="6"/>
  <c r="K357" i="6"/>
  <c r="J357" i="5"/>
  <c r="K356" i="5"/>
  <c r="J361" i="4"/>
  <c r="K360" i="4"/>
  <c r="J360" i="15" l="1"/>
  <c r="K359" i="15"/>
  <c r="J358" i="14"/>
  <c r="K357" i="14"/>
  <c r="J360" i="13"/>
  <c r="K359" i="13"/>
  <c r="J359" i="12"/>
  <c r="K358" i="12"/>
  <c r="J355" i="11"/>
  <c r="K354" i="11"/>
  <c r="J358" i="10"/>
  <c r="K357" i="10"/>
  <c r="J358" i="9"/>
  <c r="K357" i="9"/>
  <c r="J358" i="8"/>
  <c r="K357" i="8"/>
  <c r="K355" i="7"/>
  <c r="J356" i="7"/>
  <c r="J359" i="6"/>
  <c r="K358" i="6"/>
  <c r="J358" i="5"/>
  <c r="K357" i="5"/>
  <c r="J362" i="4"/>
  <c r="K361" i="4"/>
  <c r="J361" i="15" l="1"/>
  <c r="K360" i="15"/>
  <c r="J359" i="14"/>
  <c r="K358" i="14"/>
  <c r="J361" i="13"/>
  <c r="K360" i="13"/>
  <c r="J360" i="12"/>
  <c r="K359" i="12"/>
  <c r="J356" i="11"/>
  <c r="K355" i="11"/>
  <c r="J359" i="10"/>
  <c r="K358" i="10"/>
  <c r="J359" i="9"/>
  <c r="K358" i="9"/>
  <c r="J359" i="8"/>
  <c r="K358" i="8"/>
  <c r="J357" i="7"/>
  <c r="K356" i="7"/>
  <c r="K359" i="6"/>
  <c r="J360" i="6"/>
  <c r="J359" i="5"/>
  <c r="K358" i="5"/>
  <c r="J363" i="4"/>
  <c r="K362" i="4"/>
  <c r="K361" i="15" l="1"/>
  <c r="J362" i="15"/>
  <c r="J360" i="14"/>
  <c r="K359" i="14"/>
  <c r="J362" i="13"/>
  <c r="K361" i="13"/>
  <c r="J361" i="12"/>
  <c r="K360" i="12"/>
  <c r="J357" i="11"/>
  <c r="K356" i="11"/>
  <c r="J360" i="10"/>
  <c r="K359" i="10"/>
  <c r="J360" i="9"/>
  <c r="K359" i="9"/>
  <c r="J360" i="8"/>
  <c r="K359" i="8"/>
  <c r="J358" i="7"/>
  <c r="K357" i="7"/>
  <c r="J361" i="6"/>
  <c r="K360" i="6"/>
  <c r="J360" i="5"/>
  <c r="K359" i="5"/>
  <c r="J364" i="4"/>
  <c r="K363" i="4"/>
  <c r="J363" i="15" l="1"/>
  <c r="K362" i="15"/>
  <c r="J361" i="14"/>
  <c r="K360" i="14"/>
  <c r="J363" i="13"/>
  <c r="K362" i="13"/>
  <c r="K361" i="12"/>
  <c r="J362" i="12"/>
  <c r="K357" i="11"/>
  <c r="J358" i="11"/>
  <c r="J361" i="10"/>
  <c r="K360" i="10"/>
  <c r="J361" i="9"/>
  <c r="K360" i="9"/>
  <c r="J361" i="8"/>
  <c r="K360" i="8"/>
  <c r="J359" i="7"/>
  <c r="K358" i="7"/>
  <c r="J362" i="6"/>
  <c r="K361" i="6"/>
  <c r="J361" i="5"/>
  <c r="K360" i="5"/>
  <c r="J365" i="4"/>
  <c r="K364" i="4"/>
  <c r="J364" i="15" l="1"/>
  <c r="K363" i="15"/>
  <c r="J362" i="14"/>
  <c r="K361" i="14"/>
  <c r="J364" i="13"/>
  <c r="K363" i="13"/>
  <c r="J363" i="12"/>
  <c r="K362" i="12"/>
  <c r="J359" i="11"/>
  <c r="K358" i="11"/>
  <c r="J362" i="10"/>
  <c r="K361" i="10"/>
  <c r="J362" i="9"/>
  <c r="K361" i="9"/>
  <c r="J362" i="8"/>
  <c r="K361" i="8"/>
  <c r="J360" i="7"/>
  <c r="K359" i="7"/>
  <c r="J363" i="6"/>
  <c r="K362" i="6"/>
  <c r="J362" i="5"/>
  <c r="K361" i="5"/>
  <c r="J366" i="4"/>
  <c r="K365" i="4"/>
  <c r="J365" i="15" l="1"/>
  <c r="K364" i="15"/>
  <c r="J363" i="14"/>
  <c r="K362" i="14"/>
  <c r="J365" i="13"/>
  <c r="K364" i="13"/>
  <c r="J364" i="12"/>
  <c r="K363" i="12"/>
  <c r="J360" i="11"/>
  <c r="K359" i="11"/>
  <c r="J363" i="10"/>
  <c r="K362" i="10"/>
  <c r="J363" i="9"/>
  <c r="K362" i="9"/>
  <c r="J363" i="8"/>
  <c r="K362" i="8"/>
  <c r="K360" i="7"/>
  <c r="J361" i="7"/>
  <c r="K363" i="6"/>
  <c r="J364" i="6"/>
  <c r="J363" i="5"/>
  <c r="K362" i="5"/>
  <c r="J367" i="4"/>
  <c r="K366" i="4"/>
  <c r="J366" i="15" l="1"/>
  <c r="K365" i="15"/>
  <c r="J364" i="14"/>
  <c r="K363" i="14"/>
  <c r="J366" i="13"/>
  <c r="K365" i="13"/>
  <c r="J365" i="12"/>
  <c r="K364" i="12"/>
  <c r="J361" i="11"/>
  <c r="K360" i="11"/>
  <c r="J364" i="10"/>
  <c r="K363" i="10"/>
  <c r="J364" i="9"/>
  <c r="K363" i="9"/>
  <c r="J364" i="8"/>
  <c r="K363" i="8"/>
  <c r="J362" i="7"/>
  <c r="K361" i="7"/>
  <c r="J365" i="6"/>
  <c r="K364" i="6"/>
  <c r="J364" i="5"/>
  <c r="K363" i="5"/>
  <c r="J368" i="4"/>
  <c r="K367" i="4"/>
  <c r="K366" i="15" l="1"/>
  <c r="J367" i="15"/>
  <c r="J365" i="14"/>
  <c r="K364" i="14"/>
  <c r="J367" i="13"/>
  <c r="K366" i="13"/>
  <c r="J366" i="12"/>
  <c r="K365" i="12"/>
  <c r="J362" i="11"/>
  <c r="K361" i="11"/>
  <c r="J365" i="10"/>
  <c r="K364" i="10"/>
  <c r="J365" i="9"/>
  <c r="K364" i="9"/>
  <c r="J365" i="8"/>
  <c r="K364" i="8"/>
  <c r="J363" i="7"/>
  <c r="K362" i="7"/>
  <c r="J366" i="6"/>
  <c r="K365" i="6"/>
  <c r="J365" i="5"/>
  <c r="K364" i="5"/>
  <c r="J369" i="4"/>
  <c r="K368" i="4"/>
  <c r="J368" i="15" l="1"/>
  <c r="K367" i="15"/>
  <c r="J366" i="14"/>
  <c r="K365" i="14"/>
  <c r="J368" i="13"/>
  <c r="K367" i="13"/>
  <c r="J367" i="12"/>
  <c r="K366" i="12"/>
  <c r="J363" i="11"/>
  <c r="K362" i="11"/>
  <c r="J366" i="10"/>
  <c r="K365" i="10"/>
  <c r="J366" i="9"/>
  <c r="K365" i="9"/>
  <c r="J366" i="8"/>
  <c r="K365" i="8"/>
  <c r="K363" i="7"/>
  <c r="J364" i="7"/>
  <c r="J367" i="6"/>
  <c r="K366" i="6"/>
  <c r="K365" i="5"/>
  <c r="J366" i="5"/>
  <c r="J370" i="4"/>
  <c r="K369" i="4"/>
  <c r="J369" i="15" l="1"/>
  <c r="K368" i="15"/>
  <c r="J367" i="14"/>
  <c r="K366" i="14"/>
  <c r="J369" i="13"/>
  <c r="K368" i="13"/>
  <c r="J368" i="12"/>
  <c r="K367" i="12"/>
  <c r="J364" i="11"/>
  <c r="K363" i="11"/>
  <c r="J367" i="10"/>
  <c r="K366" i="10"/>
  <c r="J367" i="9"/>
  <c r="K366" i="9"/>
  <c r="J367" i="8"/>
  <c r="K366" i="8"/>
  <c r="J365" i="7"/>
  <c r="K364" i="7"/>
  <c r="K367" i="6"/>
  <c r="J368" i="6"/>
  <c r="J367" i="5"/>
  <c r="K366" i="5"/>
  <c r="J371" i="4"/>
  <c r="K370" i="4"/>
  <c r="J370" i="15" l="1"/>
  <c r="K369" i="15"/>
  <c r="J368" i="14"/>
  <c r="K367" i="14"/>
  <c r="J370" i="13"/>
  <c r="K369" i="13"/>
  <c r="J369" i="12"/>
  <c r="K368" i="12"/>
  <c r="J365" i="11"/>
  <c r="K364" i="11"/>
  <c r="J368" i="10"/>
  <c r="K367" i="10"/>
  <c r="K367" i="9"/>
  <c r="J368" i="9"/>
  <c r="J368" i="8"/>
  <c r="K367" i="8"/>
  <c r="J366" i="7"/>
  <c r="K365" i="7"/>
  <c r="J369" i="6"/>
  <c r="K368" i="6"/>
  <c r="K367" i="5"/>
  <c r="J368" i="5"/>
  <c r="J372" i="4"/>
  <c r="K371" i="4"/>
  <c r="J371" i="15" l="1"/>
  <c r="K370" i="15"/>
  <c r="J369" i="14"/>
  <c r="K368" i="14"/>
  <c r="J371" i="13"/>
  <c r="K370" i="13"/>
  <c r="J370" i="12"/>
  <c r="K369" i="12"/>
  <c r="K365" i="11"/>
  <c r="J366" i="11"/>
  <c r="J369" i="10"/>
  <c r="K368" i="10"/>
  <c r="J369" i="9"/>
  <c r="K368" i="9"/>
  <c r="J369" i="8"/>
  <c r="K368" i="8"/>
  <c r="J367" i="7"/>
  <c r="K366" i="7"/>
  <c r="J370" i="6"/>
  <c r="K369" i="6"/>
  <c r="J369" i="5"/>
  <c r="K368" i="5"/>
  <c r="J373" i="4"/>
  <c r="K372" i="4"/>
  <c r="J372" i="15" l="1"/>
  <c r="K371" i="15"/>
  <c r="J370" i="14"/>
  <c r="K369" i="14"/>
  <c r="J372" i="13"/>
  <c r="K371" i="13"/>
  <c r="J371" i="12"/>
  <c r="K370" i="12"/>
  <c r="J367" i="11"/>
  <c r="K366" i="11"/>
  <c r="J370" i="10"/>
  <c r="K369" i="10"/>
  <c r="J370" i="9"/>
  <c r="K369" i="9"/>
  <c r="J370" i="8"/>
  <c r="K369" i="8"/>
  <c r="J368" i="7"/>
  <c r="K367" i="7"/>
  <c r="J371" i="6"/>
  <c r="K370" i="6"/>
  <c r="J370" i="5"/>
  <c r="K369" i="5"/>
  <c r="J374" i="4"/>
  <c r="K373" i="4"/>
  <c r="J373" i="15" l="1"/>
  <c r="K372" i="15"/>
  <c r="J371" i="14"/>
  <c r="K370" i="14"/>
  <c r="J373" i="13"/>
  <c r="K372" i="13"/>
  <c r="J372" i="12"/>
  <c r="K371" i="12"/>
  <c r="J368" i="11"/>
  <c r="K367" i="11"/>
  <c r="J371" i="10"/>
  <c r="K370" i="10"/>
  <c r="J371" i="9"/>
  <c r="K370" i="9"/>
  <c r="J371" i="8"/>
  <c r="K370" i="8"/>
  <c r="J369" i="7"/>
  <c r="K368" i="7"/>
  <c r="J372" i="6"/>
  <c r="K371" i="6"/>
  <c r="J371" i="5"/>
  <c r="K370" i="5"/>
  <c r="J375" i="4"/>
  <c r="K374" i="4"/>
  <c r="J374" i="15" l="1"/>
  <c r="K373" i="15"/>
  <c r="J372" i="14"/>
  <c r="K371" i="14"/>
  <c r="J374" i="13"/>
  <c r="K373" i="13"/>
  <c r="J373" i="12"/>
  <c r="K372" i="12"/>
  <c r="J369" i="11"/>
  <c r="K368" i="11"/>
  <c r="J372" i="10"/>
  <c r="K371" i="10"/>
  <c r="K371" i="9"/>
  <c r="J372" i="9"/>
  <c r="J372" i="8"/>
  <c r="K371" i="8"/>
  <c r="J370" i="7"/>
  <c r="K369" i="7"/>
  <c r="K372" i="6"/>
  <c r="J373" i="6"/>
  <c r="J372" i="5"/>
  <c r="K371" i="5"/>
  <c r="J376" i="4"/>
  <c r="K375" i="4"/>
  <c r="J375" i="15" l="1"/>
  <c r="K374" i="15"/>
  <c r="J373" i="14"/>
  <c r="K372" i="14"/>
  <c r="J375" i="13"/>
  <c r="K374" i="13"/>
  <c r="J374" i="12"/>
  <c r="K373" i="12"/>
  <c r="J370" i="11"/>
  <c r="K369" i="11"/>
  <c r="J373" i="10"/>
  <c r="K372" i="10"/>
  <c r="J373" i="9"/>
  <c r="K372" i="9"/>
  <c r="J373" i="8"/>
  <c r="K372" i="8"/>
  <c r="J371" i="7"/>
  <c r="K370" i="7"/>
  <c r="J374" i="6"/>
  <c r="K373" i="6"/>
  <c r="J373" i="5"/>
  <c r="K372" i="5"/>
  <c r="J377" i="4"/>
  <c r="K376" i="4"/>
  <c r="J376" i="15" l="1"/>
  <c r="K375" i="15"/>
  <c r="J374" i="14"/>
  <c r="K373" i="14"/>
  <c r="J376" i="13"/>
  <c r="K375" i="13"/>
  <c r="J375" i="12"/>
  <c r="K374" i="12"/>
  <c r="J371" i="11"/>
  <c r="K370" i="11"/>
  <c r="J374" i="10"/>
  <c r="K373" i="10"/>
  <c r="J374" i="9"/>
  <c r="K373" i="9"/>
  <c r="J374" i="8"/>
  <c r="K373" i="8"/>
  <c r="J372" i="7"/>
  <c r="K371" i="7"/>
  <c r="J375" i="6"/>
  <c r="K374" i="6"/>
  <c r="J374" i="5"/>
  <c r="K373" i="5"/>
  <c r="J378" i="4"/>
  <c r="K377" i="4"/>
  <c r="J377" i="15" l="1"/>
  <c r="K376" i="15"/>
  <c r="J375" i="14"/>
  <c r="K374" i="14"/>
  <c r="J377" i="13"/>
  <c r="K376" i="13"/>
  <c r="J376" i="12"/>
  <c r="K375" i="12"/>
  <c r="J372" i="11"/>
  <c r="K371" i="11"/>
  <c r="J375" i="10"/>
  <c r="K374" i="10"/>
  <c r="J375" i="9"/>
  <c r="K374" i="9"/>
  <c r="J375" i="8"/>
  <c r="K374" i="8"/>
  <c r="J373" i="7"/>
  <c r="K372" i="7"/>
  <c r="J376" i="6"/>
  <c r="K375" i="6"/>
  <c r="J375" i="5"/>
  <c r="K374" i="5"/>
  <c r="J379" i="4"/>
  <c r="K378" i="4"/>
  <c r="J378" i="15" l="1"/>
  <c r="K377" i="15"/>
  <c r="J376" i="14"/>
  <c r="K375" i="14"/>
  <c r="J378" i="13"/>
  <c r="K377" i="13"/>
  <c r="J377" i="12"/>
  <c r="K376" i="12"/>
  <c r="J373" i="11"/>
  <c r="K372" i="11"/>
  <c r="J376" i="10"/>
  <c r="K375" i="10"/>
  <c r="J376" i="9"/>
  <c r="K375" i="9"/>
  <c r="J376" i="8"/>
  <c r="K375" i="8"/>
  <c r="J374" i="7"/>
  <c r="K373" i="7"/>
  <c r="J377" i="6"/>
  <c r="K376" i="6"/>
  <c r="J376" i="5"/>
  <c r="K375" i="5"/>
  <c r="J380" i="4"/>
  <c r="K379" i="4"/>
  <c r="J379" i="15" l="1"/>
  <c r="K378" i="15"/>
  <c r="J377" i="14"/>
  <c r="K376" i="14"/>
  <c r="J379" i="13"/>
  <c r="K378" i="13"/>
  <c r="J378" i="12"/>
  <c r="K377" i="12"/>
  <c r="J374" i="11"/>
  <c r="K373" i="11"/>
  <c r="J377" i="10"/>
  <c r="K376" i="10"/>
  <c r="J377" i="9"/>
  <c r="K376" i="9"/>
  <c r="J377" i="8"/>
  <c r="K376" i="8"/>
  <c r="J375" i="7"/>
  <c r="K374" i="7"/>
  <c r="J378" i="6"/>
  <c r="K377" i="6"/>
  <c r="J377" i="5"/>
  <c r="K376" i="5"/>
  <c r="J381" i="4"/>
  <c r="K380" i="4"/>
  <c r="J380" i="15" l="1"/>
  <c r="K379" i="15"/>
  <c r="J378" i="14"/>
  <c r="K377" i="14"/>
  <c r="J380" i="13"/>
  <c r="K379" i="13"/>
  <c r="J379" i="12"/>
  <c r="K378" i="12"/>
  <c r="J375" i="11"/>
  <c r="K374" i="11"/>
  <c r="J378" i="10"/>
  <c r="K377" i="10"/>
  <c r="J378" i="9"/>
  <c r="K377" i="9"/>
  <c r="J378" i="8"/>
  <c r="K377" i="8"/>
  <c r="J376" i="7"/>
  <c r="K375" i="7"/>
  <c r="J379" i="6"/>
  <c r="K378" i="6"/>
  <c r="J378" i="5"/>
  <c r="K377" i="5"/>
  <c r="J382" i="4"/>
  <c r="K381" i="4"/>
  <c r="J381" i="15" l="1"/>
  <c r="K380" i="15"/>
  <c r="J379" i="14"/>
  <c r="K378" i="14"/>
  <c r="J381" i="13"/>
  <c r="K380" i="13"/>
  <c r="J380" i="12"/>
  <c r="K379" i="12"/>
  <c r="K375" i="11"/>
  <c r="J376" i="11"/>
  <c r="J379" i="10"/>
  <c r="K378" i="10"/>
  <c r="J379" i="9"/>
  <c r="K378" i="9"/>
  <c r="J379" i="8"/>
  <c r="K378" i="8"/>
  <c r="J377" i="7"/>
  <c r="K376" i="7"/>
  <c r="J380" i="6"/>
  <c r="K379" i="6"/>
  <c r="J379" i="5"/>
  <c r="K378" i="5"/>
  <c r="J383" i="4"/>
  <c r="K382" i="4"/>
  <c r="J382" i="15" l="1"/>
  <c r="K381" i="15"/>
  <c r="J380" i="14"/>
  <c r="K379" i="14"/>
  <c r="J382" i="13"/>
  <c r="K381" i="13"/>
  <c r="J381" i="12"/>
  <c r="K380" i="12"/>
  <c r="J377" i="11"/>
  <c r="K376" i="11"/>
  <c r="J380" i="10"/>
  <c r="K379" i="10"/>
  <c r="J380" i="9"/>
  <c r="K379" i="9"/>
  <c r="J380" i="8"/>
  <c r="K379" i="8"/>
  <c r="J378" i="7"/>
  <c r="K377" i="7"/>
  <c r="J381" i="6"/>
  <c r="K380" i="6"/>
  <c r="K379" i="5"/>
  <c r="J380" i="5"/>
  <c r="J384" i="4"/>
  <c r="K383" i="4"/>
  <c r="J383" i="15" l="1"/>
  <c r="K382" i="15"/>
  <c r="J381" i="14"/>
  <c r="K380" i="14"/>
  <c r="J383" i="13"/>
  <c r="K382" i="13"/>
  <c r="J382" i="12"/>
  <c r="K381" i="12"/>
  <c r="K377" i="11"/>
  <c r="J378" i="11"/>
  <c r="J381" i="10"/>
  <c r="K380" i="10"/>
  <c r="K380" i="9"/>
  <c r="J381" i="9"/>
  <c r="J381" i="8"/>
  <c r="K380" i="8"/>
  <c r="J379" i="7"/>
  <c r="K378" i="7"/>
  <c r="K381" i="6"/>
  <c r="J382" i="6"/>
  <c r="J381" i="5"/>
  <c r="K380" i="5"/>
  <c r="J385" i="4"/>
  <c r="K384" i="4"/>
  <c r="J384" i="15" l="1"/>
  <c r="K383" i="15"/>
  <c r="J382" i="14"/>
  <c r="K381" i="14"/>
  <c r="J384" i="13"/>
  <c r="K383" i="13"/>
  <c r="J383" i="12"/>
  <c r="K382" i="12"/>
  <c r="J379" i="11"/>
  <c r="K378" i="11"/>
  <c r="J382" i="10"/>
  <c r="K381" i="10"/>
  <c r="J382" i="9"/>
  <c r="K381" i="9"/>
  <c r="J382" i="8"/>
  <c r="K381" i="8"/>
  <c r="K379" i="7"/>
  <c r="J380" i="7"/>
  <c r="J383" i="6"/>
  <c r="K382" i="6"/>
  <c r="J382" i="5"/>
  <c r="K381" i="5"/>
  <c r="K385" i="4"/>
  <c r="J386" i="4"/>
  <c r="J385" i="15" l="1"/>
  <c r="K384" i="15"/>
  <c r="J383" i="14"/>
  <c r="K382" i="14"/>
  <c r="J385" i="13"/>
  <c r="K384" i="13"/>
  <c r="J384" i="12"/>
  <c r="K383" i="12"/>
  <c r="J380" i="11"/>
  <c r="K379" i="11"/>
  <c r="J383" i="10"/>
  <c r="K382" i="10"/>
  <c r="J383" i="9"/>
  <c r="K382" i="9"/>
  <c r="J383" i="8"/>
  <c r="K382" i="8"/>
  <c r="J381" i="7"/>
  <c r="K380" i="7"/>
  <c r="J384" i="6"/>
  <c r="K383" i="6"/>
  <c r="J383" i="5"/>
  <c r="K382" i="5"/>
  <c r="J387" i="4"/>
  <c r="K386" i="4"/>
  <c r="K385" i="15" l="1"/>
  <c r="J386" i="15"/>
  <c r="J384" i="14"/>
  <c r="K383" i="14"/>
  <c r="K385" i="13"/>
  <c r="J386" i="13"/>
  <c r="J385" i="12"/>
  <c r="K384" i="12"/>
  <c r="J381" i="11"/>
  <c r="K380" i="11"/>
  <c r="J384" i="10"/>
  <c r="K383" i="10"/>
  <c r="K383" i="9"/>
  <c r="J384" i="9"/>
  <c r="J384" i="8"/>
  <c r="K383" i="8"/>
  <c r="J382" i="7"/>
  <c r="K381" i="7"/>
  <c r="J385" i="6"/>
  <c r="K384" i="6"/>
  <c r="J384" i="5"/>
  <c r="K383" i="5"/>
  <c r="J388" i="4"/>
  <c r="K387" i="4"/>
  <c r="J387" i="15" l="1"/>
  <c r="K386" i="15"/>
  <c r="J385" i="14"/>
  <c r="K384" i="14"/>
  <c r="J387" i="13"/>
  <c r="K386" i="13"/>
  <c r="J386" i="12"/>
  <c r="K385" i="12"/>
  <c r="J382" i="11"/>
  <c r="K381" i="11"/>
  <c r="J385" i="10"/>
  <c r="K384" i="10"/>
  <c r="K384" i="9"/>
  <c r="J385" i="9"/>
  <c r="J385" i="8"/>
  <c r="K384" i="8"/>
  <c r="J383" i="7"/>
  <c r="K382" i="7"/>
  <c r="K385" i="6"/>
  <c r="J386" i="6"/>
  <c r="J385" i="5"/>
  <c r="K384" i="5"/>
  <c r="J389" i="4"/>
  <c r="K388" i="4"/>
  <c r="J388" i="15" l="1"/>
  <c r="K387" i="15"/>
  <c r="J386" i="14"/>
  <c r="K385" i="14"/>
  <c r="J388" i="13"/>
  <c r="K387" i="13"/>
  <c r="J387" i="12"/>
  <c r="K386" i="12"/>
  <c r="J383" i="11"/>
  <c r="K382" i="11"/>
  <c r="J386" i="10"/>
  <c r="K385" i="10"/>
  <c r="J386" i="9"/>
  <c r="K385" i="9"/>
  <c r="J386" i="8"/>
  <c r="K385" i="8"/>
  <c r="J384" i="7"/>
  <c r="K383" i="7"/>
  <c r="J387" i="6"/>
  <c r="K386" i="6"/>
  <c r="J386" i="5"/>
  <c r="K385" i="5"/>
  <c r="J390" i="4"/>
  <c r="K389" i="4"/>
  <c r="J389" i="15" l="1"/>
  <c r="K388" i="15"/>
  <c r="J387" i="14"/>
  <c r="K386" i="14"/>
  <c r="J389" i="13"/>
  <c r="K388" i="13"/>
  <c r="J388" i="12"/>
  <c r="K387" i="12"/>
  <c r="J384" i="11"/>
  <c r="K383" i="11"/>
  <c r="J387" i="10"/>
  <c r="K386" i="10"/>
  <c r="J387" i="9"/>
  <c r="K386" i="9"/>
  <c r="J387" i="8"/>
  <c r="K386" i="8"/>
  <c r="K384" i="7"/>
  <c r="J385" i="7"/>
  <c r="K387" i="6"/>
  <c r="J388" i="6"/>
  <c r="J387" i="5"/>
  <c r="K386" i="5"/>
  <c r="J391" i="4"/>
  <c r="K390" i="4"/>
  <c r="J390" i="15" l="1"/>
  <c r="K389" i="15"/>
  <c r="J388" i="14"/>
  <c r="K387" i="14"/>
  <c r="J390" i="13"/>
  <c r="K389" i="13"/>
  <c r="J389" i="12"/>
  <c r="K388" i="12"/>
  <c r="J385" i="11"/>
  <c r="K384" i="11"/>
  <c r="J388" i="10"/>
  <c r="K387" i="10"/>
  <c r="J388" i="9"/>
  <c r="K387" i="9"/>
  <c r="J388" i="8"/>
  <c r="K387" i="8"/>
  <c r="J386" i="7"/>
  <c r="K385" i="7"/>
  <c r="J389" i="6"/>
  <c r="K388" i="6"/>
  <c r="J388" i="5"/>
  <c r="K387" i="5"/>
  <c r="J392" i="4"/>
  <c r="K391" i="4"/>
  <c r="K390" i="15" l="1"/>
  <c r="J391" i="15"/>
  <c r="J389" i="14"/>
  <c r="K388" i="14"/>
  <c r="J391" i="13"/>
  <c r="K390" i="13"/>
  <c r="J390" i="12"/>
  <c r="K389" i="12"/>
  <c r="J386" i="11"/>
  <c r="K385" i="11"/>
  <c r="J389" i="10"/>
  <c r="K388" i="10"/>
  <c r="J389" i="9"/>
  <c r="K388" i="9"/>
  <c r="J389" i="8"/>
  <c r="K388" i="8"/>
  <c r="J387" i="7"/>
  <c r="K386" i="7"/>
  <c r="J390" i="6"/>
  <c r="K389" i="6"/>
  <c r="J389" i="5"/>
  <c r="K388" i="5"/>
  <c r="J393" i="4"/>
  <c r="K392" i="4"/>
  <c r="J392" i="15" l="1"/>
  <c r="K391" i="15"/>
  <c r="J390" i="14"/>
  <c r="K389" i="14"/>
  <c r="J392" i="13"/>
  <c r="K391" i="13"/>
  <c r="J391" i="12"/>
  <c r="K390" i="12"/>
  <c r="J387" i="11"/>
  <c r="K386" i="11"/>
  <c r="J390" i="10"/>
  <c r="K389" i="10"/>
  <c r="J390" i="9"/>
  <c r="K389" i="9"/>
  <c r="J390" i="8"/>
  <c r="K389" i="8"/>
  <c r="K387" i="7"/>
  <c r="J388" i="7"/>
  <c r="J391" i="6"/>
  <c r="K390" i="6"/>
  <c r="J390" i="5"/>
  <c r="K389" i="5"/>
  <c r="J394" i="4"/>
  <c r="K393" i="4"/>
  <c r="J393" i="15" l="1"/>
  <c r="K392" i="15"/>
  <c r="J391" i="14"/>
  <c r="K390" i="14"/>
  <c r="J393" i="13"/>
  <c r="K392" i="13"/>
  <c r="J392" i="12"/>
  <c r="K391" i="12"/>
  <c r="J388" i="11"/>
  <c r="K387" i="11"/>
  <c r="J391" i="10"/>
  <c r="K390" i="10"/>
  <c r="J391" i="9"/>
  <c r="K390" i="9"/>
  <c r="J391" i="8"/>
  <c r="K390" i="8"/>
  <c r="J389" i="7"/>
  <c r="K388" i="7"/>
  <c r="K391" i="6"/>
  <c r="J392" i="6"/>
  <c r="J391" i="5"/>
  <c r="K390" i="5"/>
  <c r="J395" i="4"/>
  <c r="K394" i="4"/>
  <c r="K393" i="15" l="1"/>
  <c r="J394" i="15"/>
  <c r="J392" i="14"/>
  <c r="K391" i="14"/>
  <c r="J394" i="13"/>
  <c r="K393" i="13"/>
  <c r="J393" i="12"/>
  <c r="K392" i="12"/>
  <c r="J389" i="11"/>
  <c r="K388" i="11"/>
  <c r="J392" i="10"/>
  <c r="K391" i="10"/>
  <c r="J392" i="9"/>
  <c r="K391" i="9"/>
  <c r="J392" i="8"/>
  <c r="K391" i="8"/>
  <c r="J390" i="7"/>
  <c r="K389" i="7"/>
  <c r="J393" i="6"/>
  <c r="K392" i="6"/>
  <c r="J392" i="5"/>
  <c r="K391" i="5"/>
  <c r="J396" i="4"/>
  <c r="K395" i="4"/>
  <c r="J395" i="15" l="1"/>
  <c r="K394" i="15"/>
  <c r="J393" i="14"/>
  <c r="K392" i="14"/>
  <c r="J395" i="13"/>
  <c r="K394" i="13"/>
  <c r="J394" i="12"/>
  <c r="K393" i="12"/>
  <c r="K389" i="11"/>
  <c r="J390" i="11"/>
  <c r="J393" i="10"/>
  <c r="K392" i="10"/>
  <c r="J393" i="9"/>
  <c r="K392" i="9"/>
  <c r="J393" i="8"/>
  <c r="K392" i="8"/>
  <c r="J391" i="7"/>
  <c r="K390" i="7"/>
  <c r="J394" i="6"/>
  <c r="K393" i="6"/>
  <c r="J393" i="5"/>
  <c r="K392" i="5"/>
  <c r="J397" i="4"/>
  <c r="K396" i="4"/>
  <c r="J396" i="15" l="1"/>
  <c r="K395" i="15"/>
  <c r="J394" i="14"/>
  <c r="K393" i="14"/>
  <c r="J396" i="13"/>
  <c r="K395" i="13"/>
  <c r="J395" i="12"/>
  <c r="K394" i="12"/>
  <c r="J391" i="11"/>
  <c r="K390" i="11"/>
  <c r="J394" i="10"/>
  <c r="K393" i="10"/>
  <c r="J394" i="9"/>
  <c r="K393" i="9"/>
  <c r="J394" i="8"/>
  <c r="K393" i="8"/>
  <c r="J392" i="7"/>
  <c r="K391" i="7"/>
  <c r="J395" i="6"/>
  <c r="K394" i="6"/>
  <c r="J394" i="5"/>
  <c r="K393" i="5"/>
  <c r="J398" i="4"/>
  <c r="K397" i="4"/>
  <c r="J397" i="15" l="1"/>
  <c r="K396" i="15"/>
  <c r="J395" i="14"/>
  <c r="K394" i="14"/>
  <c r="J397" i="13"/>
  <c r="K396" i="13"/>
  <c r="J396" i="12"/>
  <c r="K395" i="12"/>
  <c r="J392" i="11"/>
  <c r="K391" i="11"/>
  <c r="J395" i="10"/>
  <c r="K394" i="10"/>
  <c r="J395" i="9"/>
  <c r="K394" i="9"/>
  <c r="J395" i="8"/>
  <c r="K394" i="8"/>
  <c r="J393" i="7"/>
  <c r="K392" i="7"/>
  <c r="J396" i="6"/>
  <c r="K395" i="6"/>
  <c r="J395" i="5"/>
  <c r="K394" i="5"/>
  <c r="J399" i="4"/>
  <c r="K398" i="4"/>
  <c r="J398" i="15" l="1"/>
  <c r="K397" i="15"/>
  <c r="J396" i="14"/>
  <c r="K395" i="14"/>
  <c r="J398" i="13"/>
  <c r="K397" i="13"/>
  <c r="J397" i="12"/>
  <c r="K396" i="12"/>
  <c r="J393" i="11"/>
  <c r="K392" i="11"/>
  <c r="J396" i="10"/>
  <c r="K395" i="10"/>
  <c r="J396" i="9"/>
  <c r="K395" i="9"/>
  <c r="J396" i="8"/>
  <c r="K395" i="8"/>
  <c r="J394" i="7"/>
  <c r="K393" i="7"/>
  <c r="J397" i="6"/>
  <c r="K396" i="6"/>
  <c r="J396" i="5"/>
  <c r="K395" i="5"/>
  <c r="J400" i="4"/>
  <c r="K399" i="4"/>
  <c r="J399" i="15" l="1"/>
  <c r="K398" i="15"/>
  <c r="J397" i="14"/>
  <c r="K396" i="14"/>
  <c r="J399" i="13"/>
  <c r="K398" i="13"/>
  <c r="J398" i="12"/>
  <c r="K397" i="12"/>
  <c r="J394" i="11"/>
  <c r="K393" i="11"/>
  <c r="J397" i="10"/>
  <c r="K396" i="10"/>
  <c r="J397" i="9"/>
  <c r="K396" i="9"/>
  <c r="J397" i="8"/>
  <c r="K396" i="8"/>
  <c r="J395" i="7"/>
  <c r="K394" i="7"/>
  <c r="J398" i="6"/>
  <c r="K397" i="6"/>
  <c r="J397" i="5"/>
  <c r="K396" i="5"/>
  <c r="J401" i="4"/>
  <c r="K400" i="4"/>
  <c r="J400" i="15" l="1"/>
  <c r="K399" i="15"/>
  <c r="J398" i="14"/>
  <c r="K397" i="14"/>
  <c r="J400" i="13"/>
  <c r="K399" i="13"/>
  <c r="J399" i="12"/>
  <c r="K398" i="12"/>
  <c r="J395" i="11"/>
  <c r="K394" i="11"/>
  <c r="J398" i="10"/>
  <c r="K397" i="10"/>
  <c r="K397" i="9"/>
  <c r="J398" i="9"/>
  <c r="J398" i="8"/>
  <c r="K397" i="8"/>
  <c r="J396" i="7"/>
  <c r="K395" i="7"/>
  <c r="J399" i="6"/>
  <c r="K398" i="6"/>
  <c r="J398" i="5"/>
  <c r="K397" i="5"/>
  <c r="J402" i="4"/>
  <c r="K401" i="4"/>
  <c r="J401" i="15" l="1"/>
  <c r="K400" i="15"/>
  <c r="J399" i="14"/>
  <c r="K398" i="14"/>
  <c r="J401" i="13"/>
  <c r="K400" i="13"/>
  <c r="J400" i="12"/>
  <c r="K399" i="12"/>
  <c r="J396" i="11"/>
  <c r="K395" i="11"/>
  <c r="J399" i="10"/>
  <c r="K398" i="10"/>
  <c r="J399" i="9"/>
  <c r="K398" i="9"/>
  <c r="J399" i="8"/>
  <c r="K398" i="8"/>
  <c r="J397" i="7"/>
  <c r="K396" i="7"/>
  <c r="J400" i="6"/>
  <c r="K399" i="6"/>
  <c r="J399" i="5"/>
  <c r="K398" i="5"/>
  <c r="J403" i="4"/>
  <c r="K402" i="4"/>
  <c r="J402" i="15" l="1"/>
  <c r="K401" i="15"/>
  <c r="J400" i="14"/>
  <c r="K399" i="14"/>
  <c r="K401" i="13"/>
  <c r="J402" i="13"/>
  <c r="J401" i="12"/>
  <c r="K400" i="12"/>
  <c r="J397" i="11"/>
  <c r="K396" i="11"/>
  <c r="J400" i="10"/>
  <c r="K399" i="10"/>
  <c r="J400" i="9"/>
  <c r="K399" i="9"/>
  <c r="J400" i="8"/>
  <c r="K399" i="8"/>
  <c r="J398" i="7"/>
  <c r="K397" i="7"/>
  <c r="J401" i="6"/>
  <c r="K400" i="6"/>
  <c r="J400" i="5"/>
  <c r="K399" i="5"/>
  <c r="J404" i="4"/>
  <c r="K403" i="4"/>
  <c r="J403" i="15" l="1"/>
  <c r="K402" i="15"/>
  <c r="J401" i="14"/>
  <c r="K400" i="14"/>
  <c r="J403" i="13"/>
  <c r="K402" i="13"/>
  <c r="J402" i="12"/>
  <c r="K401" i="12"/>
  <c r="J398" i="11"/>
  <c r="K397" i="11"/>
  <c r="J401" i="10"/>
  <c r="K400" i="10"/>
  <c r="J401" i="9"/>
  <c r="K400" i="9"/>
  <c r="J401" i="8"/>
  <c r="K400" i="8"/>
  <c r="J399" i="7"/>
  <c r="K398" i="7"/>
  <c r="J402" i="6"/>
  <c r="K401" i="6"/>
  <c r="J401" i="5"/>
  <c r="K400" i="5"/>
  <c r="J405" i="4"/>
  <c r="K404" i="4"/>
  <c r="J404" i="15" l="1"/>
  <c r="K403" i="15"/>
  <c r="J402" i="14"/>
  <c r="K401" i="14"/>
  <c r="J404" i="13"/>
  <c r="K403" i="13"/>
  <c r="J403" i="12"/>
  <c r="K402" i="12"/>
  <c r="J399" i="11"/>
  <c r="K398" i="11"/>
  <c r="J402" i="10"/>
  <c r="K401" i="10"/>
  <c r="J402" i="9"/>
  <c r="K401" i="9"/>
  <c r="J402" i="8"/>
  <c r="K401" i="8"/>
  <c r="J400" i="7"/>
  <c r="K399" i="7"/>
  <c r="J403" i="6"/>
  <c r="K402" i="6"/>
  <c r="J402" i="5"/>
  <c r="K401" i="5"/>
  <c r="J406" i="4"/>
  <c r="K405" i="4"/>
  <c r="J405" i="15" l="1"/>
  <c r="K404" i="15"/>
  <c r="J403" i="14"/>
  <c r="K402" i="14"/>
  <c r="J405" i="13"/>
  <c r="K404" i="13"/>
  <c r="J404" i="12"/>
  <c r="K403" i="12"/>
  <c r="K399" i="11"/>
  <c r="J400" i="11"/>
  <c r="J403" i="10"/>
  <c r="K402" i="10"/>
  <c r="J403" i="9"/>
  <c r="K402" i="9"/>
  <c r="J403" i="8"/>
  <c r="K402" i="8"/>
  <c r="J401" i="7"/>
  <c r="K400" i="7"/>
  <c r="K403" i="6"/>
  <c r="J404" i="6"/>
  <c r="J403" i="5"/>
  <c r="K402" i="5"/>
  <c r="J407" i="4"/>
  <c r="K406" i="4"/>
  <c r="J406" i="15" l="1"/>
  <c r="K405" i="15"/>
  <c r="J404" i="14"/>
  <c r="K403" i="14"/>
  <c r="J406" i="13"/>
  <c r="K405" i="13"/>
  <c r="J405" i="12"/>
  <c r="K404" i="12"/>
  <c r="J401" i="11"/>
  <c r="K400" i="11"/>
  <c r="J404" i="10"/>
  <c r="K403" i="10"/>
  <c r="J404" i="9"/>
  <c r="K403" i="9"/>
  <c r="J404" i="8"/>
  <c r="K403" i="8"/>
  <c r="J402" i="7"/>
  <c r="K401" i="7"/>
  <c r="J405" i="6"/>
  <c r="K404" i="6"/>
  <c r="J404" i="5"/>
  <c r="K403" i="5"/>
  <c r="J408" i="4"/>
  <c r="K407" i="4"/>
  <c r="J407" i="15" l="1"/>
  <c r="K406" i="15"/>
  <c r="J405" i="14"/>
  <c r="K404" i="14"/>
  <c r="J407" i="13"/>
  <c r="K406" i="13"/>
  <c r="K405" i="12"/>
  <c r="J406" i="12"/>
  <c r="J402" i="11"/>
  <c r="K401" i="11"/>
  <c r="J405" i="10"/>
  <c r="K404" i="10"/>
  <c r="K404" i="9"/>
  <c r="J405" i="9"/>
  <c r="J405" i="8"/>
  <c r="K404" i="8"/>
  <c r="J403" i="7"/>
  <c r="K402" i="7"/>
  <c r="J406" i="6"/>
  <c r="K405" i="6"/>
  <c r="J405" i="5"/>
  <c r="K404" i="5"/>
  <c r="J409" i="4"/>
  <c r="K408" i="4"/>
  <c r="J408" i="15" l="1"/>
  <c r="K407" i="15"/>
  <c r="J406" i="14"/>
  <c r="K405" i="14"/>
  <c r="J408" i="13"/>
  <c r="K407" i="13"/>
  <c r="J407" i="12"/>
  <c r="K406" i="12"/>
  <c r="J403" i="11"/>
  <c r="K402" i="11"/>
  <c r="J406" i="10"/>
  <c r="K405" i="10"/>
  <c r="J406" i="9"/>
  <c r="K405" i="9"/>
  <c r="J406" i="8"/>
  <c r="K405" i="8"/>
  <c r="K403" i="7"/>
  <c r="J404" i="7"/>
  <c r="J407" i="6"/>
  <c r="K406" i="6"/>
  <c r="J406" i="5"/>
  <c r="K405" i="5"/>
  <c r="K409" i="4"/>
  <c r="J410" i="4"/>
  <c r="J409" i="15" l="1"/>
  <c r="K408" i="15"/>
  <c r="J407" i="14"/>
  <c r="K406" i="14"/>
  <c r="J409" i="13"/>
  <c r="K408" i="13"/>
  <c r="J408" i="12"/>
  <c r="K407" i="12"/>
  <c r="J404" i="11"/>
  <c r="K403" i="11"/>
  <c r="J407" i="10"/>
  <c r="K406" i="10"/>
  <c r="J407" i="9"/>
  <c r="K406" i="9"/>
  <c r="J407" i="8"/>
  <c r="K406" i="8"/>
  <c r="J405" i="7"/>
  <c r="K404" i="7"/>
  <c r="J408" i="6"/>
  <c r="K407" i="6"/>
  <c r="J407" i="5"/>
  <c r="K406" i="5"/>
  <c r="J411" i="4"/>
  <c r="K410" i="4"/>
  <c r="K409" i="15" l="1"/>
  <c r="J410" i="15"/>
  <c r="J408" i="14"/>
  <c r="K407" i="14"/>
  <c r="J410" i="13"/>
  <c r="K409" i="13"/>
  <c r="J409" i="12"/>
  <c r="K408" i="12"/>
  <c r="J405" i="11"/>
  <c r="K404" i="11"/>
  <c r="J408" i="10"/>
  <c r="K407" i="10"/>
  <c r="J408" i="9"/>
  <c r="K407" i="9"/>
  <c r="J408" i="8"/>
  <c r="K407" i="8"/>
  <c r="J406" i="7"/>
  <c r="K405" i="7"/>
  <c r="J409" i="6"/>
  <c r="K408" i="6"/>
  <c r="J408" i="5"/>
  <c r="K407" i="5"/>
  <c r="J412" i="4"/>
  <c r="K411" i="4"/>
  <c r="J411" i="15" l="1"/>
  <c r="K410" i="15"/>
  <c r="J409" i="14"/>
  <c r="K408" i="14"/>
  <c r="J411" i="13"/>
  <c r="K410" i="13"/>
  <c r="J410" i="12"/>
  <c r="K409" i="12"/>
  <c r="J406" i="11"/>
  <c r="K405" i="11"/>
  <c r="J409" i="10"/>
  <c r="K408" i="10"/>
  <c r="J409" i="9"/>
  <c r="K408" i="9"/>
  <c r="J409" i="8"/>
  <c r="K408" i="8"/>
  <c r="J407" i="7"/>
  <c r="K406" i="7"/>
  <c r="J410" i="6"/>
  <c r="K409" i="6"/>
  <c r="J409" i="5"/>
  <c r="K408" i="5"/>
  <c r="J413" i="4"/>
  <c r="K412" i="4"/>
  <c r="J412" i="15" l="1"/>
  <c r="K411" i="15"/>
  <c r="J410" i="14"/>
  <c r="K409" i="14"/>
  <c r="J412" i="13"/>
  <c r="K411" i="13"/>
  <c r="J411" i="12"/>
  <c r="K410" i="12"/>
  <c r="J407" i="11"/>
  <c r="K406" i="11"/>
  <c r="J410" i="10"/>
  <c r="K409" i="10"/>
  <c r="J410" i="9"/>
  <c r="K409" i="9"/>
  <c r="J410" i="8"/>
  <c r="K409" i="8"/>
  <c r="J408" i="7"/>
  <c r="K407" i="7"/>
  <c r="J411" i="6"/>
  <c r="K410" i="6"/>
  <c r="J410" i="5"/>
  <c r="K409" i="5"/>
  <c r="J414" i="4"/>
  <c r="K413" i="4"/>
  <c r="J413" i="15" l="1"/>
  <c r="K412" i="15"/>
  <c r="J411" i="14"/>
  <c r="K410" i="14"/>
  <c r="J413" i="13"/>
  <c r="K412" i="13"/>
  <c r="J412" i="12"/>
  <c r="K411" i="12"/>
  <c r="J408" i="11"/>
  <c r="K407" i="11"/>
  <c r="J411" i="10"/>
  <c r="K410" i="10"/>
  <c r="J411" i="9"/>
  <c r="K410" i="9"/>
  <c r="J411" i="8"/>
  <c r="K410" i="8"/>
  <c r="K408" i="7"/>
  <c r="J409" i="7"/>
  <c r="K411" i="6"/>
  <c r="J412" i="6"/>
  <c r="J411" i="5"/>
  <c r="K410" i="5"/>
  <c r="J415" i="4"/>
  <c r="K414" i="4"/>
  <c r="J414" i="15" l="1"/>
  <c r="K413" i="15"/>
  <c r="J412" i="14"/>
  <c r="K411" i="14"/>
  <c r="J414" i="13"/>
  <c r="K413" i="13"/>
  <c r="J413" i="12"/>
  <c r="K412" i="12"/>
  <c r="J409" i="11"/>
  <c r="K408" i="11"/>
  <c r="J412" i="10"/>
  <c r="K411" i="10"/>
  <c r="J412" i="9"/>
  <c r="K411" i="9"/>
  <c r="J412" i="8"/>
  <c r="K411" i="8"/>
  <c r="J410" i="7"/>
  <c r="K409" i="7"/>
  <c r="J413" i="6"/>
  <c r="K412" i="6"/>
  <c r="J412" i="5"/>
  <c r="K411" i="5"/>
  <c r="J416" i="4"/>
  <c r="K415" i="4"/>
  <c r="K414" i="15" l="1"/>
  <c r="J415" i="15"/>
  <c r="J413" i="14"/>
  <c r="K412" i="14"/>
  <c r="J415" i="13"/>
  <c r="K414" i="13"/>
  <c r="J414" i="12"/>
  <c r="K413" i="12"/>
  <c r="K409" i="11"/>
  <c r="J410" i="11"/>
  <c r="J413" i="10"/>
  <c r="K412" i="10"/>
  <c r="J413" i="9"/>
  <c r="K412" i="9"/>
  <c r="J413" i="8"/>
  <c r="K412" i="8"/>
  <c r="J411" i="7"/>
  <c r="K410" i="7"/>
  <c r="J414" i="6"/>
  <c r="K413" i="6"/>
  <c r="J413" i="5"/>
  <c r="K412" i="5"/>
  <c r="J417" i="4"/>
  <c r="K416" i="4"/>
  <c r="J416" i="15" l="1"/>
  <c r="K415" i="15"/>
  <c r="J414" i="14"/>
  <c r="K413" i="14"/>
  <c r="J416" i="13"/>
  <c r="K415" i="13"/>
  <c r="J415" i="12"/>
  <c r="K414" i="12"/>
  <c r="J411" i="11"/>
  <c r="K410" i="11"/>
  <c r="J414" i="10"/>
  <c r="K413" i="10"/>
  <c r="J414" i="9"/>
  <c r="K413" i="9"/>
  <c r="J414" i="8"/>
  <c r="K413" i="8"/>
  <c r="K411" i="7"/>
  <c r="J412" i="7"/>
  <c r="J415" i="6"/>
  <c r="K414" i="6"/>
  <c r="J414" i="5"/>
  <c r="K413" i="5"/>
  <c r="K417" i="4"/>
  <c r="J418" i="4"/>
  <c r="J417" i="15" l="1"/>
  <c r="K416" i="15"/>
  <c r="J415" i="14"/>
  <c r="K414" i="14"/>
  <c r="J417" i="13"/>
  <c r="K416" i="13"/>
  <c r="J416" i="12"/>
  <c r="K415" i="12"/>
  <c r="J412" i="11"/>
  <c r="K411" i="11"/>
  <c r="J415" i="10"/>
  <c r="K414" i="10"/>
  <c r="J415" i="9"/>
  <c r="K414" i="9"/>
  <c r="J415" i="8"/>
  <c r="K414" i="8"/>
  <c r="J413" i="7"/>
  <c r="K412" i="7"/>
  <c r="K415" i="6"/>
  <c r="J416" i="6"/>
  <c r="J415" i="5"/>
  <c r="K414" i="5"/>
  <c r="J419" i="4"/>
  <c r="K418" i="4"/>
  <c r="J418" i="15" l="1"/>
  <c r="K417" i="15"/>
  <c r="J416" i="14"/>
  <c r="K415" i="14"/>
  <c r="J418" i="13"/>
  <c r="K417" i="13"/>
  <c r="J417" i="12"/>
  <c r="K416" i="12"/>
  <c r="J413" i="11"/>
  <c r="K412" i="11"/>
  <c r="J416" i="10"/>
  <c r="K415" i="10"/>
  <c r="J416" i="9"/>
  <c r="K415" i="9"/>
  <c r="J416" i="8"/>
  <c r="K415" i="8"/>
  <c r="J414" i="7"/>
  <c r="K413" i="7"/>
  <c r="J417" i="6"/>
  <c r="K416" i="6"/>
  <c r="J416" i="5"/>
  <c r="K415" i="5"/>
  <c r="J420" i="4"/>
  <c r="K419" i="4"/>
  <c r="J419" i="15" l="1"/>
  <c r="K418" i="15"/>
  <c r="J417" i="14"/>
  <c r="K416" i="14"/>
  <c r="J419" i="13"/>
  <c r="K418" i="13"/>
  <c r="K417" i="12"/>
  <c r="J418" i="12"/>
  <c r="K413" i="11"/>
  <c r="J414" i="11"/>
  <c r="J417" i="10"/>
  <c r="K416" i="10"/>
  <c r="J417" i="9"/>
  <c r="K416" i="9"/>
  <c r="J417" i="8"/>
  <c r="K416" i="8"/>
  <c r="J415" i="7"/>
  <c r="K414" i="7"/>
  <c r="J418" i="6"/>
  <c r="K417" i="6"/>
  <c r="J417" i="5"/>
  <c r="K416" i="5"/>
  <c r="J421" i="4"/>
  <c r="K420" i="4"/>
  <c r="J420" i="15" l="1"/>
  <c r="K419" i="15"/>
  <c r="J418" i="14"/>
  <c r="K417" i="14"/>
  <c r="J420" i="13"/>
  <c r="K419" i="13"/>
  <c r="J419" i="12"/>
  <c r="K418" i="12"/>
  <c r="J415" i="11"/>
  <c r="K414" i="11"/>
  <c r="J418" i="10"/>
  <c r="K417" i="10"/>
  <c r="K417" i="9"/>
  <c r="J418" i="9"/>
  <c r="J418" i="8"/>
  <c r="K417" i="8"/>
  <c r="J416" i="7"/>
  <c r="K415" i="7"/>
  <c r="J419" i="6"/>
  <c r="K418" i="6"/>
  <c r="J418" i="5"/>
  <c r="K417" i="5"/>
  <c r="J422" i="4"/>
  <c r="K421" i="4"/>
  <c r="J421" i="15" l="1"/>
  <c r="K420" i="15"/>
  <c r="J419" i="14"/>
  <c r="K418" i="14"/>
  <c r="J421" i="13"/>
  <c r="K420" i="13"/>
  <c r="J420" i="12"/>
  <c r="K419" i="12"/>
  <c r="J416" i="11"/>
  <c r="K415" i="11"/>
  <c r="J419" i="10"/>
  <c r="K418" i="10"/>
  <c r="J419" i="9"/>
  <c r="K418" i="9"/>
  <c r="J419" i="8"/>
  <c r="K418" i="8"/>
  <c r="K416" i="7"/>
  <c r="J417" i="7"/>
  <c r="J420" i="6"/>
  <c r="K419" i="6"/>
  <c r="J419" i="5"/>
  <c r="K418" i="5"/>
  <c r="J423" i="4"/>
  <c r="K422" i="4"/>
  <c r="J422" i="15" l="1"/>
  <c r="K421" i="15"/>
  <c r="J420" i="14"/>
  <c r="K419" i="14"/>
  <c r="J422" i="13"/>
  <c r="K421" i="13"/>
  <c r="K420" i="12"/>
  <c r="J421" i="12"/>
  <c r="J417" i="11"/>
  <c r="K416" i="11"/>
  <c r="J420" i="10"/>
  <c r="K419" i="10"/>
  <c r="J420" i="9"/>
  <c r="K419" i="9"/>
  <c r="J420" i="8"/>
  <c r="K419" i="8"/>
  <c r="J418" i="7"/>
  <c r="K417" i="7"/>
  <c r="J421" i="6"/>
  <c r="K420" i="6"/>
  <c r="J420" i="5"/>
  <c r="K419" i="5"/>
  <c r="J424" i="4"/>
  <c r="K423" i="4"/>
  <c r="J423" i="15" l="1"/>
  <c r="K422" i="15"/>
  <c r="J421" i="14"/>
  <c r="K420" i="14"/>
  <c r="J423" i="13"/>
  <c r="K422" i="13"/>
  <c r="K421" i="12"/>
  <c r="J422" i="12"/>
  <c r="J418" i="11"/>
  <c r="K417" i="11"/>
  <c r="J421" i="10"/>
  <c r="K420" i="10"/>
  <c r="J421" i="9"/>
  <c r="K420" i="9"/>
  <c r="J421" i="8"/>
  <c r="K420" i="8"/>
  <c r="J419" i="7"/>
  <c r="K418" i="7"/>
  <c r="J422" i="6"/>
  <c r="K421" i="6"/>
  <c r="J421" i="5"/>
  <c r="K420" i="5"/>
  <c r="J425" i="4"/>
  <c r="K424" i="4"/>
  <c r="J424" i="15" l="1"/>
  <c r="K423" i="15"/>
  <c r="J422" i="14"/>
  <c r="K421" i="14"/>
  <c r="J424" i="13"/>
  <c r="K423" i="13"/>
  <c r="J423" i="12"/>
  <c r="K422" i="12"/>
  <c r="J419" i="11"/>
  <c r="K418" i="11"/>
  <c r="J422" i="10"/>
  <c r="K421" i="10"/>
  <c r="J422" i="9"/>
  <c r="K421" i="9"/>
  <c r="J422" i="8"/>
  <c r="K421" i="8"/>
  <c r="J420" i="7"/>
  <c r="K419" i="7"/>
  <c r="J423" i="6"/>
  <c r="K422" i="6"/>
  <c r="J422" i="5"/>
  <c r="K421" i="5"/>
  <c r="J426" i="4"/>
  <c r="K425" i="4"/>
  <c r="J425" i="15" l="1"/>
  <c r="K424" i="15"/>
  <c r="J423" i="14"/>
  <c r="K422" i="14"/>
  <c r="J425" i="13"/>
  <c r="K424" i="13"/>
  <c r="J424" i="12"/>
  <c r="K423" i="12"/>
  <c r="J420" i="11"/>
  <c r="K419" i="11"/>
  <c r="J423" i="10"/>
  <c r="K422" i="10"/>
  <c r="J423" i="9"/>
  <c r="K422" i="9"/>
  <c r="J423" i="8"/>
  <c r="K422" i="8"/>
  <c r="J421" i="7"/>
  <c r="K420" i="7"/>
  <c r="J424" i="6"/>
  <c r="K423" i="6"/>
  <c r="J423" i="5"/>
  <c r="K422" i="5"/>
  <c r="J427" i="4"/>
  <c r="K426" i="4"/>
  <c r="J426" i="15" l="1"/>
  <c r="K425" i="15"/>
  <c r="J424" i="14"/>
  <c r="K423" i="14"/>
  <c r="J426" i="13"/>
  <c r="K425" i="13"/>
  <c r="K424" i="12"/>
  <c r="J425" i="12"/>
  <c r="J421" i="11"/>
  <c r="K420" i="11"/>
  <c r="J424" i="10"/>
  <c r="K423" i="10"/>
  <c r="J424" i="9"/>
  <c r="K423" i="9"/>
  <c r="J424" i="8"/>
  <c r="K423" i="8"/>
  <c r="J422" i="7"/>
  <c r="K421" i="7"/>
  <c r="J425" i="6"/>
  <c r="K424" i="6"/>
  <c r="J424" i="5"/>
  <c r="K423" i="5"/>
  <c r="J428" i="4"/>
  <c r="K428" i="4" s="1"/>
  <c r="K427" i="4"/>
  <c r="J427" i="15" l="1"/>
  <c r="K426" i="15"/>
  <c r="J425" i="14"/>
  <c r="K424" i="14"/>
  <c r="J427" i="13"/>
  <c r="K426" i="13"/>
  <c r="J426" i="12"/>
  <c r="K425" i="12"/>
  <c r="J422" i="11"/>
  <c r="K421" i="11"/>
  <c r="J425" i="10"/>
  <c r="K424" i="10"/>
  <c r="J425" i="9"/>
  <c r="K424" i="9"/>
  <c r="J425" i="8"/>
  <c r="K424" i="8"/>
  <c r="J423" i="7"/>
  <c r="K422" i="7"/>
  <c r="J426" i="6"/>
  <c r="K425" i="6"/>
  <c r="J425" i="5"/>
  <c r="K424" i="5"/>
  <c r="K429" i="4"/>
  <c r="J428" i="15" l="1"/>
  <c r="K428" i="15" s="1"/>
  <c r="K427" i="15"/>
  <c r="J426" i="14"/>
  <c r="K425" i="14"/>
  <c r="J428" i="13"/>
  <c r="K428" i="13" s="1"/>
  <c r="K429" i="13" s="1"/>
  <c r="K427" i="13"/>
  <c r="J427" i="12"/>
  <c r="K426" i="12"/>
  <c r="J423" i="11"/>
  <c r="K422" i="11"/>
  <c r="J426" i="10"/>
  <c r="K425" i="10"/>
  <c r="J426" i="9"/>
  <c r="K425" i="9"/>
  <c r="J426" i="8"/>
  <c r="K425" i="8"/>
  <c r="K423" i="7"/>
  <c r="J424" i="7"/>
  <c r="J427" i="6"/>
  <c r="K426" i="6"/>
  <c r="K425" i="5"/>
  <c r="J426" i="5"/>
  <c r="K429" i="15" l="1"/>
  <c r="J427" i="14"/>
  <c r="K426" i="14"/>
  <c r="J428" i="12"/>
  <c r="K428" i="12" s="1"/>
  <c r="K429" i="12" s="1"/>
  <c r="K427" i="12"/>
  <c r="K423" i="11"/>
  <c r="J424" i="11"/>
  <c r="J427" i="10"/>
  <c r="K426" i="10"/>
  <c r="J427" i="9"/>
  <c r="K426" i="9"/>
  <c r="J427" i="8"/>
  <c r="K426" i="8"/>
  <c r="J425" i="7"/>
  <c r="K424" i="7"/>
  <c r="J428" i="6"/>
  <c r="K428" i="6" s="1"/>
  <c r="K429" i="6" s="1"/>
  <c r="K427" i="6"/>
  <c r="J427" i="5"/>
  <c r="K426" i="5"/>
  <c r="J428" i="14" l="1"/>
  <c r="K428" i="14" s="1"/>
  <c r="K427" i="14"/>
  <c r="J425" i="11"/>
  <c r="K424" i="11"/>
  <c r="J428" i="10"/>
  <c r="K428" i="10" s="1"/>
  <c r="K429" i="10" s="1"/>
  <c r="K427" i="10"/>
  <c r="J428" i="9"/>
  <c r="K428" i="9" s="1"/>
  <c r="K429" i="9" s="1"/>
  <c r="K427" i="9"/>
  <c r="J428" i="8"/>
  <c r="K428" i="8" s="1"/>
  <c r="K427" i="8"/>
  <c r="J426" i="7"/>
  <c r="K425" i="7"/>
  <c r="J428" i="5"/>
  <c r="K428" i="5" s="1"/>
  <c r="K429" i="5" s="1"/>
  <c r="K427" i="5"/>
  <c r="K429" i="8" l="1"/>
  <c r="K429" i="14"/>
  <c r="K425" i="11"/>
  <c r="J426" i="11"/>
  <c r="J427" i="7"/>
  <c r="K426" i="7"/>
  <c r="J427" i="11" l="1"/>
  <c r="K426" i="11"/>
  <c r="J428" i="7"/>
  <c r="K428" i="7" s="1"/>
  <c r="K427" i="7"/>
  <c r="K429" i="7" l="1"/>
  <c r="J428" i="11"/>
  <c r="K428" i="11" s="1"/>
  <c r="K429" i="11" s="1"/>
  <c r="K427" i="11"/>
</calcChain>
</file>

<file path=xl/sharedStrings.xml><?xml version="1.0" encoding="utf-8"?>
<sst xmlns="http://schemas.openxmlformats.org/spreadsheetml/2006/main" count="6499" uniqueCount="591">
  <si>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</si>
  <si>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</si>
  <si>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</si>
  <si>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</si>
  <si>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</si>
  <si>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</si>
  <si>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</si>
  <si>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</si>
  <si>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</si>
  <si>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</si>
  <si>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</si>
  <si>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</si>
  <si>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</si>
  <si>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</si>
  <si>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</si>
  <si>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</si>
  <si>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</si>
  <si>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</si>
  <si>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</si>
  <si>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</si>
  <si>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</si>
  <si>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</si>
  <si>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</si>
  <si>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</si>
  <si>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</si>
  <si>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</si>
  <si>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</si>
  <si>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</si>
  <si>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</si>
  <si>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</si>
  <si>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</si>
  <si>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</si>
  <si>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</si>
  <si>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</si>
  <si>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</si>
  <si>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</si>
  <si>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</si>
  <si>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</si>
  <si>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</si>
  <si>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</si>
  <si>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</si>
  <si>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</si>
  <si>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</si>
  <si>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</si>
  <si>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</si>
  <si>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</si>
  <si>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</si>
  <si>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</si>
  <si>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</si>
  <si>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</si>
  <si>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</si>
  <si>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</si>
  <si>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</si>
  <si>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</si>
  <si>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</si>
  <si>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</si>
  <si>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</si>
  <si>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</si>
  <si>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</si>
  <si>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</si>
  <si>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</si>
  <si>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</si>
  <si>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</si>
  <si>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</si>
  <si>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</si>
  <si>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</si>
  <si>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</si>
  <si>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</si>
  <si>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</si>
  <si>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</si>
  <si>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</si>
  <si>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</si>
  <si>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</si>
  <si>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</si>
  <si>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</si>
  <si>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</si>
  <si>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</si>
  <si>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</si>
  <si>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</si>
  <si>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</si>
  <si>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</si>
  <si>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</si>
  <si>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</si>
  <si>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</si>
  <si>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</si>
  <si>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</si>
  <si>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</si>
  <si>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</si>
  <si>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</si>
  <si>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</si>
  <si>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</si>
  <si>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</si>
  <si>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</si>
  <si>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</si>
  <si>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</si>
  <si>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</si>
  <si>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</si>
  <si>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</si>
  <si>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</si>
  <si>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</si>
  <si>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</si>
  <si>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</si>
  <si>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</si>
  <si>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</si>
  <si>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</si>
  <si>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</si>
  <si>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</si>
  <si>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</si>
  <si>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</si>
  <si>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</si>
  <si>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</si>
  <si>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</si>
  <si>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</si>
  <si>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</si>
  <si>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</si>
  <si>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</si>
  <si>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</si>
  <si>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</si>
  <si>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</si>
  <si>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</si>
  <si>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</si>
  <si>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</si>
  <si>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</si>
  <si>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</si>
  <si>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</si>
  <si>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</si>
  <si>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</si>
  <si>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</si>
  <si>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</si>
  <si>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</si>
  <si>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</si>
  <si>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</si>
  <si>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</si>
  <si>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</si>
  <si>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</si>
  <si>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</si>
  <si>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</si>
  <si>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</si>
  <si>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</si>
  <si>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</si>
  <si>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</si>
  <si>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</si>
  <si>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</si>
  <si>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</si>
  <si>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</si>
  <si>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</si>
  <si>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</si>
  <si>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</si>
  <si>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</si>
  <si>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</si>
  <si>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</si>
  <si>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</si>
  <si>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</si>
  <si>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</si>
  <si>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</si>
  <si>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</si>
  <si>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</si>
  <si>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</si>
  <si>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</si>
  <si>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</si>
  <si>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</si>
  <si>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</si>
  <si>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</si>
  <si>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</si>
  <si>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</si>
  <si>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</si>
  <si>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</si>
  <si>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</si>
  <si>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</si>
  <si>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</si>
  <si>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</si>
  <si>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</si>
  <si>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</si>
  <si>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</si>
  <si>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</si>
  <si>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</si>
  <si>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</si>
  <si>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</si>
  <si>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</si>
  <si>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</si>
  <si>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</si>
  <si>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</si>
  <si>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</si>
  <si>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</si>
  <si>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</si>
  <si>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</si>
  <si>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</si>
  <si>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</si>
  <si>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</si>
  <si>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</si>
  <si>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</si>
  <si>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</si>
  <si>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</si>
  <si>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</si>
  <si>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</si>
  <si>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</si>
  <si>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</si>
  <si>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</si>
  <si>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</si>
  <si>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</si>
  <si>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</si>
  <si>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</si>
  <si>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</si>
  <si>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</si>
  <si>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</si>
  <si>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</si>
  <si>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</si>
  <si>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</si>
  <si>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</si>
  <si>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</si>
  <si>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</si>
  <si>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</si>
  <si>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</si>
  <si>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</si>
  <si>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</si>
  <si>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</si>
  <si>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</si>
  <si>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</si>
  <si>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</si>
  <si>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</si>
  <si>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</si>
  <si>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</si>
  <si>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</si>
  <si>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</si>
  <si>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</si>
  <si>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</si>
  <si>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</si>
  <si>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</si>
  <si>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</si>
  <si>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</si>
  <si>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</si>
  <si>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</si>
  <si>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</si>
  <si>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</si>
  <si>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</si>
  <si>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</si>
  <si>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</si>
  <si>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</si>
  <si>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</si>
  <si>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</si>
  <si>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</si>
  <si>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</si>
  <si>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</si>
  <si>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</si>
  <si>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</si>
  <si>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</si>
  <si>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</si>
  <si>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</si>
  <si>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</si>
  <si>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</si>
  <si>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</si>
  <si>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</si>
  <si>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</si>
  <si>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</si>
  <si>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</si>
  <si>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</si>
  <si>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</si>
  <si>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</si>
  <si>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</si>
  <si>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</si>
  <si>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</si>
  <si>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</si>
  <si>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</si>
  <si>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</si>
  <si>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</si>
  <si>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</si>
  <si>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</si>
  <si>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</si>
  <si>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</si>
  <si>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</si>
  <si>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</si>
  <si>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</si>
  <si>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</si>
  <si>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</si>
  <si>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</si>
  <si>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</si>
  <si>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</si>
  <si>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</si>
  <si>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</si>
  <si>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</si>
  <si>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</si>
  <si>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</si>
  <si>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</si>
  <si>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</si>
  <si>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</si>
  <si>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</si>
  <si>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</si>
  <si>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</si>
  <si>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</si>
  <si>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</si>
  <si>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</si>
  <si>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</si>
  <si>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</si>
  <si>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</si>
  <si>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</si>
  <si>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</si>
  <si>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</si>
  <si>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</si>
  <si>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</si>
  <si>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</si>
  <si>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</si>
  <si>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</si>
  <si>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</si>
  <si>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</si>
  <si>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</si>
  <si>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</si>
  <si>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</si>
  <si>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</si>
  <si>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</si>
  <si>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</si>
  <si>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</si>
  <si>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</si>
  <si>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</si>
  <si>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</si>
  <si>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</si>
  <si>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</si>
  <si>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</si>
  <si>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</si>
  <si>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</si>
  <si>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</si>
  <si>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</si>
  <si>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</si>
  <si>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</si>
  <si>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</si>
  <si>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</si>
  <si>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</si>
  <si>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</si>
  <si>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</si>
  <si>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</si>
  <si>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</si>
  <si>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</si>
  <si>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</si>
  <si>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</si>
  <si>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</si>
  <si>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</si>
  <si>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</si>
  <si>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</si>
  <si>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</si>
  <si>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</si>
  <si>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</si>
  <si>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</si>
  <si>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</si>
  <si>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</si>
  <si>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</si>
  <si>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</si>
  <si>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</si>
  <si>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</si>
  <si>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</si>
  <si>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</si>
  <si>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</si>
  <si>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</si>
  <si>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</si>
  <si>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</si>
  <si>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</si>
  <si>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</si>
  <si>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</si>
  <si>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</si>
  <si>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</si>
  <si>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</si>
  <si>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</si>
  <si>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</si>
  <si>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</si>
  <si>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</si>
  <si>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</si>
  <si>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</si>
  <si>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</si>
  <si>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</si>
  <si>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</si>
  <si>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</si>
  <si>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</si>
  <si>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</si>
  <si>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</si>
  <si>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</si>
  <si>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</si>
  <si>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</si>
  <si>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</si>
  <si>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</si>
  <si>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</si>
  <si>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</si>
  <si>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</si>
  <si>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</si>
  <si>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</si>
  <si>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</si>
  <si>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</si>
  <si>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</si>
  <si>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</si>
  <si>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</si>
  <si>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</si>
  <si>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</si>
  <si>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</si>
  <si>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</si>
  <si>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</si>
  <si>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</si>
  <si>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</si>
  <si>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</si>
  <si>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</si>
  <si>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</si>
  <si>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</si>
  <si>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</si>
  <si>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</si>
  <si>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</si>
  <si>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</si>
  <si>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</si>
  <si>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</si>
  <si>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</si>
  <si>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</si>
  <si>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</si>
  <si>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</si>
  <si>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</si>
  <si>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</si>
  <si>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</si>
  <si>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</si>
  <si>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</si>
  <si>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</si>
  <si>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</si>
  <si>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</si>
  <si>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</si>
  <si>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</si>
  <si>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</si>
  <si>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</si>
  <si>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</si>
  <si>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</si>
  <si>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</si>
  <si>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</si>
  <si>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</si>
  <si>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</si>
  <si>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</si>
  <si>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</si>
  <si>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</si>
  <si>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</si>
  <si>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</si>
  <si>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</si>
  <si>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</si>
  <si>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</si>
  <si>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</si>
  <si>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</si>
  <si>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</si>
  <si>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</si>
  <si>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</si>
  <si>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</si>
  <si>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</si>
  <si>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</si>
  <si>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</si>
  <si>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</si>
  <si>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</si>
  <si>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</si>
  <si>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</si>
  <si>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</si>
  <si>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</si>
  <si>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</si>
  <si>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</si>
  <si>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</si>
  <si>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</si>
  <si>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</si>
  <si>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</si>
  <si>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</si>
  <si>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</si>
  <si>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</si>
  <si>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</si>
  <si>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</si>
  <si>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</si>
  <si>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</si>
  <si>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</si>
  <si>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</si>
  <si>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</si>
  <si>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</si>
  <si>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</si>
  <si>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</si>
  <si>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</si>
  <si>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</si>
  <si>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</si>
  <si>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</si>
  <si>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</si>
  <si>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</si>
  <si>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</si>
  <si>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</si>
  <si>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</si>
  <si>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</si>
  <si>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</si>
  <si>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</si>
  <si>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</si>
  <si>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</si>
  <si>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</si>
  <si>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</si>
  <si>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</si>
  <si>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</si>
  <si>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</si>
  <si>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</si>
  <si>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</si>
  <si>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</si>
  <si>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</si>
  <si>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</si>
  <si>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</si>
  <si>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</si>
  <si>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</si>
  <si>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Excel GSA (M) Sdn. Bhd.</t>
  </si>
  <si>
    <t>MYR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</si>
  <si>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</si>
  <si>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</si>
  <si>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</si>
  <si>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</si>
  <si>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</si>
  <si>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</si>
  <si>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</si>
  <si>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</si>
  <si>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</si>
  <si>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</si>
  <si>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</si>
  <si>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</si>
  <si>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</si>
  <si>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</si>
  <si>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</si>
  <si>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</si>
  <si>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</si>
  <si>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</si>
  <si>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</si>
  <si>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</si>
  <si>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</si>
  <si>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</si>
  <si>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</si>
  <si>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</si>
  <si>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</si>
  <si>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</si>
  <si>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</si>
  <si>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</si>
  <si>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</si>
  <si>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</si>
  <si>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</si>
  <si>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</si>
  <si>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</si>
  <si>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</si>
  <si>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</si>
  <si>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</si>
  <si>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</si>
  <si>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</si>
  <si>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</si>
  <si>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</si>
  <si>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</si>
  <si>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</si>
  <si>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</si>
  <si>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</si>
  <si>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</si>
  <si>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</si>
  <si>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</si>
  <si>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</si>
  <si>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</si>
  <si>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</si>
  <si>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</si>
  <si>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</si>
  <si>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</si>
  <si>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</si>
  <si>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</si>
  <si>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</si>
  <si>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</si>
  <si>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</si>
  <si>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</si>
  <si>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</si>
  <si>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</si>
  <si>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</si>
  <si>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</si>
  <si>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</si>
  <si>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</si>
  <si>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</si>
  <si>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</si>
  <si>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</si>
  <si>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</si>
  <si>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</si>
  <si>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Local Book</t>
  </si>
  <si>
    <t>Adjustment for Consol</t>
  </si>
  <si>
    <t>Debit</t>
  </si>
  <si>
    <t>Credit</t>
  </si>
  <si>
    <t xml:space="preserve">  RE YE in template  </t>
  </si>
  <si>
    <t xml:space="preserve">  PL Y2025  </t>
  </si>
  <si>
    <t xml:space="preserve">  Diff  </t>
  </si>
  <si>
    <t>Audit Adjustment for FY2023</t>
  </si>
  <si>
    <t>Profit as per management accounts</t>
  </si>
  <si>
    <t>Profit as per audited accounts</t>
  </si>
  <si>
    <t>Dr.</t>
  </si>
  <si>
    <t>Cr.</t>
  </si>
  <si>
    <t>Adjust IAS 12</t>
  </si>
  <si>
    <t>2024 Q4</t>
  </si>
  <si>
    <t>2024 Q1</t>
  </si>
  <si>
    <t>Balance Sheet as at 31.12.24</t>
  </si>
  <si>
    <t>Balance Sheet as</t>
  </si>
  <si>
    <t>DTA/DTL</t>
  </si>
  <si>
    <t>Adjust</t>
  </si>
  <si>
    <t xml:space="preserve">Retained Earning 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</si>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</sst>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#,##0.00_ "/>
    <numFmt numFmtId="169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FF0000"/>
      <name val="Arial Narrow"/>
      <family val="2"/>
    </font>
    <font>
      <b/>
      <u/>
      <sz val="10"/>
      <color rgb="FF0070C0"/>
      <name val="Arial Narrow"/>
      <family val="2"/>
    </font>
    <font>
      <sz val="10"/>
      <color rgb="FF0070C0"/>
      <name val="Arial Narrow"/>
      <family val="2"/>
    </font>
    <font>
      <b/>
      <u/>
      <sz val="10"/>
      <color theme="1"/>
      <name val="Arial Narrow"/>
      <family val="2"/>
    </font>
    <font>
      <sz val="11"/>
      <color theme="1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12" borderId="10" xfId="1" applyFont="1" applyFill="1" applyBorder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9" xfId="1" applyFont="1" applyFill="1" applyBorder="1" applyAlignment="1">
      <alignment horizontal="center" vertical="center"/>
    </xf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4" fontId="23" fillId="0" borderId="0" xfId="0" applyNumberFormat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3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2" fillId="4" borderId="0" xfId="0" applyNumberFormat="1" applyFont="1" applyFill="1" applyProtection="1">
      <protection locked="0"/>
    </xf>
    <xf numFmtId="43" fontId="3" fillId="0" borderId="0" xfId="4" applyFont="1"/>
    <xf numFmtId="43" fontId="3" fillId="12" borderId="10" xfId="4" applyFont="1" applyFill="1" applyBorder="1"/>
    <xf numFmtId="43" fontId="3" fillId="6" borderId="0" xfId="4" applyFont="1" applyFill="1"/>
    <xf numFmtId="43" fontId="2" fillId="0" borderId="0" xfId="4" applyFont="1" applyFill="1" applyAlignment="1" applyProtection="1">
      <alignment horizontal="center"/>
    </xf>
    <xf numFmtId="43" fontId="2" fillId="6" borderId="9" xfId="4" applyFont="1" applyFill="1" applyBorder="1" applyAlignment="1">
      <alignment horizontal="center" vertical="center"/>
    </xf>
    <xf numFmtId="43" fontId="3" fillId="5" borderId="0" xfId="4" applyFont="1" applyFill="1"/>
    <xf numFmtId="43" fontId="3" fillId="7" borderId="6" xfId="4" applyFont="1" applyFill="1" applyBorder="1"/>
    <xf numFmtId="43" fontId="3" fillId="7" borderId="0" xfId="4" applyFont="1" applyFill="1"/>
    <xf numFmtId="0" fontId="10" fillId="0" borderId="0" xfId="4" quotePrefix="1" applyNumberFormat="1" applyFont="1" applyFill="1" applyAlignment="1" applyProtection="1">
      <alignment horizontal="center" vertical="center"/>
    </xf>
    <xf numFmtId="43" fontId="3" fillId="5" borderId="6" xfId="4" applyFont="1" applyFill="1" applyBorder="1"/>
    <xf numFmtId="43" fontId="24" fillId="7" borderId="6" xfId="4" applyFont="1" applyFill="1" applyBorder="1"/>
    <xf numFmtId="43" fontId="3" fillId="0" borderId="0" xfId="1" applyFont="1" applyFill="1"/>
    <xf numFmtId="43" fontId="2" fillId="6" borderId="6" xfId="0" applyNumberFormat="1" applyFont="1" applyFill="1" applyBorder="1" applyAlignment="1">
      <alignment horizontal="center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43" fontId="6" fillId="5" borderId="6" xfId="4" applyFont="1" applyFill="1" applyBorder="1"/>
    <xf numFmtId="43" fontId="6" fillId="7" borderId="6" xfId="4" applyFont="1" applyFill="1" applyBorder="1"/>
    <xf numFmtId="43" fontId="6" fillId="5" borderId="9" xfId="4" applyFont="1" applyFill="1" applyBorder="1"/>
    <xf numFmtId="164" fontId="9" fillId="8" borderId="17" xfId="0" quotePrefix="1" applyNumberFormat="1" applyFont="1" applyFill="1" applyBorder="1" applyAlignment="1">
      <alignment horizontal="centerContinuous" vertical="center"/>
    </xf>
    <xf numFmtId="164" fontId="9" fillId="8" borderId="17" xfId="0" applyNumberFormat="1" applyFont="1" applyFill="1" applyBorder="1" applyAlignment="1">
      <alignment horizontal="centerContinuous" vertical="center"/>
    </xf>
    <xf numFmtId="43" fontId="2" fillId="6" borderId="18" xfId="0" applyNumberFormat="1" applyFont="1" applyFill="1" applyBorder="1" applyAlignment="1">
      <alignment horizontal="centerContinuous"/>
    </xf>
    <xf numFmtId="43" fontId="3" fillId="6" borderId="18" xfId="0" applyNumberFormat="1" applyFont="1" applyFill="1" applyBorder="1" applyAlignment="1">
      <alignment horizontal="centerContinuous"/>
    </xf>
    <xf numFmtId="43" fontId="2" fillId="6" borderId="19" xfId="4" applyFont="1" applyFill="1" applyBorder="1" applyAlignment="1">
      <alignment horizontal="center" vertical="center"/>
    </xf>
    <xf numFmtId="43" fontId="2" fillId="6" borderId="1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7" borderId="6" xfId="1" applyFont="1" applyFill="1" applyBorder="1"/>
    <xf numFmtId="43" fontId="0" fillId="0" borderId="0" xfId="0" applyNumberFormat="1"/>
    <xf numFmtId="43" fontId="3" fillId="0" borderId="9" xfId="1" applyFont="1" applyBorder="1"/>
    <xf numFmtId="0" fontId="25" fillId="0" borderId="0" xfId="0" applyFont="1"/>
    <xf numFmtId="0" fontId="26" fillId="0" borderId="0" xfId="0" applyFont="1"/>
    <xf numFmtId="43" fontId="6" fillId="0" borderId="0" xfId="0" applyNumberFormat="1" applyFont="1"/>
    <xf numFmtId="43" fontId="26" fillId="0" borderId="0" xfId="1" applyFont="1"/>
    <xf numFmtId="43" fontId="26" fillId="0" borderId="10" xfId="1" applyFont="1" applyBorder="1"/>
    <xf numFmtId="43" fontId="26" fillId="0" borderId="0" xfId="1" applyFont="1" applyBorder="1"/>
    <xf numFmtId="16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centerContinuous" vertical="center"/>
    </xf>
    <xf numFmtId="164" fontId="3" fillId="0" borderId="0" xfId="5" applyNumberFormat="1" applyFont="1" applyAlignment="1">
      <alignment vertical="center"/>
    </xf>
    <xf numFmtId="0" fontId="6" fillId="0" borderId="0" xfId="0" applyFont="1"/>
    <xf numFmtId="10" fontId="4" fillId="0" borderId="0" xfId="5" applyNumberFormat="1" applyFont="1" applyAlignment="1">
      <alignment horizontal="center" vertical="center"/>
    </xf>
    <xf numFmtId="168" fontId="6" fillId="0" borderId="0" xfId="0" applyNumberFormat="1" applyFont="1"/>
    <xf numFmtId="43" fontId="6" fillId="0" borderId="0" xfId="1" applyFont="1"/>
    <xf numFmtId="164" fontId="2" fillId="10" borderId="20" xfId="5" applyNumberFormat="1" applyFont="1" applyFill="1" applyBorder="1" applyAlignment="1">
      <alignment horizontal="centerContinuous" vertical="center"/>
    </xf>
    <xf numFmtId="0" fontId="3" fillId="10" borderId="21" xfId="0" applyFont="1" applyFill="1" applyBorder="1" applyAlignment="1">
      <alignment horizontal="centerContinuous" vertical="center"/>
    </xf>
    <xf numFmtId="164" fontId="2" fillId="10" borderId="20" xfId="5" applyNumberFormat="1" applyFont="1" applyFill="1" applyBorder="1" applyAlignment="1">
      <alignment horizontal="center" vertical="center"/>
    </xf>
    <xf numFmtId="43" fontId="2" fillId="10" borderId="20" xfId="1" applyFont="1" applyFill="1" applyBorder="1" applyAlignment="1">
      <alignment horizontal="center" vertical="center"/>
    </xf>
    <xf numFmtId="164" fontId="2" fillId="0" borderId="0" xfId="5" applyNumberFormat="1" applyFont="1" applyAlignment="1">
      <alignment vertical="center"/>
    </xf>
    <xf numFmtId="164" fontId="3" fillId="0" borderId="0" xfId="5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164" fontId="2" fillId="3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168" fontId="6" fillId="10" borderId="0" xfId="0" applyNumberFormat="1" applyFont="1" applyFill="1"/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9" fontId="3" fillId="0" borderId="0" xfId="6" applyFont="1" applyAlignment="1">
      <alignment vertical="center"/>
    </xf>
    <xf numFmtId="169" fontId="2" fillId="0" borderId="0" xfId="6" applyNumberFormat="1" applyFont="1" applyAlignment="1">
      <alignment vertical="center"/>
    </xf>
    <xf numFmtId="164" fontId="2" fillId="3" borderId="23" xfId="0" applyNumberFormat="1" applyFont="1" applyFill="1" applyBorder="1" applyAlignment="1">
      <alignment vertical="center"/>
    </xf>
    <xf numFmtId="43" fontId="3" fillId="3" borderId="24" xfId="0" applyNumberFormat="1" applyFont="1" applyFill="1" applyBorder="1" applyAlignment="1">
      <alignment vertical="center"/>
    </xf>
    <xf numFmtId="43" fontId="2" fillId="3" borderId="25" xfId="0" applyNumberFormat="1" applyFont="1" applyFill="1" applyBorder="1" applyAlignment="1">
      <alignment horizontal="center" vertical="center"/>
    </xf>
    <xf numFmtId="17" fontId="2" fillId="3" borderId="25" xfId="0" applyNumberFormat="1" applyFont="1" applyFill="1" applyBorder="1" applyAlignment="1">
      <alignment horizontal="center" vertical="center"/>
    </xf>
    <xf numFmtId="17" fontId="2" fillId="5" borderId="25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Protection="1">
      <protection locked="0"/>
    </xf>
    <xf numFmtId="43" fontId="3" fillId="0" borderId="0" xfId="0" applyNumberFormat="1" applyFont="1"/>
    <xf numFmtId="43" fontId="2" fillId="6" borderId="26" xfId="0" applyNumberFormat="1" applyFont="1" applyFill="1" applyBorder="1" applyAlignment="1">
      <alignment horizontal="centerContinuous"/>
    </xf>
    <xf numFmtId="43" fontId="3" fillId="6" borderId="26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0" borderId="6" xfId="4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0" borderId="9" xfId="4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0" fillId="0" borderId="0" xfId="1" applyFont="1"/>
  </cellXfs>
  <cellStyles count="7">
    <cellStyle name="Comma" xfId="1" builtinId="3"/>
    <cellStyle name="Comma 100 2" xfId="5" xr:uid="{00000000-0005-0000-0000-000001000000}"/>
    <cellStyle name="Comma 2" xfId="4" xr:uid="{00000000-0005-0000-0000-000002000000}"/>
    <cellStyle name="Normal" xfId="0" builtinId="0"/>
    <cellStyle name="Normal 2 2" xfId="2" xr:uid="{00000000-0005-0000-0000-000004000000}"/>
    <cellStyle name="Normal 2 2 2" xfId="3" xr:uid="{00000000-0005-0000-0000-000005000000}"/>
    <cellStyle name="Percent" xfId="6" builtinId="5"/>
  </cellStyles>
  <dxfs count="0"/>
  <tableStyles count="0" defaultTableStyle="TableStyleMedium2" defaultPivotStyle="PivotStyleLight16"/>
  <colors>
    <mruColors>
      <color rgb="FFCCFFCC"/>
      <color rgb="FFFFCCFF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E79" activePane="bottomRight" state="frozen"/>
      <selection activeCell="U70" sqref="U70"/>
      <selection pane="topRight" activeCell="U70" sqref="U70"/>
      <selection pane="bottomLeft" activeCell="U70" sqref="U70"/>
      <selection pane="bottomRight" activeCell="L94" sqref="L94"/>
    </sheetView>
  </sheetViews>
  <sheetFormatPr defaultColWidth="9.15234375" defaultRowHeight="12.9"/>
  <cols>
    <col min="1" max="1" width="2.84375" style="2" customWidth="1"/>
    <col min="2" max="2" width="6.53515625" style="33" customWidth="1"/>
    <col min="3" max="3" width="2.4609375" style="33" customWidth="1"/>
    <col min="4" max="4" width="42.15234375" style="33" customWidth="1"/>
    <col min="5" max="16" width="15.84375" style="2" customWidth="1"/>
    <col min="17" max="18" width="5.53515625" style="148" customWidth="1"/>
    <col min="19" max="30" width="15.84375" style="2" customWidth="1"/>
    <col min="31" max="16384" width="9.15234375" style="4"/>
  </cols>
  <sheetData>
    <row r="1" spans="1:40">
      <c r="A1" s="1" t="s">
        <v>0</v>
      </c>
      <c r="E1" s="52" t="str">
        <f>TB!C1</f>
        <v>MYR</v>
      </c>
      <c r="F1" s="52" t="str">
        <f>E1</f>
        <v>MYR</v>
      </c>
      <c r="G1" s="52" t="str">
        <f t="shared" ref="G1:P1" si="0">F1</f>
        <v>MYR</v>
      </c>
      <c r="H1" s="52" t="str">
        <f t="shared" si="0"/>
        <v>MYR</v>
      </c>
      <c r="I1" s="52" t="str">
        <f t="shared" si="0"/>
        <v>MYR</v>
      </c>
      <c r="J1" s="52" t="str">
        <f t="shared" si="0"/>
        <v>MYR</v>
      </c>
      <c r="K1" s="52" t="str">
        <f t="shared" si="0"/>
        <v>MYR</v>
      </c>
      <c r="L1" s="52" t="str">
        <f t="shared" si="0"/>
        <v>MYR</v>
      </c>
      <c r="M1" s="52" t="str">
        <f t="shared" si="0"/>
        <v>MYR</v>
      </c>
      <c r="N1" s="52" t="str">
        <f t="shared" si="0"/>
        <v>MYR</v>
      </c>
      <c r="O1" s="52" t="str">
        <f t="shared" si="0"/>
        <v>MYR</v>
      </c>
      <c r="P1" s="52" t="str">
        <f t="shared" si="0"/>
        <v>MYR</v>
      </c>
      <c r="S1" s="52" t="s">
        <v>496</v>
      </c>
      <c r="T1" s="52" t="s">
        <v>496</v>
      </c>
      <c r="U1" s="52" t="s">
        <v>496</v>
      </c>
      <c r="V1" s="52" t="s">
        <v>496</v>
      </c>
      <c r="W1" s="52" t="s">
        <v>496</v>
      </c>
      <c r="X1" s="52" t="s">
        <v>496</v>
      </c>
      <c r="Y1" s="52" t="s">
        <v>496</v>
      </c>
      <c r="Z1" s="52" t="s">
        <v>496</v>
      </c>
      <c r="AA1" s="52" t="s">
        <v>496</v>
      </c>
      <c r="AB1" s="52" t="s">
        <v>496</v>
      </c>
      <c r="AC1" s="52" t="s">
        <v>496</v>
      </c>
      <c r="AD1" s="52" t="s">
        <v>496</v>
      </c>
    </row>
    <row r="2" spans="1:40">
      <c r="A2" s="1" t="s">
        <v>1</v>
      </c>
    </row>
    <row r="3" spans="1:40">
      <c r="A3" s="1" t="s">
        <v>2</v>
      </c>
      <c r="C3" s="93" t="str">
        <f>TB!A1</f>
        <v>Excel GSA (M) Sdn. Bhd.</v>
      </c>
      <c r="D3" s="93"/>
    </row>
    <row r="5" spans="1:40">
      <c r="K5" s="2" t="s">
        <v>494</v>
      </c>
      <c r="Y5" s="2" t="s">
        <v>494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49"/>
      <c r="R6" s="149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47" t="s">
        <v>3</v>
      </c>
      <c r="B7" s="75"/>
      <c r="C7" s="75"/>
      <c r="D7" s="75"/>
      <c r="E7" s="48" t="str">
        <f>TB!C5</f>
        <v>Jan'25</v>
      </c>
      <c r="F7" s="48" t="str">
        <f>TB!D5</f>
        <v>Feb'25</v>
      </c>
      <c r="G7" s="48" t="str">
        <f>TB!E5</f>
        <v>Mar'25</v>
      </c>
      <c r="H7" s="48" t="str">
        <f>TB!F5</f>
        <v>Apr'25</v>
      </c>
      <c r="I7" s="48" t="str">
        <f>TB!G5</f>
        <v>May'25</v>
      </c>
      <c r="J7" s="48" t="str">
        <f>TB!H5</f>
        <v>Jun'25</v>
      </c>
      <c r="K7" s="48" t="str">
        <f>TB!I5</f>
        <v>Jul'25</v>
      </c>
      <c r="L7" s="48" t="str">
        <f>TB!J5</f>
        <v>Aug'25</v>
      </c>
      <c r="M7" s="48" t="str">
        <f>TB!K5</f>
        <v>Sep'25</v>
      </c>
      <c r="N7" s="48" t="str">
        <f>TB!L5</f>
        <v>Oct'25</v>
      </c>
      <c r="O7" s="48" t="str">
        <f>TB!M5</f>
        <v>Nov'25</v>
      </c>
      <c r="P7" s="147" t="str">
        <f>TB!N5</f>
        <v>Dec'25</v>
      </c>
      <c r="S7" s="103" t="str">
        <f>TB!Q5</f>
        <v>Jan'24</v>
      </c>
      <c r="T7" s="48" t="str">
        <f>TB!R5</f>
        <v>Feb'24</v>
      </c>
      <c r="U7" s="48" t="str">
        <f>TB!S5</f>
        <v>Mar'24</v>
      </c>
      <c r="V7" s="48" t="str">
        <f>TB!T5</f>
        <v>Apr'24</v>
      </c>
      <c r="W7" s="48" t="str">
        <f>TB!U5</f>
        <v>May'24</v>
      </c>
      <c r="X7" s="48" t="str">
        <f>TB!V5</f>
        <v>Jun'24</v>
      </c>
      <c r="Y7" s="48" t="str">
        <f>TB!W5</f>
        <v>Jul'24</v>
      </c>
      <c r="Z7" s="48" t="str">
        <f>TB!X5</f>
        <v>Aug'24</v>
      </c>
      <c r="AA7" s="48" t="str">
        <f>TB!Y5</f>
        <v>Sep'24</v>
      </c>
      <c r="AB7" s="48" t="str">
        <f>TB!Z5</f>
        <v>Oct'24</v>
      </c>
      <c r="AC7" s="48" t="str">
        <f>TB!AA5</f>
        <v>Nov'24</v>
      </c>
      <c r="AD7" s="48" t="str">
        <f>TB!AB5</f>
        <v>Dec'24</v>
      </c>
    </row>
    <row r="8" spans="1:40">
      <c r="A8" s="53"/>
      <c r="B8" s="76"/>
      <c r="C8" s="76"/>
      <c r="D8" s="76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 spans="1:40" s="1" customFormat="1">
      <c r="A9" s="54" t="s">
        <v>4</v>
      </c>
      <c r="B9" s="77"/>
      <c r="C9" s="135"/>
      <c r="D9" s="13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150"/>
      <c r="R9" s="150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 spans="1:40" s="63" customFormat="1">
      <c r="B10" s="78" t="s">
        <v>5</v>
      </c>
      <c r="C10" s="136"/>
      <c r="D10" s="136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151"/>
      <c r="R10" s="151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40">
      <c r="A11" s="4"/>
      <c r="B11" s="79"/>
      <c r="C11" s="33" t="s">
        <v>6</v>
      </c>
      <c r="E11" s="2">
        <f>TB!C94</f>
        <v>2627562.63</v>
      </c>
      <c r="F11" s="2">
        <f>TB!D94</f>
        <v>3471231.74</v>
      </c>
      <c r="G11" s="2">
        <f>TB!E94</f>
        <v>721498.92</v>
      </c>
      <c r="H11" s="2">
        <f>TB!F94</f>
        <v>1089626.1299999999</v>
      </c>
      <c r="I11" s="2">
        <f>TB!G94</f>
        <v>2516932.98</v>
      </c>
      <c r="J11" s="2">
        <f>TB!H94</f>
        <v>1809659.31</v>
      </c>
      <c r="K11" s="2">
        <f>TB!I94</f>
        <v>1809659.31</v>
      </c>
      <c r="L11" s="2">
        <f>TB!J94</f>
        <v>1809659.31</v>
      </c>
      <c r="M11" s="2">
        <f>TB!K94</f>
        <v>1809659.31</v>
      </c>
      <c r="N11" s="2">
        <f>TB!L94</f>
        <v>1809659.31</v>
      </c>
      <c r="O11" s="2">
        <f>TB!M94</f>
        <v>1809659.31</v>
      </c>
      <c r="P11" s="2">
        <f>TB!N94</f>
        <v>1809659.31</v>
      </c>
      <c r="S11" s="2">
        <f>TB!Q94</f>
        <v>4210943.33</v>
      </c>
      <c r="T11" s="2">
        <f>TB!R94</f>
        <v>4057237.57</v>
      </c>
      <c r="U11" s="2">
        <f>TB!S94</f>
        <v>3951953.45</v>
      </c>
      <c r="V11" s="2">
        <f>TB!T94</f>
        <v>3654715.74</v>
      </c>
      <c r="W11" s="2">
        <f>TB!U94</f>
        <v>2572234.34</v>
      </c>
      <c r="X11" s="2">
        <f>TB!V94</f>
        <v>2201590.14</v>
      </c>
      <c r="Y11" s="2">
        <f>TB!W94</f>
        <v>3917735.28</v>
      </c>
      <c r="Z11" s="2">
        <f>TB!X94</f>
        <v>3934836.72</v>
      </c>
      <c r="AA11" s="2">
        <f>TB!Y94</f>
        <v>4259182.25</v>
      </c>
      <c r="AB11" s="2">
        <f>TB!Z94</f>
        <v>4701008.58</v>
      </c>
      <c r="AC11" s="2">
        <f>TB!AA94</f>
        <v>4425817.75</v>
      </c>
      <c r="AD11" s="2">
        <f>TB!AB94</f>
        <v>4397026.8499999996</v>
      </c>
    </row>
    <row r="12" spans="1:40">
      <c r="A12" s="4"/>
      <c r="B12" s="79"/>
      <c r="C12" s="33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396386.8</v>
      </c>
      <c r="T12" s="2">
        <f>TB!R101</f>
        <v>396386.8</v>
      </c>
      <c r="U12" s="2">
        <f>TB!S101</f>
        <v>396386.8</v>
      </c>
      <c r="V12" s="2">
        <f>TB!T101</f>
        <v>396386.8</v>
      </c>
      <c r="W12" s="2">
        <f>TB!U101</f>
        <v>403355.28</v>
      </c>
      <c r="X12" s="2">
        <f>TB!V101</f>
        <v>403355.28</v>
      </c>
      <c r="Y12" s="2">
        <f>TB!W101</f>
        <v>343355.28</v>
      </c>
      <c r="Z12" s="2">
        <f>TB!X101</f>
        <v>343355.28</v>
      </c>
      <c r="AA12" s="2">
        <f>TB!Y101</f>
        <v>343355.28</v>
      </c>
      <c r="AB12" s="2">
        <f>TB!Z101</f>
        <v>79000</v>
      </c>
      <c r="AC12" s="2">
        <f>TB!AA101</f>
        <v>79000</v>
      </c>
      <c r="AD12" s="2">
        <f>TB!AB101</f>
        <v>0</v>
      </c>
    </row>
    <row r="13" spans="1:40">
      <c r="A13" s="4"/>
      <c r="B13" s="79"/>
      <c r="C13" s="33" t="s">
        <v>8</v>
      </c>
      <c r="E13" s="2">
        <f>TB!C116</f>
        <v>5349579.3600000003</v>
      </c>
      <c r="F13" s="2">
        <f>TB!D116</f>
        <v>3377485.05</v>
      </c>
      <c r="G13" s="2">
        <f>TB!E116</f>
        <v>3076984.1</v>
      </c>
      <c r="H13" s="2">
        <f>TB!F116</f>
        <v>2941953.67</v>
      </c>
      <c r="I13" s="2">
        <f>TB!G116</f>
        <v>1335444.3899999999</v>
      </c>
      <c r="J13" s="2">
        <f>TB!H116</f>
        <v>1978831.88</v>
      </c>
      <c r="K13" s="2">
        <f>TB!I116</f>
        <v>1978831.88</v>
      </c>
      <c r="L13" s="2">
        <f>TB!J116</f>
        <v>1978831.88</v>
      </c>
      <c r="M13" s="2">
        <f>TB!K116</f>
        <v>1978831.88</v>
      </c>
      <c r="N13" s="2">
        <f>TB!L116</f>
        <v>1978831.88</v>
      </c>
      <c r="O13" s="2">
        <f>TB!M116</f>
        <v>1978831.88</v>
      </c>
      <c r="P13" s="2">
        <f>TB!N116</f>
        <v>1978831.88</v>
      </c>
      <c r="S13" s="2">
        <f>TB!Q116</f>
        <v>5114991.33</v>
      </c>
      <c r="T13" s="2">
        <f>TB!R116</f>
        <v>3501659.43</v>
      </c>
      <c r="U13" s="2">
        <f>TB!S116</f>
        <v>3401718.8</v>
      </c>
      <c r="V13" s="2">
        <f>TB!T116</f>
        <v>2240265.5499999998</v>
      </c>
      <c r="W13" s="2">
        <f>TB!U116</f>
        <v>3727256.2</v>
      </c>
      <c r="X13" s="2">
        <f>TB!V116</f>
        <v>3744350.06</v>
      </c>
      <c r="Y13" s="2">
        <f>TB!W116</f>
        <v>4732360.3099999996</v>
      </c>
      <c r="Z13" s="2">
        <f>TB!X116</f>
        <v>4411400.09</v>
      </c>
      <c r="AA13" s="2">
        <f>TB!Y116</f>
        <v>2233561.58</v>
      </c>
      <c r="AB13" s="2">
        <f>TB!Z116</f>
        <v>1896301.38</v>
      </c>
      <c r="AC13" s="2">
        <f>TB!AA116</f>
        <v>2277756.54</v>
      </c>
      <c r="AD13" s="2">
        <f>TB!AB116</f>
        <v>5681109.5700000003</v>
      </c>
    </row>
    <row r="14" spans="1:40" s="100" customFormat="1">
      <c r="A14" s="97"/>
      <c r="B14" s="98"/>
      <c r="C14" s="137" t="s">
        <v>9</v>
      </c>
      <c r="D14" s="13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52"/>
      <c r="R14" s="152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97"/>
      <c r="AF14" s="97"/>
      <c r="AG14" s="97"/>
      <c r="AH14" s="97"/>
      <c r="AI14" s="97"/>
      <c r="AJ14" s="97"/>
      <c r="AK14" s="97"/>
      <c r="AL14" s="97"/>
      <c r="AM14" s="97"/>
      <c r="AN14" s="97"/>
    </row>
    <row r="15" spans="1:40">
      <c r="A15" s="4"/>
      <c r="B15" s="79"/>
      <c r="C15" s="33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79"/>
      <c r="C16" s="33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79"/>
      <c r="C17" s="33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79"/>
      <c r="C18" s="33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79"/>
      <c r="C19" s="33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57" customFormat="1">
      <c r="B20" s="80" t="s">
        <v>15</v>
      </c>
      <c r="C20" s="138"/>
      <c r="D20" s="138"/>
      <c r="E20" s="58">
        <f>SUM(E11:E19)</f>
        <v>7977141.9900000002</v>
      </c>
      <c r="F20" s="58">
        <f t="shared" ref="F20:P20" si="2">SUM(F11:F19)</f>
        <v>6848716.79</v>
      </c>
      <c r="G20" s="58">
        <f t="shared" si="2"/>
        <v>3798483.02</v>
      </c>
      <c r="H20" s="58">
        <f t="shared" si="2"/>
        <v>4031579.8</v>
      </c>
      <c r="I20" s="58">
        <f t="shared" si="2"/>
        <v>3852377.37</v>
      </c>
      <c r="J20" s="58">
        <f t="shared" si="2"/>
        <v>3788491.19</v>
      </c>
      <c r="K20" s="58">
        <f t="shared" si="2"/>
        <v>3788491.19</v>
      </c>
      <c r="L20" s="58">
        <f t="shared" si="2"/>
        <v>3788491.19</v>
      </c>
      <c r="M20" s="58">
        <f t="shared" si="2"/>
        <v>3788491.19</v>
      </c>
      <c r="N20" s="58">
        <f t="shared" si="2"/>
        <v>3788491.19</v>
      </c>
      <c r="O20" s="58">
        <f t="shared" si="2"/>
        <v>3788491.19</v>
      </c>
      <c r="P20" s="58">
        <f t="shared" si="2"/>
        <v>3788491.19</v>
      </c>
      <c r="Q20" s="153"/>
      <c r="R20" s="153"/>
      <c r="S20" s="58">
        <f>SUM(S11:S19)</f>
        <v>9722321.4600000009</v>
      </c>
      <c r="T20" s="58">
        <f t="shared" ref="T20:AD20" si="3">SUM(T11:T19)</f>
        <v>7955283.8000000007</v>
      </c>
      <c r="U20" s="58">
        <f t="shared" si="3"/>
        <v>7750059.0499999998</v>
      </c>
      <c r="V20" s="58">
        <f t="shared" si="3"/>
        <v>6291368.0899999999</v>
      </c>
      <c r="W20" s="58">
        <f t="shared" si="3"/>
        <v>6702845.8200000003</v>
      </c>
      <c r="X20" s="58">
        <f t="shared" si="3"/>
        <v>6349295.4800000004</v>
      </c>
      <c r="Y20" s="58">
        <f t="shared" si="3"/>
        <v>8993450.8699999992</v>
      </c>
      <c r="Z20" s="58">
        <f t="shared" si="3"/>
        <v>8689592.0899999999</v>
      </c>
      <c r="AA20" s="58">
        <f t="shared" si="3"/>
        <v>6836099.1100000003</v>
      </c>
      <c r="AB20" s="58">
        <f t="shared" si="3"/>
        <v>6676309.96</v>
      </c>
      <c r="AC20" s="58">
        <f t="shared" si="3"/>
        <v>6782574.29</v>
      </c>
      <c r="AD20" s="58">
        <f t="shared" si="3"/>
        <v>10078136.42</v>
      </c>
    </row>
    <row r="21" spans="1:40">
      <c r="B21" s="81"/>
    </row>
    <row r="22" spans="1:40" s="63" customFormat="1">
      <c r="B22" s="80" t="s">
        <v>16</v>
      </c>
      <c r="C22" s="136"/>
      <c r="D22" s="136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151"/>
      <c r="R22" s="151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 spans="1:40">
      <c r="A23" s="4"/>
      <c r="B23" s="81"/>
      <c r="C23" s="33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1"/>
      <c r="C24" s="33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1"/>
      <c r="C25" s="33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1"/>
      <c r="C26" s="33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1"/>
      <c r="C27" s="33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1"/>
      <c r="C28" s="33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1"/>
      <c r="C29" s="33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1"/>
      <c r="C30" s="33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1"/>
      <c r="C31" s="33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1"/>
      <c r="C32" s="33" t="s">
        <v>26</v>
      </c>
      <c r="D32" s="33"/>
      <c r="E32" s="2">
        <f>TB!C220</f>
        <v>60625.66</v>
      </c>
      <c r="F32" s="2">
        <f>TB!D220</f>
        <v>59282.34</v>
      </c>
      <c r="G32" s="2">
        <f>TB!E220</f>
        <v>64742.64</v>
      </c>
      <c r="H32" s="2">
        <f>TB!F220</f>
        <v>63205.06</v>
      </c>
      <c r="I32" s="2">
        <f>TB!G220</f>
        <v>63955.44</v>
      </c>
      <c r="J32" s="2">
        <f>TB!H220</f>
        <v>62636.97</v>
      </c>
      <c r="K32" s="2">
        <f>TB!I220</f>
        <v>62636.97</v>
      </c>
      <c r="L32" s="2">
        <f>TB!J220</f>
        <v>62636.97</v>
      </c>
      <c r="M32" s="2">
        <f>TB!K220</f>
        <v>62636.97</v>
      </c>
      <c r="N32" s="2">
        <f>TB!L220</f>
        <v>62636.97</v>
      </c>
      <c r="O32" s="2">
        <f>TB!M220</f>
        <v>62636.97</v>
      </c>
      <c r="P32" s="2">
        <f>TB!N220</f>
        <v>62636.97</v>
      </c>
      <c r="Q32" s="148"/>
      <c r="R32" s="148"/>
      <c r="S32" s="2">
        <f>TB!Q220</f>
        <v>57071.01</v>
      </c>
      <c r="T32" s="2">
        <f>TB!R220</f>
        <v>55995.4</v>
      </c>
      <c r="U32" s="2">
        <f>TB!S220</f>
        <v>54919.67</v>
      </c>
      <c r="V32" s="2">
        <f>TB!T220</f>
        <v>53930.14</v>
      </c>
      <c r="W32" s="2">
        <f>TB!U220</f>
        <v>52940.61</v>
      </c>
      <c r="X32" s="2">
        <f>TB!V220</f>
        <v>54964</v>
      </c>
      <c r="Y32" s="2">
        <f>TB!W220</f>
        <v>56706.86</v>
      </c>
      <c r="Z32" s="2">
        <f>TB!X220</f>
        <v>55550.720000000001</v>
      </c>
      <c r="AA32" s="2">
        <f>TB!Y220</f>
        <v>54394.58</v>
      </c>
      <c r="AB32" s="2">
        <f>TB!Z220</f>
        <v>53238.44</v>
      </c>
      <c r="AC32" s="2">
        <f>TB!AA220</f>
        <v>52082.3</v>
      </c>
      <c r="AD32" s="2">
        <f>TB!AB220</f>
        <v>61968.98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1"/>
      <c r="C33" s="33" t="s">
        <v>27</v>
      </c>
      <c r="D33" s="33"/>
      <c r="E33" s="2">
        <f>TB!C225</f>
        <v>129977.02</v>
      </c>
      <c r="F33" s="2">
        <f>TB!D225</f>
        <v>129977.02</v>
      </c>
      <c r="G33" s="2">
        <f>TB!E225</f>
        <v>103850.33</v>
      </c>
      <c r="H33" s="2">
        <f>TB!F225</f>
        <v>103850.33</v>
      </c>
      <c r="I33" s="2">
        <f>TB!G225</f>
        <v>103850.33</v>
      </c>
      <c r="J33" s="2">
        <f>TB!H225</f>
        <v>77723.64</v>
      </c>
      <c r="K33" s="2">
        <f>TB!I225</f>
        <v>77723.64</v>
      </c>
      <c r="L33" s="2">
        <f>TB!J225</f>
        <v>77723.64</v>
      </c>
      <c r="M33" s="2">
        <f>TB!K225</f>
        <v>77723.64</v>
      </c>
      <c r="N33" s="2">
        <f>TB!L225</f>
        <v>77723.64</v>
      </c>
      <c r="O33" s="2">
        <f>TB!M225</f>
        <v>77723.64</v>
      </c>
      <c r="P33" s="2">
        <f>TB!N225</f>
        <v>77723.64</v>
      </c>
      <c r="Q33" s="148"/>
      <c r="R33" s="148"/>
      <c r="S33" s="2">
        <f>TB!Q225</f>
        <v>145258.12</v>
      </c>
      <c r="T33" s="2">
        <f>TB!R225</f>
        <v>145258.12</v>
      </c>
      <c r="U33" s="2">
        <f>TB!S225</f>
        <v>119945.54</v>
      </c>
      <c r="V33" s="2">
        <f>TB!T225</f>
        <v>119945.54</v>
      </c>
      <c r="W33" s="2">
        <f>TB!U225</f>
        <v>119945.54</v>
      </c>
      <c r="X33" s="2">
        <f>TB!V225</f>
        <v>94632.960000000006</v>
      </c>
      <c r="Y33" s="2">
        <f>TB!W225</f>
        <v>94632.960000000006</v>
      </c>
      <c r="Z33" s="2">
        <f>TB!X225</f>
        <v>94632.960000000006</v>
      </c>
      <c r="AA33" s="2">
        <f>TB!Y225</f>
        <v>156103.71</v>
      </c>
      <c r="AB33" s="2">
        <f>TB!Z225</f>
        <v>156103.71</v>
      </c>
      <c r="AC33" s="2">
        <f>TB!AA225</f>
        <v>156103.71</v>
      </c>
      <c r="AD33" s="2">
        <f>TB!AB225</f>
        <v>129977.02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1"/>
      <c r="C34" s="33" t="s">
        <v>28</v>
      </c>
      <c r="D34" s="33"/>
      <c r="E34" s="2">
        <f>TB!C230</f>
        <v>22121.96</v>
      </c>
      <c r="F34" s="2">
        <f>TB!D230</f>
        <v>21704.560000000001</v>
      </c>
      <c r="G34" s="2">
        <f>TB!E230</f>
        <v>21287.16</v>
      </c>
      <c r="H34" s="2">
        <f>TB!F230</f>
        <v>20869.759999999998</v>
      </c>
      <c r="I34" s="2">
        <f>TB!G230</f>
        <v>22403.08</v>
      </c>
      <c r="J34" s="2">
        <f>TB!H230</f>
        <v>21971.919999999998</v>
      </c>
      <c r="K34" s="2">
        <f>TB!I230</f>
        <v>21971.919999999998</v>
      </c>
      <c r="L34" s="2">
        <f>TB!J230</f>
        <v>21971.919999999998</v>
      </c>
      <c r="M34" s="2">
        <f>TB!K230</f>
        <v>21971.919999999998</v>
      </c>
      <c r="N34" s="2">
        <f>TB!L230</f>
        <v>21971.919999999998</v>
      </c>
      <c r="O34" s="2">
        <f>TB!M230</f>
        <v>21971.919999999998</v>
      </c>
      <c r="P34" s="2">
        <f>TB!N230</f>
        <v>21971.919999999998</v>
      </c>
      <c r="Q34" s="148"/>
      <c r="R34" s="148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24626.36</v>
      </c>
      <c r="Z34" s="2">
        <f>TB!X230</f>
        <v>24208.959999999999</v>
      </c>
      <c r="AA34" s="2">
        <f>TB!Y230</f>
        <v>23791.56</v>
      </c>
      <c r="AB34" s="2">
        <f>TB!Z230</f>
        <v>23374.16</v>
      </c>
      <c r="AC34" s="2">
        <f>TB!AA230</f>
        <v>22956.76</v>
      </c>
      <c r="AD34" s="2">
        <f>TB!AB230</f>
        <v>22539.360000000001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1"/>
      <c r="C35" s="33" t="s">
        <v>29</v>
      </c>
      <c r="D35" s="3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48"/>
      <c r="R35" s="148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1"/>
      <c r="C36" s="194" t="s">
        <v>30</v>
      </c>
      <c r="D36" s="194"/>
      <c r="E36" s="2">
        <f>TB!C235</f>
        <v>0</v>
      </c>
      <c r="F36" s="2">
        <f>TB!D235</f>
        <v>0</v>
      </c>
      <c r="G36" s="2">
        <f>TB!E235</f>
        <v>1170.98</v>
      </c>
      <c r="H36" s="2">
        <f>TB!F235</f>
        <v>1170.98</v>
      </c>
      <c r="I36" s="2">
        <f>TB!G235</f>
        <v>1170.98</v>
      </c>
      <c r="J36" s="2">
        <f>TB!H235</f>
        <v>991.86</v>
      </c>
      <c r="K36" s="2">
        <f>TB!I235</f>
        <v>991.86</v>
      </c>
      <c r="L36" s="2">
        <f>TB!J235</f>
        <v>991.86</v>
      </c>
      <c r="M36" s="2">
        <f>TB!K235</f>
        <v>991.86</v>
      </c>
      <c r="N36" s="2">
        <f>TB!L235</f>
        <v>991.86</v>
      </c>
      <c r="O36" s="2">
        <f>TB!M235</f>
        <v>991.86</v>
      </c>
      <c r="P36" s="2">
        <f>TB!N235</f>
        <v>991.86</v>
      </c>
      <c r="Q36" s="148"/>
      <c r="R36" s="148"/>
      <c r="S36" s="2">
        <v>-5939.63</v>
      </c>
      <c r="T36" s="2">
        <f>S36</f>
        <v>-5939.63</v>
      </c>
      <c r="U36" s="2">
        <f>TB!S235</f>
        <v>1263.5899999999999</v>
      </c>
      <c r="V36" s="2">
        <f>TB!T235</f>
        <v>1263.5899999999999</v>
      </c>
      <c r="W36" s="2">
        <f>TB!U235</f>
        <v>1263.5899999999999</v>
      </c>
      <c r="X36" s="2">
        <f>TB!V235</f>
        <v>1173.05</v>
      </c>
      <c r="Y36" s="2">
        <f>TB!W235</f>
        <v>1173.05</v>
      </c>
      <c r="Z36" s="2">
        <f>TB!X235</f>
        <v>1173.05</v>
      </c>
      <c r="AA36" s="2">
        <f>TB!Y235</f>
        <v>1203.47</v>
      </c>
      <c r="AB36" s="2">
        <f>TB!Z235</f>
        <v>1203.47</v>
      </c>
      <c r="AC36" s="2">
        <f>TB!AA235</f>
        <v>1203.47</v>
      </c>
      <c r="AD36" s="2">
        <f>TB!AB235</f>
        <v>1240.9100000000001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1"/>
      <c r="C37" s="33" t="s">
        <v>31</v>
      </c>
      <c r="D37" s="33"/>
      <c r="E37" s="2">
        <f>TB!C239</f>
        <v>45749.34</v>
      </c>
      <c r="F37" s="2">
        <f>TB!D239</f>
        <v>44749.34</v>
      </c>
      <c r="G37" s="2">
        <f>TB!E239</f>
        <v>44749.34</v>
      </c>
      <c r="H37" s="2">
        <f>TB!F239</f>
        <v>44749.34</v>
      </c>
      <c r="I37" s="2">
        <f>TB!G239</f>
        <v>42749.34</v>
      </c>
      <c r="J37" s="2">
        <f>TB!H239</f>
        <v>42749.34</v>
      </c>
      <c r="K37" s="2">
        <f>TB!I239</f>
        <v>42749.34</v>
      </c>
      <c r="L37" s="2">
        <f>TB!J239</f>
        <v>42749.34</v>
      </c>
      <c r="M37" s="2">
        <f>TB!K239</f>
        <v>42749.34</v>
      </c>
      <c r="N37" s="2">
        <f>TB!L239</f>
        <v>42749.34</v>
      </c>
      <c r="O37" s="2">
        <f>TB!M239</f>
        <v>42749.34</v>
      </c>
      <c r="P37" s="2">
        <f>TB!N239</f>
        <v>42749.34</v>
      </c>
      <c r="Q37" s="148"/>
      <c r="R37" s="148"/>
      <c r="S37" s="2">
        <f>TB!Q239</f>
        <v>45381.74</v>
      </c>
      <c r="T37" s="2">
        <f>TB!R239</f>
        <v>45381.74</v>
      </c>
      <c r="U37" s="2">
        <f>TB!S239</f>
        <v>45381.74</v>
      </c>
      <c r="V37" s="2">
        <f>TB!T239</f>
        <v>45381.74</v>
      </c>
      <c r="W37" s="2">
        <f>TB!U239</f>
        <v>45381.74</v>
      </c>
      <c r="X37" s="2">
        <f>TB!V239</f>
        <v>45682.04</v>
      </c>
      <c r="Y37" s="2">
        <f>TB!W239</f>
        <v>45682.04</v>
      </c>
      <c r="Z37" s="2">
        <f>TB!X239</f>
        <v>45682.04</v>
      </c>
      <c r="AA37" s="2">
        <f>TB!Y239</f>
        <v>47844.04</v>
      </c>
      <c r="AB37" s="2">
        <f>TB!Z239</f>
        <v>45682.04</v>
      </c>
      <c r="AC37" s="2">
        <f>TB!AA239</f>
        <v>45682.04</v>
      </c>
      <c r="AD37" s="2">
        <f>TB!AB239</f>
        <v>45749.34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1"/>
      <c r="C38" s="33" t="s">
        <v>32</v>
      </c>
      <c r="D38" s="33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48"/>
      <c r="R38" s="148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1"/>
      <c r="C39" s="33" t="s">
        <v>33</v>
      </c>
      <c r="D39" s="33"/>
      <c r="E39" s="2">
        <f>TB!C249</f>
        <v>631881.21</v>
      </c>
      <c r="F39" s="2">
        <f>TB!D249</f>
        <v>628562.42000000004</v>
      </c>
      <c r="G39" s="2">
        <f>TB!E249</f>
        <v>573835.84</v>
      </c>
      <c r="H39" s="2">
        <f>TB!F249</f>
        <v>561873.52</v>
      </c>
      <c r="I39" s="2">
        <f>TB!G249</f>
        <v>584328.56999999995</v>
      </c>
      <c r="J39" s="2">
        <f>TB!H249</f>
        <v>540351.89</v>
      </c>
      <c r="K39" s="2">
        <f>TB!I249</f>
        <v>540351.89</v>
      </c>
      <c r="L39" s="2">
        <f>TB!J249</f>
        <v>540351.89</v>
      </c>
      <c r="M39" s="2">
        <f>TB!K249</f>
        <v>540351.89</v>
      </c>
      <c r="N39" s="2">
        <f>TB!L249</f>
        <v>540351.89</v>
      </c>
      <c r="O39" s="2">
        <f>TB!M249</f>
        <v>540351.89</v>
      </c>
      <c r="P39" s="2">
        <f>TB!N249</f>
        <v>540351.89</v>
      </c>
      <c r="Q39" s="148"/>
      <c r="R39" s="148"/>
      <c r="S39" s="2">
        <f>TB!Q249</f>
        <v>501403.01</v>
      </c>
      <c r="T39" s="2">
        <f>TB!R249</f>
        <v>568898.37</v>
      </c>
      <c r="U39" s="2">
        <f>TB!S249</f>
        <v>610990.56000000006</v>
      </c>
      <c r="V39" s="2">
        <f>TB!T249</f>
        <v>712340.88</v>
      </c>
      <c r="W39" s="2">
        <f>TB!U249</f>
        <v>631406.88</v>
      </c>
      <c r="X39" s="2">
        <f>TB!V249</f>
        <v>744371</v>
      </c>
      <c r="Y39" s="2">
        <f>TB!W249</f>
        <v>700235.42</v>
      </c>
      <c r="Z39" s="2">
        <f>TB!X249</f>
        <v>693169.85</v>
      </c>
      <c r="AA39" s="2">
        <f>TB!Y249</f>
        <v>841171.97</v>
      </c>
      <c r="AB39" s="2">
        <f>TB!Z249</f>
        <v>850448.74</v>
      </c>
      <c r="AC39" s="2">
        <f>TB!AA249</f>
        <v>829128.42</v>
      </c>
      <c r="AD39" s="2">
        <f>TB!AB249</f>
        <v>667439.17000000004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7" customFormat="1">
      <c r="B40" s="82" t="s">
        <v>34</v>
      </c>
      <c r="C40" s="138"/>
      <c r="D40" s="138"/>
      <c r="E40" s="58">
        <f>SUM(E23:E39)</f>
        <v>890355.19</v>
      </c>
      <c r="F40" s="58">
        <f t="shared" ref="F40:P40" si="4">SUM(F23:F39)</f>
        <v>884275.68</v>
      </c>
      <c r="G40" s="58">
        <f t="shared" si="4"/>
        <v>809636.29</v>
      </c>
      <c r="H40" s="58">
        <f t="shared" si="4"/>
        <v>795718.99</v>
      </c>
      <c r="I40" s="58">
        <f t="shared" si="4"/>
        <v>818457.74</v>
      </c>
      <c r="J40" s="58">
        <f t="shared" si="4"/>
        <v>746425.62</v>
      </c>
      <c r="K40" s="58">
        <f t="shared" si="4"/>
        <v>746425.62</v>
      </c>
      <c r="L40" s="58">
        <f t="shared" si="4"/>
        <v>746425.62</v>
      </c>
      <c r="M40" s="58">
        <f t="shared" si="4"/>
        <v>746425.62</v>
      </c>
      <c r="N40" s="58">
        <f t="shared" si="4"/>
        <v>746425.62</v>
      </c>
      <c r="O40" s="58">
        <f t="shared" si="4"/>
        <v>746425.62</v>
      </c>
      <c r="P40" s="58">
        <f t="shared" si="4"/>
        <v>746425.62</v>
      </c>
      <c r="Q40" s="153"/>
      <c r="R40" s="153"/>
      <c r="S40" s="58">
        <f>SUM(S23:S39)</f>
        <v>743174.25</v>
      </c>
      <c r="T40" s="58">
        <f t="shared" ref="T40:AD40" si="5">SUM(T23:T39)</f>
        <v>809594</v>
      </c>
      <c r="U40" s="58">
        <f t="shared" si="5"/>
        <v>832501.10000000009</v>
      </c>
      <c r="V40" s="58">
        <f t="shared" si="5"/>
        <v>932861.89</v>
      </c>
      <c r="W40" s="58">
        <f t="shared" si="5"/>
        <v>850938.36</v>
      </c>
      <c r="X40" s="58">
        <f t="shared" si="5"/>
        <v>940823.05</v>
      </c>
      <c r="Y40" s="58">
        <f t="shared" si="5"/>
        <v>923056.69000000006</v>
      </c>
      <c r="Z40" s="58">
        <f t="shared" si="5"/>
        <v>914417.58</v>
      </c>
      <c r="AA40" s="58">
        <f t="shared" si="5"/>
        <v>1124509.33</v>
      </c>
      <c r="AB40" s="58">
        <f t="shared" si="5"/>
        <v>1130050.5600000001</v>
      </c>
      <c r="AC40" s="58">
        <f t="shared" si="5"/>
        <v>1107156.7000000002</v>
      </c>
      <c r="AD40" s="58">
        <f t="shared" si="5"/>
        <v>928914.78</v>
      </c>
    </row>
    <row r="41" spans="1:40" s="69" customFormat="1" ht="13.3" thickBot="1">
      <c r="A41" s="67" t="s">
        <v>35</v>
      </c>
      <c r="B41" s="83"/>
      <c r="C41" s="139"/>
      <c r="D41" s="139"/>
      <c r="E41" s="70">
        <f>E40+E20</f>
        <v>8867497.1799999997</v>
      </c>
      <c r="F41" s="70">
        <f t="shared" ref="F41:P41" si="6">F40+F20</f>
        <v>7732992.4699999997</v>
      </c>
      <c r="G41" s="70">
        <f t="shared" si="6"/>
        <v>4608119.3100000005</v>
      </c>
      <c r="H41" s="70">
        <f t="shared" si="6"/>
        <v>4827298.79</v>
      </c>
      <c r="I41" s="70">
        <f t="shared" si="6"/>
        <v>4670835.1100000003</v>
      </c>
      <c r="J41" s="70">
        <f t="shared" si="6"/>
        <v>4534916.8099999996</v>
      </c>
      <c r="K41" s="70">
        <f t="shared" si="6"/>
        <v>4534916.8099999996</v>
      </c>
      <c r="L41" s="70">
        <f t="shared" si="6"/>
        <v>4534916.8099999996</v>
      </c>
      <c r="M41" s="70">
        <f t="shared" si="6"/>
        <v>4534916.8099999996</v>
      </c>
      <c r="N41" s="70">
        <f t="shared" si="6"/>
        <v>4534916.8099999996</v>
      </c>
      <c r="O41" s="70">
        <f t="shared" si="6"/>
        <v>4534916.8099999996</v>
      </c>
      <c r="P41" s="70">
        <f t="shared" si="6"/>
        <v>4534916.8099999996</v>
      </c>
      <c r="Q41" s="154"/>
      <c r="R41" s="154"/>
      <c r="S41" s="70">
        <f>S40+S20</f>
        <v>10465495.710000001</v>
      </c>
      <c r="T41" s="70">
        <f t="shared" ref="T41:AD41" si="7">T40+T20</f>
        <v>8764877.8000000007</v>
      </c>
      <c r="U41" s="70">
        <f t="shared" si="7"/>
        <v>8582560.1500000004</v>
      </c>
      <c r="V41" s="70">
        <f t="shared" si="7"/>
        <v>7224229.9799999995</v>
      </c>
      <c r="W41" s="70">
        <f t="shared" si="7"/>
        <v>7553784.1800000006</v>
      </c>
      <c r="X41" s="70">
        <f t="shared" si="7"/>
        <v>7290118.5300000003</v>
      </c>
      <c r="Y41" s="70">
        <f t="shared" si="7"/>
        <v>9916507.5599999987</v>
      </c>
      <c r="Z41" s="70">
        <f t="shared" si="7"/>
        <v>9604009.6699999999</v>
      </c>
      <c r="AA41" s="70">
        <f t="shared" si="7"/>
        <v>7960608.4400000004</v>
      </c>
      <c r="AB41" s="70">
        <f t="shared" si="7"/>
        <v>7806360.5199999996</v>
      </c>
      <c r="AC41" s="70">
        <f t="shared" si="7"/>
        <v>7889730.9900000002</v>
      </c>
      <c r="AD41" s="70">
        <f t="shared" si="7"/>
        <v>11007051.199999999</v>
      </c>
      <c r="AE41" s="68"/>
      <c r="AF41" s="68"/>
      <c r="AG41" s="68"/>
      <c r="AH41" s="68"/>
      <c r="AI41" s="68"/>
      <c r="AJ41" s="68"/>
      <c r="AK41" s="68"/>
      <c r="AL41" s="68"/>
      <c r="AM41" s="68"/>
      <c r="AN41" s="68"/>
    </row>
    <row r="42" spans="1:40" s="5" customFormat="1" ht="13.3" thickTop="1">
      <c r="A42" s="4"/>
      <c r="B42" s="81"/>
      <c r="C42" s="33"/>
      <c r="D42" s="3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48"/>
      <c r="R42" s="148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9" customFormat="1">
      <c r="A43" s="71" t="s">
        <v>36</v>
      </c>
      <c r="B43" s="84"/>
      <c r="C43" s="140"/>
      <c r="D43" s="140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155"/>
      <c r="R43" s="155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68"/>
      <c r="AF43" s="68"/>
      <c r="AG43" s="68"/>
      <c r="AH43" s="68"/>
      <c r="AI43" s="68"/>
      <c r="AJ43" s="68"/>
      <c r="AK43" s="68"/>
      <c r="AL43" s="68"/>
      <c r="AM43" s="68"/>
      <c r="AN43" s="68"/>
    </row>
    <row r="44" spans="1:40" s="57" customFormat="1">
      <c r="B44" s="82" t="s">
        <v>37</v>
      </c>
      <c r="C44" s="138"/>
      <c r="D44" s="138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156"/>
      <c r="R44" s="156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</row>
    <row r="45" spans="1:40" s="5" customFormat="1">
      <c r="A45" s="4"/>
      <c r="B45" s="81"/>
      <c r="C45" s="33" t="s">
        <v>38</v>
      </c>
      <c r="D45" s="33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48"/>
      <c r="R45" s="148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1"/>
      <c r="C46" s="33" t="s">
        <v>39</v>
      </c>
      <c r="D46" s="33"/>
      <c r="E46" s="2">
        <f>-TB!C265</f>
        <v>6141320.71</v>
      </c>
      <c r="F46" s="2">
        <f>-TB!D265</f>
        <v>4949202.33</v>
      </c>
      <c r="G46" s="2">
        <f>-TB!E265</f>
        <v>1762223.97</v>
      </c>
      <c r="H46" s="2">
        <f>-TB!F265</f>
        <v>1896418.59</v>
      </c>
      <c r="I46" s="2">
        <f>-TB!G265</f>
        <v>1763958.44</v>
      </c>
      <c r="J46" s="2">
        <f>-TB!H265</f>
        <v>1468728.58</v>
      </c>
      <c r="K46" s="2">
        <f>-TB!I265</f>
        <v>1468728.58</v>
      </c>
      <c r="L46" s="2">
        <f>-TB!J265</f>
        <v>1468728.58</v>
      </c>
      <c r="M46" s="2">
        <f>-TB!K265</f>
        <v>1468728.58</v>
      </c>
      <c r="N46" s="2">
        <f>-TB!L265</f>
        <v>1468728.58</v>
      </c>
      <c r="O46" s="2">
        <f>-TB!M265</f>
        <v>1468728.58</v>
      </c>
      <c r="P46" s="2">
        <f>-TB!N265</f>
        <v>1468728.58</v>
      </c>
      <c r="Q46" s="148"/>
      <c r="R46" s="148"/>
      <c r="S46" s="2">
        <f>-TB!Q265</f>
        <v>8040542.6100000003</v>
      </c>
      <c r="T46" s="2">
        <f>-TB!R265</f>
        <v>6289772.1900000004</v>
      </c>
      <c r="U46" s="2">
        <f>-TB!S265</f>
        <v>5994916.7800000003</v>
      </c>
      <c r="V46" s="2">
        <f>-TB!T265</f>
        <v>4693641.46</v>
      </c>
      <c r="W46" s="2">
        <f>-TB!U265</f>
        <v>5098666.8600000003</v>
      </c>
      <c r="X46" s="2">
        <f>-TB!V265</f>
        <v>4954613.46</v>
      </c>
      <c r="Y46" s="2">
        <f>-TB!W265</f>
        <v>7441239.8200000003</v>
      </c>
      <c r="Z46" s="2">
        <f>-TB!X265</f>
        <v>7106367.6399999997</v>
      </c>
      <c r="AA46" s="2">
        <f>-TB!Y265</f>
        <v>5274361.84</v>
      </c>
      <c r="AB46" s="2">
        <f>-TB!Z265</f>
        <v>5149490.3499999996</v>
      </c>
      <c r="AC46" s="2">
        <f>-TB!AA265</f>
        <v>5165346.47</v>
      </c>
      <c r="AD46" s="2">
        <f>-TB!AB265</f>
        <v>8392234.0399999991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0" customFormat="1">
      <c r="A47" s="97"/>
      <c r="B47" s="98"/>
      <c r="C47" s="137" t="s">
        <v>40</v>
      </c>
      <c r="D47" s="13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52"/>
      <c r="R47" s="152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97"/>
      <c r="AF47" s="97"/>
      <c r="AG47" s="97"/>
      <c r="AH47" s="97"/>
      <c r="AI47" s="97"/>
      <c r="AJ47" s="97"/>
      <c r="AK47" s="97"/>
      <c r="AL47" s="97"/>
      <c r="AM47" s="97"/>
      <c r="AN47" s="97"/>
    </row>
    <row r="48" spans="1:40" s="100" customFormat="1">
      <c r="A48" s="97"/>
      <c r="B48" s="98"/>
      <c r="C48" s="137" t="s">
        <v>41</v>
      </c>
      <c r="D48" s="13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52"/>
      <c r="R48" s="152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97"/>
      <c r="AF48" s="97"/>
      <c r="AG48" s="97"/>
      <c r="AH48" s="97"/>
      <c r="AI48" s="97"/>
      <c r="AJ48" s="97"/>
      <c r="AK48" s="97"/>
      <c r="AL48" s="97"/>
      <c r="AM48" s="97"/>
      <c r="AN48" s="97"/>
    </row>
    <row r="49" spans="1:40" s="100" customFormat="1">
      <c r="A49" s="97"/>
      <c r="B49" s="118"/>
      <c r="C49" s="141" t="s">
        <v>42</v>
      </c>
      <c r="D49" s="141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52"/>
      <c r="R49" s="152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97"/>
      <c r="AF49" s="97"/>
      <c r="AG49" s="97"/>
      <c r="AH49" s="97"/>
      <c r="AI49" s="97"/>
      <c r="AJ49" s="97"/>
      <c r="AK49" s="97"/>
      <c r="AL49" s="97"/>
      <c r="AM49" s="97"/>
      <c r="AN49" s="97"/>
    </row>
    <row r="50" spans="1:40" s="5" customFormat="1">
      <c r="A50" s="4"/>
      <c r="B50" s="81"/>
      <c r="C50" s="33" t="s">
        <v>43</v>
      </c>
      <c r="D50" s="33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48"/>
      <c r="R50" s="148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1"/>
      <c r="C51" s="33" t="s">
        <v>44</v>
      </c>
      <c r="D51" s="33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48"/>
      <c r="R51" s="148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1"/>
      <c r="C52" s="33" t="s">
        <v>45</v>
      </c>
      <c r="D52" s="33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48"/>
      <c r="R52" s="148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1"/>
      <c r="C53" s="33" t="s">
        <v>46</v>
      </c>
      <c r="D53" s="33"/>
      <c r="E53" s="2">
        <f>-TB!C319</f>
        <v>0</v>
      </c>
      <c r="F53" s="2">
        <f>-TB!D319</f>
        <v>0</v>
      </c>
      <c r="G53" s="2">
        <f>-TB!E319</f>
        <v>0</v>
      </c>
      <c r="H53" s="2">
        <f>-TB!F319</f>
        <v>0</v>
      </c>
      <c r="I53" s="2">
        <f>-TB!G319</f>
        <v>0</v>
      </c>
      <c r="J53" s="2">
        <f>-TB!H319</f>
        <v>18983</v>
      </c>
      <c r="K53" s="2">
        <f>-TB!I319</f>
        <v>18983</v>
      </c>
      <c r="L53" s="2">
        <f>-TB!J319</f>
        <v>18983</v>
      </c>
      <c r="M53" s="2">
        <f>-TB!K319</f>
        <v>18983</v>
      </c>
      <c r="N53" s="2">
        <f>-TB!L319</f>
        <v>18983</v>
      </c>
      <c r="O53" s="2">
        <f>-TB!M319</f>
        <v>18983</v>
      </c>
      <c r="P53" s="2">
        <f>-TB!N319</f>
        <v>18983</v>
      </c>
      <c r="Q53" s="148"/>
      <c r="R53" s="148"/>
      <c r="S53" s="2">
        <f>-TB!Q319</f>
        <v>0</v>
      </c>
      <c r="T53" s="2">
        <f>-TB!R319</f>
        <v>0</v>
      </c>
      <c r="U53" s="2">
        <f>-TB!S319</f>
        <v>0</v>
      </c>
      <c r="V53" s="2">
        <f>-TB!T319</f>
        <v>0</v>
      </c>
      <c r="W53" s="2">
        <f>-TB!U319</f>
        <v>0</v>
      </c>
      <c r="X53" s="2">
        <f>-TB!V319</f>
        <v>0</v>
      </c>
      <c r="Y53" s="2">
        <f>-TB!W319</f>
        <v>0</v>
      </c>
      <c r="Z53" s="2">
        <f>-TB!X319</f>
        <v>0</v>
      </c>
      <c r="AA53" s="2">
        <f>-TB!Y319</f>
        <v>0</v>
      </c>
      <c r="AB53" s="2">
        <f>-TB!Z319</f>
        <v>0</v>
      </c>
      <c r="AC53" s="2">
        <f>-TB!AA319</f>
        <v>0</v>
      </c>
      <c r="AD53" s="2">
        <f>-TB!AB319</f>
        <v>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1"/>
      <c r="C54" s="33" t="s">
        <v>47</v>
      </c>
      <c r="D54" s="33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48"/>
      <c r="R54" s="148"/>
      <c r="S54" s="2">
        <f>-TB!Q327</f>
        <v>0</v>
      </c>
      <c r="T54" s="2">
        <f>-TB!R327</f>
        <v>0</v>
      </c>
      <c r="U54" s="2">
        <f>-TB!S327</f>
        <v>0</v>
      </c>
      <c r="V54" s="2">
        <f>-TB!T327</f>
        <v>0</v>
      </c>
      <c r="W54" s="2">
        <f>-TB!U327</f>
        <v>0</v>
      </c>
      <c r="X54" s="2">
        <f>-TB!V327</f>
        <v>0</v>
      </c>
      <c r="Y54" s="2">
        <f>-TB!W327</f>
        <v>0</v>
      </c>
      <c r="Z54" s="2">
        <f>-TB!X327</f>
        <v>0</v>
      </c>
      <c r="AA54" s="2">
        <f>-TB!Y327</f>
        <v>0</v>
      </c>
      <c r="AB54" s="2">
        <f>-TB!Z327</f>
        <v>0</v>
      </c>
      <c r="AC54" s="2">
        <f>-TB!AA327</f>
        <v>0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7" customFormat="1">
      <c r="B55" s="82" t="s">
        <v>48</v>
      </c>
      <c r="C55" s="138"/>
      <c r="D55" s="138"/>
      <c r="E55" s="58">
        <f>SUM(E45:E54)</f>
        <v>6141320.71</v>
      </c>
      <c r="F55" s="58">
        <f t="shared" ref="F55:P55" si="8">SUM(F45:F54)</f>
        <v>4949202.33</v>
      </c>
      <c r="G55" s="58">
        <f t="shared" si="8"/>
        <v>1762223.97</v>
      </c>
      <c r="H55" s="58">
        <f t="shared" si="8"/>
        <v>1896418.59</v>
      </c>
      <c r="I55" s="58">
        <f t="shared" si="8"/>
        <v>1763958.44</v>
      </c>
      <c r="J55" s="58">
        <f t="shared" si="8"/>
        <v>1487711.58</v>
      </c>
      <c r="K55" s="58">
        <f t="shared" si="8"/>
        <v>1487711.58</v>
      </c>
      <c r="L55" s="58">
        <f t="shared" si="8"/>
        <v>1487711.58</v>
      </c>
      <c r="M55" s="58">
        <f t="shared" si="8"/>
        <v>1487711.58</v>
      </c>
      <c r="N55" s="58">
        <f t="shared" si="8"/>
        <v>1487711.58</v>
      </c>
      <c r="O55" s="58">
        <f t="shared" si="8"/>
        <v>1487711.58</v>
      </c>
      <c r="P55" s="58">
        <f t="shared" si="8"/>
        <v>1487711.58</v>
      </c>
      <c r="Q55" s="153"/>
      <c r="R55" s="153"/>
      <c r="S55" s="58">
        <f>SUM(S45:S54)</f>
        <v>8040542.6100000003</v>
      </c>
      <c r="T55" s="58">
        <f t="shared" ref="T55:AD55" si="9">SUM(T45:T54)</f>
        <v>6289772.1900000004</v>
      </c>
      <c r="U55" s="58">
        <f t="shared" si="9"/>
        <v>5994916.7800000003</v>
      </c>
      <c r="V55" s="58">
        <f t="shared" si="9"/>
        <v>4693641.46</v>
      </c>
      <c r="W55" s="58">
        <f t="shared" si="9"/>
        <v>5098666.8600000003</v>
      </c>
      <c r="X55" s="58">
        <f t="shared" si="9"/>
        <v>4954613.46</v>
      </c>
      <c r="Y55" s="58">
        <f t="shared" si="9"/>
        <v>7441239.8200000003</v>
      </c>
      <c r="Z55" s="58">
        <f t="shared" si="9"/>
        <v>7106367.6399999997</v>
      </c>
      <c r="AA55" s="58">
        <f t="shared" si="9"/>
        <v>5274361.84</v>
      </c>
      <c r="AB55" s="58">
        <f t="shared" si="9"/>
        <v>5149490.3499999996</v>
      </c>
      <c r="AC55" s="58">
        <f t="shared" si="9"/>
        <v>5165346.47</v>
      </c>
      <c r="AD55" s="58">
        <f t="shared" si="9"/>
        <v>8392234.0399999991</v>
      </c>
    </row>
    <row r="56" spans="1:40" s="5" customFormat="1">
      <c r="A56" s="4"/>
      <c r="B56" s="81"/>
      <c r="C56" s="33"/>
      <c r="D56" s="3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48"/>
      <c r="R56" s="148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7" customFormat="1">
      <c r="B57" s="82" t="s">
        <v>49</v>
      </c>
      <c r="C57" s="138"/>
      <c r="D57" s="138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156"/>
      <c r="R57" s="156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spans="1:40" s="5" customFormat="1">
      <c r="A58" s="4"/>
      <c r="B58" s="81"/>
      <c r="C58" s="33" t="s">
        <v>50</v>
      </c>
      <c r="D58" s="3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48"/>
      <c r="R58" s="148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1"/>
      <c r="C59" s="33" t="s">
        <v>51</v>
      </c>
      <c r="D59" s="33"/>
      <c r="E59" s="56">
        <f>-TB!C274-E48</f>
        <v>0</v>
      </c>
      <c r="F59" s="56">
        <f>-TB!D274-F48</f>
        <v>0</v>
      </c>
      <c r="G59" s="56">
        <f>-TB!E274-G48</f>
        <v>0</v>
      </c>
      <c r="H59" s="56">
        <f>-TB!F274-H48</f>
        <v>0</v>
      </c>
      <c r="I59" s="56">
        <f>-TB!G274-I48</f>
        <v>0</v>
      </c>
      <c r="J59" s="56">
        <f>-TB!H274-J48</f>
        <v>0</v>
      </c>
      <c r="K59" s="56">
        <f>-TB!I274-K48</f>
        <v>0</v>
      </c>
      <c r="L59" s="56">
        <f>-TB!J274-L48</f>
        <v>0</v>
      </c>
      <c r="M59" s="56">
        <f>-TB!K274-M48</f>
        <v>0</v>
      </c>
      <c r="N59" s="56">
        <f>-TB!L274-N48</f>
        <v>0</v>
      </c>
      <c r="O59" s="56">
        <f>-TB!M274-O48</f>
        <v>0</v>
      </c>
      <c r="P59" s="56">
        <f>-TB!N274-P48</f>
        <v>0</v>
      </c>
      <c r="Q59" s="148"/>
      <c r="R59" s="148"/>
      <c r="S59" s="56">
        <f>-TB!Q274-S48</f>
        <v>0</v>
      </c>
      <c r="T59" s="56">
        <f>-TB!R274-T48</f>
        <v>0</v>
      </c>
      <c r="U59" s="56">
        <f>-TB!S274-U48</f>
        <v>0</v>
      </c>
      <c r="V59" s="56">
        <f>-TB!T274-V48</f>
        <v>0</v>
      </c>
      <c r="W59" s="56">
        <f>-TB!U274-W48</f>
        <v>0</v>
      </c>
      <c r="X59" s="56">
        <f>-TB!V274-X48</f>
        <v>0</v>
      </c>
      <c r="Y59" s="56">
        <f>-TB!W274-Y48</f>
        <v>0</v>
      </c>
      <c r="Z59" s="56">
        <f>-TB!X274-Z48</f>
        <v>0</v>
      </c>
      <c r="AA59" s="56">
        <f>-TB!Y274-AA48</f>
        <v>0</v>
      </c>
      <c r="AB59" s="56">
        <f>-TB!Z274-AB48</f>
        <v>0</v>
      </c>
      <c r="AC59" s="56">
        <f>-TB!AA274-AC48</f>
        <v>0</v>
      </c>
      <c r="AD59" s="56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6"/>
      <c r="C60" s="142" t="s">
        <v>52</v>
      </c>
      <c r="D60" s="142"/>
      <c r="E60" s="59">
        <f>-TB!C270-E49</f>
        <v>135147.44</v>
      </c>
      <c r="F60" s="59">
        <f>-TB!D270-F49</f>
        <v>135147.44</v>
      </c>
      <c r="G60" s="59">
        <f>-TB!E270-G49</f>
        <v>108729.41</v>
      </c>
      <c r="H60" s="59">
        <f>-TB!F270-H49</f>
        <v>108729.41</v>
      </c>
      <c r="I60" s="59">
        <f>-TB!G270-I49</f>
        <v>108729.41</v>
      </c>
      <c r="J60" s="59">
        <f>-TB!H270-J49</f>
        <v>81856.39</v>
      </c>
      <c r="K60" s="59">
        <f>-TB!I270-K49</f>
        <v>81856.39</v>
      </c>
      <c r="L60" s="59">
        <f>-TB!J270-L49</f>
        <v>81856.39</v>
      </c>
      <c r="M60" s="59">
        <f>-TB!K270-M49</f>
        <v>81856.39</v>
      </c>
      <c r="N60" s="59">
        <f>-TB!L270-N49</f>
        <v>81856.39</v>
      </c>
      <c r="O60" s="59">
        <f>-TB!M270-O49</f>
        <v>81856.39</v>
      </c>
      <c r="P60" s="59">
        <f>-TB!N270-P49</f>
        <v>81856.39</v>
      </c>
      <c r="Q60" s="148"/>
      <c r="R60" s="148"/>
      <c r="S60" s="59">
        <f>-TB!Q270-S49</f>
        <v>150471.89000000001</v>
      </c>
      <c r="T60" s="59">
        <f>-TB!R270-T49</f>
        <v>150471.89000000001</v>
      </c>
      <c r="U60" s="59">
        <f>-TB!S270-U49</f>
        <v>125210.5</v>
      </c>
      <c r="V60" s="59">
        <f>-TB!T270-V49</f>
        <v>125210.5</v>
      </c>
      <c r="W60" s="59">
        <f>-TB!U270-W49</f>
        <v>125210.5</v>
      </c>
      <c r="X60" s="59">
        <f>-TB!V270-X49</f>
        <v>99520.65</v>
      </c>
      <c r="Y60" s="59">
        <f>-TB!W270-Y49</f>
        <v>99520.65</v>
      </c>
      <c r="Z60" s="59">
        <f>-TB!X270-Z49</f>
        <v>99520.65</v>
      </c>
      <c r="AA60" s="59">
        <f>-TB!Y270-AA49</f>
        <v>161118.18</v>
      </c>
      <c r="AB60" s="59">
        <f>-TB!Z270-AB49</f>
        <v>161118.18</v>
      </c>
      <c r="AC60" s="59">
        <f>-TB!AA270-AC49</f>
        <v>161118.18</v>
      </c>
      <c r="AD60" s="59">
        <f>-TB!AB270-AD49</f>
        <v>135147.44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1"/>
      <c r="C61" s="33" t="s">
        <v>53</v>
      </c>
      <c r="D61" s="33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48"/>
      <c r="R61" s="148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1"/>
      <c r="C62" s="33" t="s">
        <v>54</v>
      </c>
      <c r="D62" s="33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48"/>
      <c r="R62" s="148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1"/>
      <c r="C63" s="33" t="s">
        <v>55</v>
      </c>
      <c r="D63" s="33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48"/>
      <c r="R63" s="148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6"/>
      <c r="C64" s="142" t="s">
        <v>56</v>
      </c>
      <c r="D64" s="142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48"/>
      <c r="R64" s="148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5"/>
      <c r="C65" s="143" t="s">
        <v>57</v>
      </c>
      <c r="D65" s="143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48"/>
      <c r="R65" s="148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5"/>
      <c r="C66" s="143" t="s">
        <v>58</v>
      </c>
      <c r="D66" s="143"/>
      <c r="E66" s="60">
        <f>-TB!C352</f>
        <v>0</v>
      </c>
      <c r="F66" s="60">
        <f>-TB!D352</f>
        <v>0</v>
      </c>
      <c r="G66" s="60">
        <f>-TB!E352</f>
        <v>0</v>
      </c>
      <c r="H66" s="60">
        <f>-TB!F352</f>
        <v>0</v>
      </c>
      <c r="I66" s="60">
        <f>-TB!G352</f>
        <v>0</v>
      </c>
      <c r="J66" s="60">
        <f>-TB!H352</f>
        <v>0</v>
      </c>
      <c r="K66" s="60">
        <f>-TB!I352</f>
        <v>0</v>
      </c>
      <c r="L66" s="60">
        <f>-TB!J352</f>
        <v>0</v>
      </c>
      <c r="M66" s="60">
        <f>-TB!K352</f>
        <v>0</v>
      </c>
      <c r="N66" s="60">
        <f>-TB!L352</f>
        <v>0</v>
      </c>
      <c r="O66" s="60">
        <f>-TB!M352</f>
        <v>0</v>
      </c>
      <c r="P66" s="60">
        <f>-TB!N352</f>
        <v>0</v>
      </c>
      <c r="Q66" s="148"/>
      <c r="R66" s="148"/>
      <c r="S66" s="60">
        <f>-TB!Q352</f>
        <v>0</v>
      </c>
      <c r="T66" s="60">
        <f>-TB!R352</f>
        <v>0</v>
      </c>
      <c r="U66" s="60">
        <f>-TB!S352</f>
        <v>0</v>
      </c>
      <c r="V66" s="60">
        <f>-TB!T352</f>
        <v>0</v>
      </c>
      <c r="W66" s="60">
        <f>-TB!U352</f>
        <v>0</v>
      </c>
      <c r="X66" s="60">
        <f>-TB!V352</f>
        <v>0</v>
      </c>
      <c r="Y66" s="60">
        <f>-TB!W352</f>
        <v>0</v>
      </c>
      <c r="Z66" s="60">
        <f>-TB!X352</f>
        <v>0</v>
      </c>
      <c r="AA66" s="60">
        <f>-TB!Y352</f>
        <v>0</v>
      </c>
      <c r="AB66" s="60">
        <f>-TB!Z352</f>
        <v>0</v>
      </c>
      <c r="AC66" s="60">
        <f>-TB!AA352</f>
        <v>0</v>
      </c>
      <c r="AD66" s="60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1"/>
      <c r="C67" s="33" t="s">
        <v>59</v>
      </c>
      <c r="D67" s="33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48"/>
      <c r="R67" s="148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1"/>
      <c r="C68" s="33"/>
      <c r="D68" s="3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48"/>
      <c r="R68" s="148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6" customFormat="1">
      <c r="A69" s="63"/>
      <c r="B69" s="80" t="s">
        <v>60</v>
      </c>
      <c r="C69" s="136"/>
      <c r="D69" s="136"/>
      <c r="E69" s="73">
        <f>SUM(E58:E68)</f>
        <v>135147.44</v>
      </c>
      <c r="F69" s="73">
        <f t="shared" ref="F69:P69" si="10">SUM(F58:F68)</f>
        <v>135147.44</v>
      </c>
      <c r="G69" s="73">
        <f t="shared" si="10"/>
        <v>108729.41</v>
      </c>
      <c r="H69" s="73">
        <f t="shared" si="10"/>
        <v>108729.41</v>
      </c>
      <c r="I69" s="73">
        <f t="shared" si="10"/>
        <v>108729.41</v>
      </c>
      <c r="J69" s="73">
        <f t="shared" si="10"/>
        <v>81856.39</v>
      </c>
      <c r="K69" s="73">
        <f t="shared" si="10"/>
        <v>81856.39</v>
      </c>
      <c r="L69" s="73">
        <f t="shared" si="10"/>
        <v>81856.39</v>
      </c>
      <c r="M69" s="73">
        <f t="shared" si="10"/>
        <v>81856.39</v>
      </c>
      <c r="N69" s="73">
        <f t="shared" si="10"/>
        <v>81856.39</v>
      </c>
      <c r="O69" s="73">
        <f t="shared" si="10"/>
        <v>81856.39</v>
      </c>
      <c r="P69" s="73">
        <f t="shared" si="10"/>
        <v>81856.39</v>
      </c>
      <c r="Q69" s="157"/>
      <c r="R69" s="157"/>
      <c r="S69" s="73">
        <f>SUM(S58:S68)</f>
        <v>150471.89000000001</v>
      </c>
      <c r="T69" s="73">
        <f t="shared" ref="T69:AD69" si="11">SUM(T58:T68)</f>
        <v>150471.89000000001</v>
      </c>
      <c r="U69" s="73">
        <f t="shared" si="11"/>
        <v>125210.5</v>
      </c>
      <c r="V69" s="73">
        <f t="shared" si="11"/>
        <v>125210.5</v>
      </c>
      <c r="W69" s="73">
        <f t="shared" si="11"/>
        <v>125210.5</v>
      </c>
      <c r="X69" s="73">
        <f t="shared" si="11"/>
        <v>99520.65</v>
      </c>
      <c r="Y69" s="73">
        <f t="shared" si="11"/>
        <v>99520.65</v>
      </c>
      <c r="Z69" s="73">
        <f t="shared" si="11"/>
        <v>99520.65</v>
      </c>
      <c r="AA69" s="73">
        <f t="shared" si="11"/>
        <v>161118.18</v>
      </c>
      <c r="AB69" s="73">
        <f t="shared" si="11"/>
        <v>161118.18</v>
      </c>
      <c r="AC69" s="73">
        <f t="shared" si="11"/>
        <v>161118.18</v>
      </c>
      <c r="AD69" s="73">
        <f t="shared" si="11"/>
        <v>135147.44</v>
      </c>
      <c r="AE69" s="65"/>
      <c r="AF69" s="65"/>
      <c r="AG69" s="65"/>
      <c r="AH69" s="65"/>
      <c r="AI69" s="65"/>
      <c r="AJ69" s="65"/>
      <c r="AK69" s="65"/>
      <c r="AL69" s="65"/>
      <c r="AM69" s="65"/>
      <c r="AN69" s="65"/>
    </row>
    <row r="70" spans="1:40" s="69" customFormat="1" ht="13.3" thickBot="1">
      <c r="A70" s="67"/>
      <c r="B70" s="105" t="s">
        <v>61</v>
      </c>
      <c r="C70" s="139"/>
      <c r="D70" s="139"/>
      <c r="E70" s="74">
        <f>E69+E55</f>
        <v>6276468.1500000004</v>
      </c>
      <c r="F70" s="74">
        <f t="shared" ref="F70:P70" si="12">F69+F55</f>
        <v>5084349.7700000005</v>
      </c>
      <c r="G70" s="74">
        <f t="shared" si="12"/>
        <v>1870953.38</v>
      </c>
      <c r="H70" s="110">
        <f t="shared" si="12"/>
        <v>2005148</v>
      </c>
      <c r="I70" s="74">
        <f t="shared" si="12"/>
        <v>1872687.8499999999</v>
      </c>
      <c r="J70" s="74">
        <f t="shared" si="12"/>
        <v>1569567.97</v>
      </c>
      <c r="K70" s="74">
        <f t="shared" si="12"/>
        <v>1569567.97</v>
      </c>
      <c r="L70" s="74">
        <f t="shared" si="12"/>
        <v>1569567.97</v>
      </c>
      <c r="M70" s="74">
        <f t="shared" si="12"/>
        <v>1569567.97</v>
      </c>
      <c r="N70" s="74">
        <f t="shared" si="12"/>
        <v>1569567.97</v>
      </c>
      <c r="O70" s="74">
        <f t="shared" si="12"/>
        <v>1569567.97</v>
      </c>
      <c r="P70" s="74">
        <f t="shared" si="12"/>
        <v>1569567.97</v>
      </c>
      <c r="Q70" s="154"/>
      <c r="R70" s="154"/>
      <c r="S70" s="74">
        <f>S69+S55</f>
        <v>8191014.5</v>
      </c>
      <c r="T70" s="74">
        <f t="shared" ref="T70:AD70" si="13">T69+T55</f>
        <v>6440244.0800000001</v>
      </c>
      <c r="U70" s="74">
        <f t="shared" si="13"/>
        <v>6120127.2800000003</v>
      </c>
      <c r="V70" s="74">
        <f t="shared" si="13"/>
        <v>4818851.96</v>
      </c>
      <c r="W70" s="74">
        <f t="shared" si="13"/>
        <v>5223877.3600000003</v>
      </c>
      <c r="X70" s="74">
        <f t="shared" si="13"/>
        <v>5054134.1100000003</v>
      </c>
      <c r="Y70" s="74">
        <f t="shared" si="13"/>
        <v>7540760.4700000007</v>
      </c>
      <c r="Z70" s="74">
        <f t="shared" si="13"/>
        <v>7205888.29</v>
      </c>
      <c r="AA70" s="74">
        <f t="shared" si="13"/>
        <v>5435480.0199999996</v>
      </c>
      <c r="AB70" s="74">
        <f t="shared" si="13"/>
        <v>5310608.5299999993</v>
      </c>
      <c r="AC70" s="74">
        <f t="shared" si="13"/>
        <v>5326464.6499999994</v>
      </c>
      <c r="AD70" s="74">
        <f t="shared" si="13"/>
        <v>8527381.4799999986</v>
      </c>
      <c r="AE70" s="68"/>
      <c r="AF70" s="68"/>
      <c r="AG70" s="68"/>
      <c r="AH70" s="68"/>
      <c r="AI70" s="68"/>
      <c r="AJ70" s="68"/>
      <c r="AK70" s="68"/>
      <c r="AL70" s="68"/>
      <c r="AM70" s="68"/>
      <c r="AN70" s="68"/>
    </row>
    <row r="71" spans="1:40" s="5" customFormat="1">
      <c r="A71" s="4"/>
      <c r="B71" s="81"/>
      <c r="C71" s="33"/>
      <c r="D71" s="33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148"/>
      <c r="R71" s="148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69" customFormat="1">
      <c r="A72" s="68"/>
      <c r="B72" s="83" t="s">
        <v>62</v>
      </c>
      <c r="C72" s="139"/>
      <c r="D72" s="139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155"/>
      <c r="R72" s="155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68"/>
      <c r="AF72" s="68"/>
      <c r="AG72" s="68"/>
      <c r="AH72" s="68"/>
      <c r="AI72" s="68"/>
      <c r="AJ72" s="68"/>
      <c r="AK72" s="68"/>
      <c r="AL72" s="68"/>
      <c r="AM72" s="68"/>
      <c r="AN72" s="68"/>
    </row>
    <row r="73" spans="1:40" s="5" customFormat="1">
      <c r="A73" s="4"/>
      <c r="B73" s="81"/>
      <c r="C73" s="33" t="s">
        <v>63</v>
      </c>
      <c r="D73" s="33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148"/>
      <c r="R73" s="148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1"/>
      <c r="C74" s="33" t="s">
        <v>64</v>
      </c>
      <c r="D74" s="33"/>
      <c r="E74" s="56">
        <f>-TB!C358</f>
        <v>500000</v>
      </c>
      <c r="F74" s="56">
        <f>-TB!D358</f>
        <v>500000</v>
      </c>
      <c r="G74" s="56">
        <f>-TB!E358</f>
        <v>500000</v>
      </c>
      <c r="H74" s="56">
        <f>-TB!F358</f>
        <v>500000</v>
      </c>
      <c r="I74" s="56">
        <f>-TB!G358</f>
        <v>500000</v>
      </c>
      <c r="J74" s="56">
        <f>-TB!H358</f>
        <v>500000</v>
      </c>
      <c r="K74" s="56">
        <f>-TB!I358</f>
        <v>500000</v>
      </c>
      <c r="L74" s="56">
        <f>-TB!J358</f>
        <v>500000</v>
      </c>
      <c r="M74" s="56">
        <f>-TB!K358</f>
        <v>500000</v>
      </c>
      <c r="N74" s="56">
        <f>-TB!L358</f>
        <v>500000</v>
      </c>
      <c r="O74" s="56">
        <f>-TB!M358</f>
        <v>500000</v>
      </c>
      <c r="P74" s="56">
        <f>-TB!N358</f>
        <v>500000</v>
      </c>
      <c r="Q74" s="148"/>
      <c r="R74" s="148"/>
      <c r="S74" s="56">
        <f>-TB!Q358</f>
        <v>500000</v>
      </c>
      <c r="T74" s="56">
        <f>-TB!R358</f>
        <v>500000</v>
      </c>
      <c r="U74" s="56">
        <f>-TB!S358</f>
        <v>500000</v>
      </c>
      <c r="V74" s="56">
        <f>-TB!T358</f>
        <v>500000</v>
      </c>
      <c r="W74" s="56">
        <f>-TB!U358</f>
        <v>500000</v>
      </c>
      <c r="X74" s="56">
        <f>-TB!V358</f>
        <v>500000</v>
      </c>
      <c r="Y74" s="56">
        <f>-TB!W358</f>
        <v>500000</v>
      </c>
      <c r="Z74" s="56">
        <f>-TB!X358</f>
        <v>500000</v>
      </c>
      <c r="AA74" s="56">
        <f>-TB!Y358</f>
        <v>500000</v>
      </c>
      <c r="AB74" s="56">
        <f>-TB!Z358</f>
        <v>500000</v>
      </c>
      <c r="AC74" s="56">
        <f>-TB!AA358</f>
        <v>500000</v>
      </c>
      <c r="AD74" s="56">
        <f>-TB!AB358</f>
        <v>500000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1"/>
      <c r="C75" s="33" t="s">
        <v>492</v>
      </c>
      <c r="D75" s="33"/>
      <c r="E75" s="56">
        <f>-TB!C359</f>
        <v>0</v>
      </c>
      <c r="F75" s="56">
        <f>-TB!D359</f>
        <v>0</v>
      </c>
      <c r="G75" s="56">
        <f>-TB!E359</f>
        <v>0</v>
      </c>
      <c r="H75" s="56">
        <f>-TB!F359</f>
        <v>0</v>
      </c>
      <c r="I75" s="56">
        <f>-TB!G359</f>
        <v>0</v>
      </c>
      <c r="J75" s="56">
        <f>-TB!H359</f>
        <v>0</v>
      </c>
      <c r="K75" s="56">
        <f>-TB!I359</f>
        <v>0</v>
      </c>
      <c r="L75" s="56">
        <f>-TB!J359</f>
        <v>0</v>
      </c>
      <c r="M75" s="56">
        <f>-TB!K359</f>
        <v>0</v>
      </c>
      <c r="N75" s="56">
        <f>-TB!L359</f>
        <v>0</v>
      </c>
      <c r="O75" s="56">
        <f>-TB!M359</f>
        <v>0</v>
      </c>
      <c r="P75" s="56">
        <f>-TB!N359</f>
        <v>0</v>
      </c>
      <c r="Q75" s="148"/>
      <c r="R75" s="148"/>
      <c r="S75" s="56">
        <f>-TB!Q359</f>
        <v>0</v>
      </c>
      <c r="T75" s="56">
        <f>-TB!R359</f>
        <v>0</v>
      </c>
      <c r="U75" s="56">
        <f>-TB!S359</f>
        <v>0</v>
      </c>
      <c r="V75" s="56">
        <f>-TB!T359</f>
        <v>0</v>
      </c>
      <c r="W75" s="56">
        <f>-TB!U359</f>
        <v>0</v>
      </c>
      <c r="X75" s="56">
        <f>-TB!V359</f>
        <v>0</v>
      </c>
      <c r="Y75" s="56">
        <f>-TB!W359</f>
        <v>0</v>
      </c>
      <c r="Z75" s="56">
        <f>-TB!X359</f>
        <v>0</v>
      </c>
      <c r="AA75" s="56">
        <f>-TB!Y359</f>
        <v>0</v>
      </c>
      <c r="AB75" s="56">
        <f>-TB!Z359</f>
        <v>0</v>
      </c>
      <c r="AC75" s="56">
        <f>-TB!AA359</f>
        <v>0</v>
      </c>
      <c r="AD75" s="56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1"/>
      <c r="C76" s="33" t="s">
        <v>65</v>
      </c>
      <c r="E76" s="56">
        <f>-TB!C360</f>
        <v>0</v>
      </c>
      <c r="F76" s="56">
        <f>-TB!D360</f>
        <v>0</v>
      </c>
      <c r="G76" s="56">
        <f>-TB!E360</f>
        <v>0</v>
      </c>
      <c r="H76" s="56">
        <f>-TB!F360</f>
        <v>0</v>
      </c>
      <c r="I76" s="56">
        <f>-TB!G360</f>
        <v>0</v>
      </c>
      <c r="J76" s="56">
        <f>-TB!H360</f>
        <v>0</v>
      </c>
      <c r="K76" s="56">
        <f>-TB!I360</f>
        <v>0</v>
      </c>
      <c r="L76" s="56">
        <f>-TB!J360</f>
        <v>0</v>
      </c>
      <c r="M76" s="56">
        <f>-TB!K360</f>
        <v>0</v>
      </c>
      <c r="N76" s="56">
        <f>-TB!L360</f>
        <v>0</v>
      </c>
      <c r="O76" s="56">
        <f>-TB!M360</f>
        <v>0</v>
      </c>
      <c r="P76" s="56">
        <f>-TB!N360</f>
        <v>0</v>
      </c>
      <c r="S76" s="56">
        <f>-TB!Q360</f>
        <v>0</v>
      </c>
      <c r="T76" s="56">
        <f>-TB!R360</f>
        <v>0</v>
      </c>
      <c r="U76" s="56">
        <f>-TB!S360</f>
        <v>0</v>
      </c>
      <c r="V76" s="56">
        <f>-TB!T360</f>
        <v>0</v>
      </c>
      <c r="W76" s="56">
        <f>-TB!U360</f>
        <v>0</v>
      </c>
      <c r="X76" s="56">
        <f>-TB!V360</f>
        <v>0</v>
      </c>
      <c r="Y76" s="56">
        <f>-TB!W360</f>
        <v>0</v>
      </c>
      <c r="Z76" s="56">
        <f>-TB!X360</f>
        <v>0</v>
      </c>
      <c r="AA76" s="56">
        <f>-TB!Y360</f>
        <v>0</v>
      </c>
      <c r="AB76" s="56">
        <f>-TB!Z360</f>
        <v>0</v>
      </c>
      <c r="AC76" s="56">
        <f>-TB!AA360</f>
        <v>0</v>
      </c>
      <c r="AD76" s="56">
        <f>-TB!AB360</f>
        <v>0</v>
      </c>
    </row>
    <row r="77" spans="1:40">
      <c r="A77" s="4"/>
      <c r="B77" s="87"/>
      <c r="C77" s="144" t="s">
        <v>66</v>
      </c>
      <c r="D77" s="144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40">
      <c r="A78" s="4"/>
      <c r="B78" s="81"/>
      <c r="D78" s="33" t="s">
        <v>67</v>
      </c>
      <c r="E78" s="56"/>
      <c r="F78" s="56"/>
      <c r="G78" s="56"/>
      <c r="H78" s="56"/>
      <c r="I78" s="56"/>
      <c r="J78" s="56">
        <f>-TB!H361</f>
        <v>0</v>
      </c>
      <c r="K78" s="56">
        <f>-TB!I361</f>
        <v>0</v>
      </c>
      <c r="L78" s="56">
        <f>-TB!J361</f>
        <v>0</v>
      </c>
      <c r="M78" s="56">
        <f>-TB!K361</f>
        <v>0</v>
      </c>
      <c r="N78" s="56">
        <f>-TB!L361</f>
        <v>0</v>
      </c>
      <c r="O78" s="56">
        <f>-TB!M361</f>
        <v>0</v>
      </c>
      <c r="P78" s="56">
        <f>-TB!N361</f>
        <v>0</v>
      </c>
      <c r="S78" s="56"/>
      <c r="T78" s="56"/>
      <c r="U78" s="56"/>
      <c r="V78" s="56"/>
      <c r="W78" s="56"/>
      <c r="X78" s="56">
        <f>-TB!V361</f>
        <v>0</v>
      </c>
      <c r="Y78" s="56">
        <f>-TB!W361</f>
        <v>0</v>
      </c>
      <c r="Z78" s="56">
        <f>-TB!X361</f>
        <v>0</v>
      </c>
      <c r="AA78" s="56">
        <f>-TB!Y361</f>
        <v>0</v>
      </c>
      <c r="AB78" s="56">
        <f>-TB!Z361</f>
        <v>0</v>
      </c>
      <c r="AC78" s="56">
        <f>-TB!AA361</f>
        <v>0</v>
      </c>
      <c r="AD78" s="56">
        <f>-TB!AB361</f>
        <v>0</v>
      </c>
    </row>
    <row r="79" spans="1:40">
      <c r="A79" s="4"/>
      <c r="B79" s="81"/>
      <c r="D79" s="33" t="s">
        <v>68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spans="1:40">
      <c r="A80" s="4"/>
      <c r="B80" s="81"/>
      <c r="D80" s="33" t="s">
        <v>69</v>
      </c>
      <c r="E80" s="56">
        <f>-TB!C364+PL!D23</f>
        <v>2091029.0299999998</v>
      </c>
      <c r="F80" s="56">
        <f>E80+PL!E23</f>
        <v>2148642.7000000002</v>
      </c>
      <c r="G80" s="56">
        <f>-TB!E364+PL!D23+PL!E23+PL!F23</f>
        <v>2237165.9299999992</v>
      </c>
      <c r="H80" s="56">
        <f>G80+PL!G23</f>
        <v>2322150.790000001</v>
      </c>
      <c r="I80" s="56">
        <f>H80+PL!H23</f>
        <v>2298147.2600000016</v>
      </c>
      <c r="J80" s="56">
        <f>I80+PL!I23</f>
        <v>2465348.84</v>
      </c>
      <c r="K80" s="56">
        <f>J80+PL!J23</f>
        <v>2465348.84</v>
      </c>
      <c r="L80" s="56">
        <f>K80+PL!K23</f>
        <v>2465348.84</v>
      </c>
      <c r="M80" s="56">
        <f>L80+PL!L23</f>
        <v>2465348.84</v>
      </c>
      <c r="N80" s="56">
        <f>M80+PL!M23</f>
        <v>2465348.84</v>
      </c>
      <c r="O80" s="56">
        <f>N80+PL!N23</f>
        <v>2465348.84</v>
      </c>
      <c r="P80" s="56">
        <f>O80+PL!O23</f>
        <v>2465348.84</v>
      </c>
      <c r="S80" s="56">
        <v>1774481.21</v>
      </c>
      <c r="T80" s="56">
        <f>S80+PL!S23</f>
        <v>1824633.7200000002</v>
      </c>
      <c r="U80" s="56">
        <f>T80+PL!T23</f>
        <v>1962432.8700000003</v>
      </c>
      <c r="V80" s="56">
        <f>U80+PL!U23</f>
        <v>1905378.0200000003</v>
      </c>
      <c r="W80" s="56">
        <f>-TB!U364+SUM(PL!R23:V23)</f>
        <v>1829906.8200000008</v>
      </c>
      <c r="X80" s="56">
        <f>-TB!V364+SUM(PL!R23:W23)</f>
        <v>1735984.4200000004</v>
      </c>
      <c r="Y80" s="56">
        <f>X80+PL!X23</f>
        <v>1875747.09</v>
      </c>
      <c r="Z80" s="56">
        <f>Y80+PL!Y23</f>
        <v>1898121.3800000018</v>
      </c>
      <c r="AA80" s="56">
        <f>Z80+PL!Z23</f>
        <v>2025128.4200000002</v>
      </c>
      <c r="AB80" s="56">
        <f>AA80+PL!AA23</f>
        <v>1995751.9899999977</v>
      </c>
      <c r="AC80" s="56">
        <f>AB80+PL!AB23</f>
        <v>2063266.3399999987</v>
      </c>
      <c r="AD80" s="56">
        <f>AC80+PL!AC23</f>
        <v>1979669.7200000023</v>
      </c>
    </row>
    <row r="81" spans="1:40">
      <c r="A81" s="4"/>
      <c r="B81" s="81"/>
      <c r="D81" s="33" t="s">
        <v>70</v>
      </c>
      <c r="E81" s="56"/>
      <c r="F81" s="56"/>
      <c r="G81" s="56"/>
      <c r="H81" s="56"/>
      <c r="I81" s="56"/>
      <c r="J81" s="56">
        <f>-TB!H363</f>
        <v>0</v>
      </c>
      <c r="K81" s="56">
        <f>-TB!I363</f>
        <v>0</v>
      </c>
      <c r="L81" s="56">
        <f>-TB!J363</f>
        <v>0</v>
      </c>
      <c r="M81" s="56">
        <f>-TB!K363</f>
        <v>0</v>
      </c>
      <c r="N81" s="56">
        <f>-TB!L363</f>
        <v>0</v>
      </c>
      <c r="O81" s="56">
        <f>-TB!M363</f>
        <v>0</v>
      </c>
      <c r="P81" s="56">
        <f>-TB!N363</f>
        <v>0</v>
      </c>
      <c r="S81" s="56"/>
      <c r="T81" s="56"/>
      <c r="U81" s="56"/>
      <c r="V81" s="56"/>
      <c r="W81" s="56"/>
      <c r="X81" s="56">
        <f>-TB!V363</f>
        <v>0</v>
      </c>
      <c r="Y81" s="56">
        <f>-TB!W363</f>
        <v>0</v>
      </c>
      <c r="Z81" s="56">
        <f>-TB!X363</f>
        <v>0</v>
      </c>
      <c r="AA81" s="56">
        <f>-TB!Y363</f>
        <v>0</v>
      </c>
      <c r="AB81" s="56">
        <f>-TB!Z363</f>
        <v>0</v>
      </c>
      <c r="AC81" s="56">
        <f>-TB!AA363</f>
        <v>0</v>
      </c>
      <c r="AD81" s="56">
        <f>-TB!AB363</f>
        <v>0</v>
      </c>
    </row>
    <row r="82" spans="1:40">
      <c r="A82" s="4"/>
      <c r="B82" s="87"/>
      <c r="C82" s="144" t="s">
        <v>71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</row>
    <row r="83" spans="1:40" s="1" customFormat="1">
      <c r="B83" s="87"/>
      <c r="C83" s="144" t="s">
        <v>72</v>
      </c>
      <c r="D83" s="144"/>
      <c r="E83" s="61">
        <f t="shared" ref="E83:G83" si="14">SUM(E74:E82)</f>
        <v>2591029.0299999998</v>
      </c>
      <c r="F83" s="61">
        <f t="shared" si="14"/>
        <v>2648642.7000000002</v>
      </c>
      <c r="G83" s="61">
        <f t="shared" si="14"/>
        <v>2737165.9299999992</v>
      </c>
      <c r="H83" s="61">
        <f>SUM(H74:H82)</f>
        <v>2822150.790000001</v>
      </c>
      <c r="I83" s="61">
        <f t="shared" ref="I83:P83" si="15">SUM(I74:I82)</f>
        <v>2798147.2600000016</v>
      </c>
      <c r="J83" s="61">
        <f t="shared" si="15"/>
        <v>2965348.84</v>
      </c>
      <c r="K83" s="61">
        <f t="shared" si="15"/>
        <v>2965348.84</v>
      </c>
      <c r="L83" s="61">
        <f t="shared" si="15"/>
        <v>2965348.84</v>
      </c>
      <c r="M83" s="61">
        <f t="shared" si="15"/>
        <v>2965348.84</v>
      </c>
      <c r="N83" s="61">
        <f t="shared" si="15"/>
        <v>2965348.84</v>
      </c>
      <c r="O83" s="61">
        <f t="shared" si="15"/>
        <v>2965348.84</v>
      </c>
      <c r="P83" s="61">
        <f t="shared" si="15"/>
        <v>2965348.84</v>
      </c>
      <c r="Q83" s="158"/>
      <c r="R83" s="158"/>
      <c r="S83" s="61">
        <f t="shared" ref="S83:U83" si="16">SUM(S74:S82)</f>
        <v>2274481.21</v>
      </c>
      <c r="T83" s="61">
        <f t="shared" si="16"/>
        <v>2324633.7200000002</v>
      </c>
      <c r="U83" s="61">
        <f t="shared" si="16"/>
        <v>2462432.87</v>
      </c>
      <c r="V83" s="61">
        <f>SUM(V74:V82)</f>
        <v>2405378.0200000005</v>
      </c>
      <c r="W83" s="61">
        <f t="shared" ref="W83:AD83" si="17">SUM(W74:W82)</f>
        <v>2329906.8200000008</v>
      </c>
      <c r="X83" s="61">
        <f t="shared" si="17"/>
        <v>2235984.4200000004</v>
      </c>
      <c r="Y83" s="61">
        <f t="shared" si="17"/>
        <v>2375747.09</v>
      </c>
      <c r="Z83" s="61">
        <f t="shared" si="17"/>
        <v>2398121.3800000018</v>
      </c>
      <c r="AA83" s="61">
        <f t="shared" si="17"/>
        <v>2525128.42</v>
      </c>
      <c r="AB83" s="61">
        <f t="shared" si="17"/>
        <v>2495751.9899999974</v>
      </c>
      <c r="AC83" s="61">
        <f t="shared" si="17"/>
        <v>2563266.3399999989</v>
      </c>
      <c r="AD83" s="61">
        <f t="shared" si="17"/>
        <v>2479669.7200000025</v>
      </c>
    </row>
    <row r="84" spans="1:40" s="97" customFormat="1">
      <c r="B84" s="98"/>
      <c r="C84" s="145" t="s">
        <v>73</v>
      </c>
      <c r="D84" s="145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159"/>
      <c r="R84" s="15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</row>
    <row r="85" spans="1:40" s="69" customFormat="1">
      <c r="A85" s="67"/>
      <c r="B85" s="83" t="s">
        <v>74</v>
      </c>
      <c r="C85" s="139"/>
      <c r="D85" s="139"/>
      <c r="E85" s="89">
        <f t="shared" ref="E85:G85" si="18">SUM(E83:E84)</f>
        <v>2591029.0299999998</v>
      </c>
      <c r="F85" s="89">
        <f t="shared" si="18"/>
        <v>2648642.7000000002</v>
      </c>
      <c r="G85" s="89">
        <f t="shared" si="18"/>
        <v>2737165.9299999992</v>
      </c>
      <c r="H85" s="89">
        <f>SUM(H83:H84)</f>
        <v>2822150.790000001</v>
      </c>
      <c r="I85" s="89">
        <f t="shared" ref="I85:P85" si="19">SUM(I83:I84)</f>
        <v>2798147.2600000016</v>
      </c>
      <c r="J85" s="89">
        <f t="shared" si="19"/>
        <v>2965348.84</v>
      </c>
      <c r="K85" s="89">
        <f t="shared" si="19"/>
        <v>2965348.84</v>
      </c>
      <c r="L85" s="89">
        <f t="shared" si="19"/>
        <v>2965348.84</v>
      </c>
      <c r="M85" s="89">
        <f t="shared" si="19"/>
        <v>2965348.84</v>
      </c>
      <c r="N85" s="89">
        <f t="shared" si="19"/>
        <v>2965348.84</v>
      </c>
      <c r="O85" s="89">
        <f t="shared" si="19"/>
        <v>2965348.84</v>
      </c>
      <c r="P85" s="89">
        <f t="shared" si="19"/>
        <v>2965348.84</v>
      </c>
      <c r="Q85" s="154"/>
      <c r="R85" s="154"/>
      <c r="S85" s="89">
        <f t="shared" ref="S85:U85" si="20">SUM(S83:S84)</f>
        <v>2274481.21</v>
      </c>
      <c r="T85" s="89">
        <f t="shared" si="20"/>
        <v>2324633.7200000002</v>
      </c>
      <c r="U85" s="89">
        <f t="shared" si="20"/>
        <v>2462432.87</v>
      </c>
      <c r="V85" s="89">
        <f>SUM(V83:V84)</f>
        <v>2405378.0200000005</v>
      </c>
      <c r="W85" s="89">
        <f t="shared" ref="W85:AD85" si="21">SUM(W83:W84)</f>
        <v>2329906.8200000008</v>
      </c>
      <c r="X85" s="89">
        <f t="shared" si="21"/>
        <v>2235984.4200000004</v>
      </c>
      <c r="Y85" s="89">
        <f t="shared" si="21"/>
        <v>2375747.09</v>
      </c>
      <c r="Z85" s="89">
        <f t="shared" si="21"/>
        <v>2398121.3800000018</v>
      </c>
      <c r="AA85" s="89">
        <f t="shared" si="21"/>
        <v>2525128.42</v>
      </c>
      <c r="AB85" s="89">
        <f t="shared" si="21"/>
        <v>2495751.9899999974</v>
      </c>
      <c r="AC85" s="89">
        <f t="shared" si="21"/>
        <v>2563266.3399999989</v>
      </c>
      <c r="AD85" s="89">
        <f t="shared" si="21"/>
        <v>2479669.7200000025</v>
      </c>
      <c r="AE85" s="68"/>
      <c r="AF85" s="68"/>
      <c r="AG85" s="68"/>
      <c r="AH85" s="68"/>
      <c r="AI85" s="68"/>
      <c r="AJ85" s="68"/>
      <c r="AK85" s="68"/>
      <c r="AL85" s="68"/>
      <c r="AM85" s="68"/>
      <c r="AN85" s="68"/>
    </row>
    <row r="86" spans="1:40" s="69" customFormat="1" ht="13.3" thickBot="1">
      <c r="A86" s="67" t="s">
        <v>75</v>
      </c>
      <c r="B86" s="83"/>
      <c r="C86" s="139"/>
      <c r="D86" s="139"/>
      <c r="E86" s="70">
        <f t="shared" ref="E86:P86" si="22">E85+E70</f>
        <v>8867497.1799999997</v>
      </c>
      <c r="F86" s="70">
        <f t="shared" si="22"/>
        <v>7732992.4700000007</v>
      </c>
      <c r="G86" s="70">
        <f t="shared" si="22"/>
        <v>4608119.3099999987</v>
      </c>
      <c r="H86" s="70">
        <f t="shared" si="22"/>
        <v>4827298.790000001</v>
      </c>
      <c r="I86" s="70">
        <f t="shared" si="22"/>
        <v>4670835.1100000013</v>
      </c>
      <c r="J86" s="70">
        <f t="shared" si="22"/>
        <v>4534916.8099999996</v>
      </c>
      <c r="K86" s="70">
        <f t="shared" si="22"/>
        <v>4534916.8099999996</v>
      </c>
      <c r="L86" s="70">
        <f t="shared" si="22"/>
        <v>4534916.8099999996</v>
      </c>
      <c r="M86" s="70">
        <f t="shared" si="22"/>
        <v>4534916.8099999996</v>
      </c>
      <c r="N86" s="70">
        <f t="shared" si="22"/>
        <v>4534916.8099999996</v>
      </c>
      <c r="O86" s="70">
        <f t="shared" si="22"/>
        <v>4534916.8099999996</v>
      </c>
      <c r="P86" s="70">
        <f t="shared" si="22"/>
        <v>4534916.8099999996</v>
      </c>
      <c r="Q86" s="154"/>
      <c r="R86" s="154"/>
      <c r="S86" s="70">
        <f t="shared" ref="S86:AD86" si="23">S85+S70</f>
        <v>10465495.710000001</v>
      </c>
      <c r="T86" s="70">
        <f t="shared" si="23"/>
        <v>8764877.8000000007</v>
      </c>
      <c r="U86" s="70">
        <f t="shared" si="23"/>
        <v>8582560.1500000004</v>
      </c>
      <c r="V86" s="70">
        <f t="shared" si="23"/>
        <v>7224229.9800000004</v>
      </c>
      <c r="W86" s="70">
        <f t="shared" si="23"/>
        <v>7553784.1800000016</v>
      </c>
      <c r="X86" s="70">
        <f t="shared" si="23"/>
        <v>7290118.5300000012</v>
      </c>
      <c r="Y86" s="70">
        <f t="shared" si="23"/>
        <v>9916507.5600000005</v>
      </c>
      <c r="Z86" s="70">
        <f t="shared" si="23"/>
        <v>9604009.6700000018</v>
      </c>
      <c r="AA86" s="70">
        <f t="shared" si="23"/>
        <v>7960608.4399999995</v>
      </c>
      <c r="AB86" s="70">
        <f t="shared" si="23"/>
        <v>7806360.5199999968</v>
      </c>
      <c r="AC86" s="70">
        <f t="shared" si="23"/>
        <v>7889730.9899999984</v>
      </c>
      <c r="AD86" s="70">
        <f t="shared" si="23"/>
        <v>11007051.200000001</v>
      </c>
      <c r="AE86" s="68"/>
      <c r="AF86" s="68"/>
      <c r="AG86" s="68"/>
      <c r="AH86" s="68"/>
      <c r="AI86" s="68"/>
      <c r="AJ86" s="68"/>
      <c r="AK86" s="68"/>
      <c r="AL86" s="68"/>
      <c r="AM86" s="68"/>
      <c r="AN86" s="68"/>
    </row>
    <row r="87" spans="1:40" s="5" customFormat="1" ht="13.3" thickTop="1">
      <c r="A87" s="2"/>
      <c r="B87" s="81"/>
      <c r="C87" s="33"/>
      <c r="D87" s="33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49"/>
      <c r="R87" s="149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3" t="s">
        <v>571</v>
      </c>
      <c r="E89" s="2">
        <v>2122625.7200000035</v>
      </c>
    </row>
    <row r="90" spans="1:40">
      <c r="D90" s="33" t="s">
        <v>572</v>
      </c>
      <c r="E90" s="2">
        <f>PL!D23</f>
        <v>112600.2199999998</v>
      </c>
    </row>
    <row r="91" spans="1:40">
      <c r="D91" s="33" t="s">
        <v>573</v>
      </c>
      <c r="E91" s="2">
        <f>E80-E89-E90</f>
        <v>-144196.91000000347</v>
      </c>
      <c r="J91" s="33"/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M448"/>
  <sheetViews>
    <sheetView tabSelected="1" zoomScale="70" zoomScaleNormal="70" workbookViewId="0">
      <pane xSplit="2" ySplit="7" topLeftCell="I415" activePane="bottomRight" state="frozen"/>
      <selection pane="topRight" activeCell="C1" sqref="C1"/>
      <selection pane="bottomLeft" activeCell="A8" sqref="A8"/>
      <selection pane="bottomRight" activeCell="N438" sqref="N438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  <col min="12" max="12" width="13.61328125" style="288" bestFit="1" customWidth="1"/>
    <col min="13" max="13" width="9.3046875" style="288" bestFit="1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Ex.rate25!U45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3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3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3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3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3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3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3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3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  <c r="L24" s="288"/>
      <c r="M24" s="288"/>
    </row>
    <row r="25" spans="1:13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3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3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3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3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3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3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3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3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3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3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3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3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3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  <c r="L166" s="288"/>
      <c r="M166" s="288"/>
    </row>
    <row r="167" spans="1:13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3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3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3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3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3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3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3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3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3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autoFilter ref="A7:M448" xr:uid="{00000000-0001-0000-09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="115" zoomScaleNormal="115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Ex.rate25!V45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autoFilter ref="A1:K448" xr:uid="{00000000-0009-0000-0000-00000A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Normal="100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Ex.rate25!W45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autoFilter ref="A1:K448" xr:uid="{00000000-0009-0000-0000-00000B000000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="104" zoomScaleNormal="104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Ex.rate25!X45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Normal="100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Ex.rate25!Y45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autoFilter ref="A1:K448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Normal="100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Ex.rate25!Z45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autoFilter ref="A1:K448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48"/>
  <sheetViews>
    <sheetView zoomScale="90" zoomScaleNormal="90" workbookViewId="0">
      <selection activeCell="D10" sqref="D10"/>
    </sheetView>
  </sheetViews>
  <sheetFormatPr defaultRowHeight="14.6"/>
  <cols>
    <col min="1" max="1" width="12.15234375" style="4" customWidth="1"/>
    <col min="2" max="2" width="57" style="4" bestFit="1" customWidth="1"/>
    <col min="3" max="6" width="16.15234375" style="271" customWidth="1"/>
    <col min="7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270" t="s">
        <v>495</v>
      </c>
      <c r="G1"/>
      <c r="H1"/>
    </row>
    <row r="2" spans="1:11">
      <c r="A2" s="1"/>
      <c r="G2"/>
      <c r="H2"/>
    </row>
    <row r="3" spans="1:11" ht="17.899999999999999" customHeight="1">
      <c r="G3"/>
      <c r="H3"/>
    </row>
    <row r="4" spans="1:11" ht="17.899999999999999" customHeight="1">
      <c r="G4"/>
      <c r="H4"/>
    </row>
    <row r="5" spans="1:11">
      <c r="D5" s="271">
        <f>D430</f>
        <v>0</v>
      </c>
      <c r="F5" s="271">
        <f>F430</f>
        <v>0</v>
      </c>
      <c r="G5"/>
      <c r="H5"/>
    </row>
    <row r="6" spans="1:11">
      <c r="A6" s="34"/>
      <c r="C6" s="272" t="s">
        <v>567</v>
      </c>
      <c r="D6" s="273"/>
      <c r="E6" s="272" t="s">
        <v>568</v>
      </c>
      <c r="F6" s="273"/>
      <c r="G6"/>
      <c r="H6" s="227" t="s">
        <v>487</v>
      </c>
      <c r="K6" s="228" t="s">
        <v>487</v>
      </c>
    </row>
    <row r="7" spans="1:11">
      <c r="A7" s="274" t="s">
        <v>472</v>
      </c>
      <c r="B7" s="274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Ex.rate25!AA45</f>
        <v>7.6643999999999997</v>
      </c>
      <c r="K7" s="120" t="s">
        <v>510</v>
      </c>
    </row>
    <row r="8" spans="1:11">
      <c r="A8" s="275">
        <v>11100</v>
      </c>
      <c r="B8" s="276" t="s">
        <v>227</v>
      </c>
      <c r="C8" s="220">
        <v>291927.44</v>
      </c>
      <c r="D8" s="220"/>
      <c r="E8" s="277"/>
      <c r="F8" s="277"/>
      <c r="G8"/>
      <c r="H8" s="188">
        <f>ROUND(C8-D8+E8-F8,2)</f>
        <v>291927.44</v>
      </c>
      <c r="J8" s="4">
        <f>J7</f>
        <v>7.6643999999999997</v>
      </c>
      <c r="K8" s="121">
        <f t="shared" ref="K8:K71" si="0">ROUND(H8*J8,2)</f>
        <v>2237448.67</v>
      </c>
    </row>
    <row r="9" spans="1:11">
      <c r="A9" s="275">
        <v>11101</v>
      </c>
      <c r="B9" s="276" t="s">
        <v>228</v>
      </c>
      <c r="C9" s="220"/>
      <c r="D9" s="220">
        <v>291927.44</v>
      </c>
      <c r="E9" s="277"/>
      <c r="F9" s="277"/>
      <c r="G9"/>
      <c r="H9" s="188">
        <f t="shared" ref="H9:H72" si="1">ROUND(C9-D9+E9-F9,2)</f>
        <v>-291927.44</v>
      </c>
      <c r="J9" s="4">
        <f t="shared" ref="J9:J72" si="2">J8</f>
        <v>7.6643999999999997</v>
      </c>
      <c r="K9" s="121">
        <f t="shared" si="0"/>
        <v>-2237448.67</v>
      </c>
    </row>
    <row r="10" spans="1:11">
      <c r="A10" s="275">
        <v>11200</v>
      </c>
      <c r="B10" s="276" t="s">
        <v>229</v>
      </c>
      <c r="C10" s="220">
        <v>36427</v>
      </c>
      <c r="D10" s="220"/>
      <c r="E10" s="277"/>
      <c r="F10" s="277"/>
      <c r="G10"/>
      <c r="H10" s="188">
        <f t="shared" si="1"/>
        <v>36427</v>
      </c>
      <c r="J10" s="4">
        <f t="shared" si="2"/>
        <v>7.6643999999999997</v>
      </c>
      <c r="K10" s="121">
        <f t="shared" si="0"/>
        <v>279191.09999999998</v>
      </c>
    </row>
    <row r="11" spans="1:11">
      <c r="A11" s="275">
        <v>11201</v>
      </c>
      <c r="B11" s="276" t="s">
        <v>230</v>
      </c>
      <c r="C11" s="220"/>
      <c r="D11" s="220">
        <v>24882.35</v>
      </c>
      <c r="E11" s="277"/>
      <c r="F11" s="277"/>
      <c r="G11"/>
      <c r="H11" s="188">
        <f t="shared" si="1"/>
        <v>-24882.35</v>
      </c>
      <c r="J11" s="4">
        <f t="shared" si="2"/>
        <v>7.6643999999999997</v>
      </c>
      <c r="K11" s="121">
        <f t="shared" si="0"/>
        <v>-190708.28</v>
      </c>
    </row>
    <row r="12" spans="1:11">
      <c r="A12" s="275">
        <v>11300</v>
      </c>
      <c r="B12" s="276" t="s">
        <v>231</v>
      </c>
      <c r="C12" s="220">
        <v>61419.91</v>
      </c>
      <c r="D12" s="220"/>
      <c r="E12" s="277"/>
      <c r="F12" s="277"/>
      <c r="G12"/>
      <c r="H12" s="188">
        <f t="shared" si="1"/>
        <v>61419.91</v>
      </c>
      <c r="J12" s="4">
        <f t="shared" si="2"/>
        <v>7.6643999999999997</v>
      </c>
      <c r="K12" s="121">
        <f t="shared" si="0"/>
        <v>470746.76</v>
      </c>
    </row>
    <row r="13" spans="1:11">
      <c r="A13" s="275">
        <v>11301</v>
      </c>
      <c r="B13" s="276" t="s">
        <v>232</v>
      </c>
      <c r="C13" s="220"/>
      <c r="D13" s="220">
        <v>43790.93</v>
      </c>
      <c r="E13" s="277"/>
      <c r="F13" s="277"/>
      <c r="G13"/>
      <c r="H13" s="188">
        <f t="shared" si="1"/>
        <v>-43790.93</v>
      </c>
      <c r="J13" s="4">
        <f t="shared" si="2"/>
        <v>7.6643999999999997</v>
      </c>
      <c r="K13" s="121">
        <f t="shared" si="0"/>
        <v>-335631.2</v>
      </c>
    </row>
    <row r="14" spans="1:11">
      <c r="A14" s="275">
        <v>11400</v>
      </c>
      <c r="B14" s="276" t="s">
        <v>233</v>
      </c>
      <c r="C14" s="220">
        <v>3300</v>
      </c>
      <c r="D14" s="220"/>
      <c r="E14" s="277"/>
      <c r="F14" s="277"/>
      <c r="G14"/>
      <c r="H14" s="188">
        <f t="shared" si="1"/>
        <v>3300</v>
      </c>
      <c r="J14" s="4">
        <f t="shared" si="2"/>
        <v>7.6643999999999997</v>
      </c>
      <c r="K14" s="121">
        <f t="shared" si="0"/>
        <v>25292.52</v>
      </c>
    </row>
    <row r="15" spans="1:11">
      <c r="A15" s="275">
        <v>11401</v>
      </c>
      <c r="B15" s="276" t="s">
        <v>234</v>
      </c>
      <c r="C15" s="220"/>
      <c r="D15" s="220">
        <v>1760</v>
      </c>
      <c r="E15" s="277"/>
      <c r="F15" s="277"/>
      <c r="G15"/>
      <c r="H15" s="188">
        <f t="shared" si="1"/>
        <v>-1760</v>
      </c>
      <c r="J15" s="4">
        <f t="shared" si="2"/>
        <v>7.6643999999999997</v>
      </c>
      <c r="K15" s="121">
        <f t="shared" si="0"/>
        <v>-13489.34</v>
      </c>
    </row>
    <row r="16" spans="1:11">
      <c r="A16" s="278">
        <v>11500</v>
      </c>
      <c r="B16" s="279" t="s">
        <v>237</v>
      </c>
      <c r="C16" s="221">
        <v>269857.01</v>
      </c>
      <c r="D16" s="221"/>
      <c r="E16" s="189"/>
      <c r="F16" s="189"/>
      <c r="G16" s="190"/>
      <c r="H16" s="190">
        <f t="shared" si="1"/>
        <v>269857.01</v>
      </c>
      <c r="J16" s="4">
        <f t="shared" si="2"/>
        <v>7.6643999999999997</v>
      </c>
      <c r="K16" s="124">
        <f t="shared" si="0"/>
        <v>2068292.07</v>
      </c>
    </row>
    <row r="17" spans="1:11">
      <c r="A17" s="278">
        <v>11501</v>
      </c>
      <c r="B17" s="279" t="s">
        <v>238</v>
      </c>
      <c r="C17" s="221"/>
      <c r="D17" s="221">
        <v>192133.37</v>
      </c>
      <c r="E17" s="189"/>
      <c r="F17" s="189"/>
      <c r="G17" s="190"/>
      <c r="H17" s="190">
        <f t="shared" si="1"/>
        <v>-192133.37</v>
      </c>
      <c r="J17" s="4">
        <f t="shared" si="2"/>
        <v>7.6643999999999997</v>
      </c>
      <c r="K17" s="124">
        <f t="shared" si="0"/>
        <v>-1472587</v>
      </c>
    </row>
    <row r="18" spans="1:11">
      <c r="A18" s="275">
        <v>11600</v>
      </c>
      <c r="B18" s="276" t="s">
        <v>239</v>
      </c>
      <c r="C18" s="220">
        <v>27027.54</v>
      </c>
      <c r="D18" s="220"/>
      <c r="E18" s="277"/>
      <c r="F18" s="277"/>
      <c r="G18"/>
      <c r="H18" s="188">
        <f t="shared" si="1"/>
        <v>27027.54</v>
      </c>
      <c r="J18" s="4">
        <f t="shared" si="2"/>
        <v>7.6643999999999997</v>
      </c>
      <c r="K18" s="121">
        <f t="shared" si="0"/>
        <v>207149.88</v>
      </c>
    </row>
    <row r="19" spans="1:11">
      <c r="A19" s="275">
        <v>11601</v>
      </c>
      <c r="B19" s="276" t="s">
        <v>240</v>
      </c>
      <c r="C19" s="220"/>
      <c r="D19" s="220">
        <v>5055.62</v>
      </c>
      <c r="E19" s="277"/>
      <c r="F19" s="277"/>
      <c r="G19"/>
      <c r="H19" s="188">
        <f t="shared" si="1"/>
        <v>-5055.62</v>
      </c>
      <c r="J19" s="4">
        <f t="shared" si="2"/>
        <v>7.6643999999999997</v>
      </c>
      <c r="K19" s="121">
        <f t="shared" si="0"/>
        <v>-38748.29</v>
      </c>
    </row>
    <row r="20" spans="1:11">
      <c r="A20" s="275">
        <v>11700</v>
      </c>
      <c r="B20" s="276" t="s">
        <v>474</v>
      </c>
      <c r="C20" s="220">
        <v>38695</v>
      </c>
      <c r="D20" s="220"/>
      <c r="E20" s="277"/>
      <c r="F20" s="277"/>
      <c r="G20"/>
      <c r="H20" s="188">
        <f t="shared" si="1"/>
        <v>38695</v>
      </c>
      <c r="J20" s="4">
        <f t="shared" si="2"/>
        <v>7.6643999999999997</v>
      </c>
      <c r="K20" s="121">
        <f t="shared" si="0"/>
        <v>296573.96000000002</v>
      </c>
    </row>
    <row r="21" spans="1:11">
      <c r="A21" s="275">
        <v>11701</v>
      </c>
      <c r="B21" s="276" t="s">
        <v>236</v>
      </c>
      <c r="C21" s="220"/>
      <c r="D21" s="220">
        <v>6771.66</v>
      </c>
      <c r="E21" s="277"/>
      <c r="F21" s="277"/>
      <c r="G21"/>
      <c r="H21" s="188">
        <f t="shared" si="1"/>
        <v>-6771.66</v>
      </c>
      <c r="J21" s="4">
        <f t="shared" si="2"/>
        <v>7.6643999999999997</v>
      </c>
      <c r="K21" s="121">
        <f t="shared" si="0"/>
        <v>-51900.71</v>
      </c>
    </row>
    <row r="22" spans="1:11">
      <c r="A22" s="275">
        <v>12001</v>
      </c>
      <c r="B22" s="276" t="s">
        <v>224</v>
      </c>
      <c r="C22" s="220"/>
      <c r="D22" s="220"/>
      <c r="E22" s="277"/>
      <c r="F22" s="277"/>
      <c r="G22"/>
      <c r="H22" s="188">
        <f t="shared" si="1"/>
        <v>0</v>
      </c>
      <c r="J22" s="4">
        <f t="shared" si="2"/>
        <v>7.6643999999999997</v>
      </c>
      <c r="K22" s="121">
        <f t="shared" si="0"/>
        <v>0</v>
      </c>
    </row>
    <row r="23" spans="1:11">
      <c r="A23" s="275">
        <v>12002</v>
      </c>
      <c r="B23" s="276" t="s">
        <v>225</v>
      </c>
      <c r="C23" s="220"/>
      <c r="D23" s="220"/>
      <c r="E23" s="277"/>
      <c r="F23" s="277"/>
      <c r="G23"/>
      <c r="H23" s="188">
        <f t="shared" si="1"/>
        <v>0</v>
      </c>
      <c r="J23" s="4">
        <f t="shared" si="2"/>
        <v>7.6643999999999997</v>
      </c>
      <c r="K23" s="121">
        <f t="shared" si="0"/>
        <v>0</v>
      </c>
    </row>
    <row r="24" spans="1:11" s="126" customFormat="1">
      <c r="A24" s="275">
        <v>12003</v>
      </c>
      <c r="B24" s="280" t="s">
        <v>226</v>
      </c>
      <c r="C24" s="220"/>
      <c r="D24" s="220"/>
      <c r="E24" s="277"/>
      <c r="F24" s="277"/>
      <c r="G24" s="183"/>
      <c r="H24" s="188">
        <f t="shared" si="1"/>
        <v>0</v>
      </c>
      <c r="J24" s="4">
        <f t="shared" si="2"/>
        <v>7.6643999999999997</v>
      </c>
      <c r="K24" s="121">
        <f t="shared" si="0"/>
        <v>0</v>
      </c>
    </row>
    <row r="25" spans="1:11">
      <c r="A25" s="34">
        <v>13011</v>
      </c>
      <c r="B25" s="276" t="s">
        <v>91</v>
      </c>
      <c r="C25" s="220"/>
      <c r="D25" s="220"/>
      <c r="E25" s="277"/>
      <c r="F25" s="277"/>
      <c r="G25"/>
      <c r="H25" s="188">
        <f t="shared" si="1"/>
        <v>0</v>
      </c>
      <c r="J25" s="4">
        <f t="shared" si="2"/>
        <v>7.6643999999999997</v>
      </c>
      <c r="K25" s="121">
        <f t="shared" si="0"/>
        <v>0</v>
      </c>
    </row>
    <row r="26" spans="1:11">
      <c r="A26" s="34">
        <v>13012</v>
      </c>
      <c r="B26" s="280" t="s">
        <v>92</v>
      </c>
      <c r="C26" s="220"/>
      <c r="D26" s="220"/>
      <c r="E26" s="277"/>
      <c r="F26" s="277"/>
      <c r="G26"/>
      <c r="H26" s="188">
        <f t="shared" si="1"/>
        <v>0</v>
      </c>
      <c r="J26" s="4">
        <f t="shared" si="2"/>
        <v>7.6643999999999997</v>
      </c>
      <c r="K26" s="121">
        <f t="shared" si="0"/>
        <v>0</v>
      </c>
    </row>
    <row r="27" spans="1:11">
      <c r="A27" s="34">
        <v>13021</v>
      </c>
      <c r="B27" s="276" t="s">
        <v>93</v>
      </c>
      <c r="C27" s="220"/>
      <c r="D27" s="220"/>
      <c r="E27" s="277"/>
      <c r="F27" s="277"/>
      <c r="G27"/>
      <c r="H27" s="188">
        <f t="shared" si="1"/>
        <v>0</v>
      </c>
      <c r="J27" s="4">
        <f t="shared" si="2"/>
        <v>7.6643999999999997</v>
      </c>
      <c r="K27" s="121">
        <f t="shared" si="0"/>
        <v>0</v>
      </c>
    </row>
    <row r="28" spans="1:11">
      <c r="A28" s="34">
        <v>13022</v>
      </c>
      <c r="B28" s="276" t="s">
        <v>94</v>
      </c>
      <c r="C28" s="220"/>
      <c r="D28" s="220"/>
      <c r="E28" s="277"/>
      <c r="F28" s="277"/>
      <c r="G28"/>
      <c r="H28" s="188">
        <f t="shared" si="1"/>
        <v>0</v>
      </c>
      <c r="J28" s="4">
        <f t="shared" si="2"/>
        <v>7.6643999999999997</v>
      </c>
      <c r="K28" s="121">
        <f t="shared" si="0"/>
        <v>0</v>
      </c>
    </row>
    <row r="29" spans="1:11">
      <c r="A29" s="34">
        <v>13023</v>
      </c>
      <c r="B29" s="276" t="s">
        <v>95</v>
      </c>
      <c r="C29" s="220"/>
      <c r="D29" s="220"/>
      <c r="E29" s="277"/>
      <c r="F29" s="277"/>
      <c r="G29"/>
      <c r="H29" s="188">
        <f t="shared" si="1"/>
        <v>0</v>
      </c>
      <c r="J29" s="4">
        <f t="shared" si="2"/>
        <v>7.6643999999999997</v>
      </c>
      <c r="K29" s="121">
        <f t="shared" si="0"/>
        <v>0</v>
      </c>
    </row>
    <row r="30" spans="1:11">
      <c r="A30" s="34">
        <v>13024</v>
      </c>
      <c r="B30" s="276" t="s">
        <v>96</v>
      </c>
      <c r="C30" s="220"/>
      <c r="D30" s="220"/>
      <c r="E30" s="277"/>
      <c r="F30" s="277"/>
      <c r="G30"/>
      <c r="H30" s="188">
        <f t="shared" si="1"/>
        <v>0</v>
      </c>
      <c r="J30" s="4">
        <f t="shared" si="2"/>
        <v>7.6643999999999997</v>
      </c>
      <c r="K30" s="121">
        <f t="shared" si="0"/>
        <v>0</v>
      </c>
    </row>
    <row r="31" spans="1:11">
      <c r="A31" s="34">
        <v>13031</v>
      </c>
      <c r="B31" s="276" t="s">
        <v>97</v>
      </c>
      <c r="C31" s="220"/>
      <c r="D31" s="220"/>
      <c r="E31" s="277"/>
      <c r="F31" s="277"/>
      <c r="G31"/>
      <c r="H31" s="188">
        <f t="shared" si="1"/>
        <v>0</v>
      </c>
      <c r="J31" s="4">
        <f t="shared" si="2"/>
        <v>7.6643999999999997</v>
      </c>
      <c r="K31" s="121">
        <f t="shared" si="0"/>
        <v>0</v>
      </c>
    </row>
    <row r="32" spans="1:11">
      <c r="A32" s="34">
        <v>13032</v>
      </c>
      <c r="B32" s="276" t="s">
        <v>98</v>
      </c>
      <c r="C32" s="220"/>
      <c r="D32" s="220"/>
      <c r="E32" s="277"/>
      <c r="F32" s="277"/>
      <c r="G32"/>
      <c r="H32" s="188">
        <f t="shared" si="1"/>
        <v>0</v>
      </c>
      <c r="J32" s="4">
        <f t="shared" si="2"/>
        <v>7.6643999999999997</v>
      </c>
      <c r="K32" s="121">
        <f t="shared" si="0"/>
        <v>0</v>
      </c>
    </row>
    <row r="33" spans="1:11">
      <c r="A33" s="34">
        <v>13041</v>
      </c>
      <c r="B33" s="276" t="s">
        <v>99</v>
      </c>
      <c r="C33" s="220"/>
      <c r="D33" s="220"/>
      <c r="E33" s="277"/>
      <c r="F33" s="277"/>
      <c r="G33"/>
      <c r="H33" s="188">
        <f t="shared" si="1"/>
        <v>0</v>
      </c>
      <c r="J33" s="4">
        <f t="shared" si="2"/>
        <v>7.6643999999999997</v>
      </c>
      <c r="K33" s="121">
        <f t="shared" si="0"/>
        <v>0</v>
      </c>
    </row>
    <row r="34" spans="1:11">
      <c r="A34" s="34">
        <v>13042</v>
      </c>
      <c r="B34" s="276" t="s">
        <v>100</v>
      </c>
      <c r="C34" s="220"/>
      <c r="D34" s="220"/>
      <c r="E34" s="277"/>
      <c r="F34" s="277"/>
      <c r="G34"/>
      <c r="H34" s="188">
        <f t="shared" si="1"/>
        <v>0</v>
      </c>
      <c r="J34" s="4">
        <f t="shared" si="2"/>
        <v>7.6643999999999997</v>
      </c>
      <c r="K34" s="121">
        <f t="shared" si="0"/>
        <v>0</v>
      </c>
    </row>
    <row r="35" spans="1:11">
      <c r="A35" s="34">
        <v>13043</v>
      </c>
      <c r="B35" s="276" t="s">
        <v>101</v>
      </c>
      <c r="C35" s="220"/>
      <c r="D35" s="220"/>
      <c r="E35" s="277"/>
      <c r="F35" s="277"/>
      <c r="G35"/>
      <c r="H35" s="188">
        <f t="shared" si="1"/>
        <v>0</v>
      </c>
      <c r="J35" s="4">
        <f t="shared" si="2"/>
        <v>7.6643999999999997</v>
      </c>
      <c r="K35" s="121">
        <f t="shared" si="0"/>
        <v>0</v>
      </c>
    </row>
    <row r="36" spans="1:11">
      <c r="A36" s="34">
        <v>13044</v>
      </c>
      <c r="B36" s="276" t="s">
        <v>102</v>
      </c>
      <c r="C36" s="220"/>
      <c r="D36" s="220"/>
      <c r="E36" s="277"/>
      <c r="F36" s="277"/>
      <c r="G36"/>
      <c r="H36" s="188">
        <f t="shared" si="1"/>
        <v>0</v>
      </c>
      <c r="J36" s="4">
        <f t="shared" si="2"/>
        <v>7.6643999999999997</v>
      </c>
      <c r="K36" s="121">
        <f t="shared" si="0"/>
        <v>0</v>
      </c>
    </row>
    <row r="37" spans="1:11">
      <c r="A37" s="34">
        <v>13045</v>
      </c>
      <c r="B37" s="276" t="s">
        <v>103</v>
      </c>
      <c r="C37" s="220"/>
      <c r="D37" s="220"/>
      <c r="E37" s="277"/>
      <c r="F37" s="277"/>
      <c r="G37"/>
      <c r="H37" s="188">
        <f t="shared" si="1"/>
        <v>0</v>
      </c>
      <c r="J37" s="4">
        <f t="shared" si="2"/>
        <v>7.6643999999999997</v>
      </c>
      <c r="K37" s="121">
        <f t="shared" si="0"/>
        <v>0</v>
      </c>
    </row>
    <row r="38" spans="1:11">
      <c r="A38" s="34">
        <v>13051</v>
      </c>
      <c r="B38" s="276" t="s">
        <v>104</v>
      </c>
      <c r="C38" s="220"/>
      <c r="D38" s="220"/>
      <c r="E38" s="277"/>
      <c r="F38" s="277"/>
      <c r="G38"/>
      <c r="H38" s="188">
        <f t="shared" si="1"/>
        <v>0</v>
      </c>
      <c r="J38" s="4">
        <f t="shared" si="2"/>
        <v>7.6643999999999997</v>
      </c>
      <c r="K38" s="121">
        <f t="shared" si="0"/>
        <v>0</v>
      </c>
    </row>
    <row r="39" spans="1:11">
      <c r="A39" s="34">
        <v>13052</v>
      </c>
      <c r="B39" s="276" t="s">
        <v>105</v>
      </c>
      <c r="C39" s="220"/>
      <c r="D39" s="220"/>
      <c r="E39" s="277"/>
      <c r="F39" s="277"/>
      <c r="G39"/>
      <c r="H39" s="188">
        <f t="shared" si="1"/>
        <v>0</v>
      </c>
      <c r="J39" s="4">
        <f t="shared" si="2"/>
        <v>7.6643999999999997</v>
      </c>
      <c r="K39" s="121">
        <f t="shared" si="0"/>
        <v>0</v>
      </c>
    </row>
    <row r="40" spans="1:11">
      <c r="A40" s="34">
        <v>13053</v>
      </c>
      <c r="B40" s="276" t="s">
        <v>106</v>
      </c>
      <c r="C40" s="220"/>
      <c r="D40" s="220"/>
      <c r="E40" s="277"/>
      <c r="F40" s="277"/>
      <c r="G40"/>
      <c r="H40" s="188">
        <f t="shared" si="1"/>
        <v>0</v>
      </c>
      <c r="J40" s="4">
        <f t="shared" si="2"/>
        <v>7.6643999999999997</v>
      </c>
      <c r="K40" s="121">
        <f t="shared" si="0"/>
        <v>0</v>
      </c>
    </row>
    <row r="41" spans="1:11">
      <c r="A41" s="34">
        <v>13054</v>
      </c>
      <c r="B41" s="276" t="s">
        <v>107</v>
      </c>
      <c r="C41" s="220"/>
      <c r="D41" s="220"/>
      <c r="E41" s="277"/>
      <c r="F41" s="277"/>
      <c r="G41"/>
      <c r="H41" s="188">
        <f t="shared" si="1"/>
        <v>0</v>
      </c>
      <c r="J41" s="4">
        <f t="shared" si="2"/>
        <v>7.6643999999999997</v>
      </c>
      <c r="K41" s="121">
        <f t="shared" si="0"/>
        <v>0</v>
      </c>
    </row>
    <row r="42" spans="1:11">
      <c r="A42" s="34">
        <v>13055</v>
      </c>
      <c r="B42" s="276" t="s">
        <v>108</v>
      </c>
      <c r="C42" s="220"/>
      <c r="D42" s="220"/>
      <c r="E42" s="277"/>
      <c r="F42" s="277"/>
      <c r="G42"/>
      <c r="H42" s="188">
        <f t="shared" si="1"/>
        <v>0</v>
      </c>
      <c r="J42" s="4">
        <f t="shared" si="2"/>
        <v>7.6643999999999997</v>
      </c>
      <c r="K42" s="121">
        <f t="shared" si="0"/>
        <v>0</v>
      </c>
    </row>
    <row r="43" spans="1:11">
      <c r="A43" s="34">
        <v>13056</v>
      </c>
      <c r="B43" s="276" t="s">
        <v>109</v>
      </c>
      <c r="C43" s="220"/>
      <c r="D43" s="220"/>
      <c r="E43" s="277"/>
      <c r="F43" s="277"/>
      <c r="G43"/>
      <c r="H43" s="188">
        <f t="shared" si="1"/>
        <v>0</v>
      </c>
      <c r="J43" s="4">
        <f t="shared" si="2"/>
        <v>7.6643999999999997</v>
      </c>
      <c r="K43" s="121">
        <f t="shared" si="0"/>
        <v>0</v>
      </c>
    </row>
    <row r="44" spans="1:11">
      <c r="A44" s="34">
        <v>13061</v>
      </c>
      <c r="B44" s="276" t="s">
        <v>110</v>
      </c>
      <c r="C44" s="220"/>
      <c r="D44" s="220"/>
      <c r="E44" s="277"/>
      <c r="F44" s="277"/>
      <c r="G44"/>
      <c r="H44" s="188">
        <f t="shared" si="1"/>
        <v>0</v>
      </c>
      <c r="J44" s="4">
        <f t="shared" si="2"/>
        <v>7.6643999999999997</v>
      </c>
      <c r="K44" s="121">
        <f t="shared" si="0"/>
        <v>0</v>
      </c>
    </row>
    <row r="45" spans="1:11">
      <c r="A45" s="275">
        <v>13081</v>
      </c>
      <c r="B45" s="276" t="s">
        <v>111</v>
      </c>
      <c r="C45" s="220"/>
      <c r="D45" s="220"/>
      <c r="E45" s="277"/>
      <c r="F45" s="277"/>
      <c r="G45"/>
      <c r="H45" s="188">
        <f t="shared" si="1"/>
        <v>0</v>
      </c>
      <c r="J45" s="4">
        <f t="shared" si="2"/>
        <v>7.6643999999999997</v>
      </c>
      <c r="K45" s="121">
        <f t="shared" si="0"/>
        <v>0</v>
      </c>
    </row>
    <row r="46" spans="1:11">
      <c r="A46" s="275">
        <v>13091</v>
      </c>
      <c r="B46" s="276" t="s">
        <v>112</v>
      </c>
      <c r="C46" s="220"/>
      <c r="D46" s="220"/>
      <c r="E46" s="277"/>
      <c r="F46" s="277"/>
      <c r="G46"/>
      <c r="H46" s="188">
        <f t="shared" si="1"/>
        <v>0</v>
      </c>
      <c r="J46" s="4">
        <f t="shared" si="2"/>
        <v>7.6643999999999997</v>
      </c>
      <c r="K46" s="121">
        <f t="shared" si="0"/>
        <v>0</v>
      </c>
    </row>
    <row r="47" spans="1:11">
      <c r="A47" s="34">
        <v>13101</v>
      </c>
      <c r="B47" s="276" t="s">
        <v>113</v>
      </c>
      <c r="C47" s="220"/>
      <c r="D47" s="220"/>
      <c r="E47" s="277"/>
      <c r="F47" s="277"/>
      <c r="G47"/>
      <c r="H47" s="188">
        <f t="shared" si="1"/>
        <v>0</v>
      </c>
      <c r="J47" s="4">
        <f t="shared" si="2"/>
        <v>7.6643999999999997</v>
      </c>
      <c r="K47" s="121">
        <f t="shared" si="0"/>
        <v>0</v>
      </c>
    </row>
    <row r="48" spans="1:11">
      <c r="A48" s="34">
        <v>13111</v>
      </c>
      <c r="B48" s="276" t="s">
        <v>114</v>
      </c>
      <c r="C48" s="220">
        <v>525607.82999999996</v>
      </c>
      <c r="D48" s="220"/>
      <c r="E48" s="277"/>
      <c r="F48" s="277"/>
      <c r="G48"/>
      <c r="H48" s="188">
        <f t="shared" si="1"/>
        <v>525607.82999999996</v>
      </c>
      <c r="J48" s="4">
        <f t="shared" si="2"/>
        <v>7.6643999999999997</v>
      </c>
      <c r="K48" s="121">
        <f t="shared" si="0"/>
        <v>4028468.65</v>
      </c>
    </row>
    <row r="49" spans="1:11">
      <c r="A49" s="34">
        <v>13112</v>
      </c>
      <c r="B49" s="276" t="s">
        <v>115</v>
      </c>
      <c r="C49" s="220">
        <v>1148332.69</v>
      </c>
      <c r="D49" s="220"/>
      <c r="E49" s="277"/>
      <c r="F49" s="277"/>
      <c r="G49"/>
      <c r="H49" s="188">
        <f t="shared" si="1"/>
        <v>1148332.69</v>
      </c>
      <c r="J49" s="4">
        <f t="shared" si="2"/>
        <v>7.6643999999999997</v>
      </c>
      <c r="K49" s="121">
        <f t="shared" si="0"/>
        <v>8801281.0700000003</v>
      </c>
    </row>
    <row r="50" spans="1:11">
      <c r="A50" s="34">
        <v>13113</v>
      </c>
      <c r="B50" s="276" t="s">
        <v>116</v>
      </c>
      <c r="C50" s="220">
        <v>2555.39</v>
      </c>
      <c r="D50" s="220"/>
      <c r="E50" s="277"/>
      <c r="F50" s="277"/>
      <c r="G50"/>
      <c r="H50" s="188">
        <f t="shared" si="1"/>
        <v>2555.39</v>
      </c>
      <c r="J50" s="4">
        <f t="shared" si="2"/>
        <v>7.6643999999999997</v>
      </c>
      <c r="K50" s="121">
        <f t="shared" si="0"/>
        <v>19585.53</v>
      </c>
    </row>
    <row r="51" spans="1:11">
      <c r="A51" s="34">
        <v>13114</v>
      </c>
      <c r="B51" s="276" t="s">
        <v>117</v>
      </c>
      <c r="C51" s="220">
        <v>26318.6</v>
      </c>
      <c r="D51" s="220"/>
      <c r="E51" s="277"/>
      <c r="F51" s="277"/>
      <c r="G51"/>
      <c r="H51" s="188">
        <f t="shared" si="1"/>
        <v>26318.6</v>
      </c>
      <c r="J51" s="4">
        <f t="shared" si="2"/>
        <v>7.6643999999999997</v>
      </c>
      <c r="K51" s="121">
        <f t="shared" si="0"/>
        <v>201716.28</v>
      </c>
    </row>
    <row r="52" spans="1:11">
      <c r="A52" s="34">
        <v>13115</v>
      </c>
      <c r="B52" s="276" t="s">
        <v>118</v>
      </c>
      <c r="C52" s="220">
        <v>74537.149999999994</v>
      </c>
      <c r="D52" s="220"/>
      <c r="E52" s="277"/>
      <c r="F52" s="277"/>
      <c r="G52"/>
      <c r="H52" s="188">
        <f t="shared" si="1"/>
        <v>74537.149999999994</v>
      </c>
      <c r="J52" s="4">
        <f t="shared" si="2"/>
        <v>7.6643999999999997</v>
      </c>
      <c r="K52" s="121">
        <f t="shared" si="0"/>
        <v>571282.53</v>
      </c>
    </row>
    <row r="53" spans="1:11">
      <c r="A53" s="34">
        <v>13116</v>
      </c>
      <c r="B53" s="276" t="s">
        <v>119</v>
      </c>
      <c r="C53" s="220">
        <v>2059.0700000000002</v>
      </c>
      <c r="D53" s="220"/>
      <c r="E53" s="277"/>
      <c r="F53" s="277"/>
      <c r="G53"/>
      <c r="H53" s="188">
        <f t="shared" si="1"/>
        <v>2059.0700000000002</v>
      </c>
      <c r="J53" s="4">
        <f t="shared" si="2"/>
        <v>7.6643999999999997</v>
      </c>
      <c r="K53" s="121">
        <f t="shared" si="0"/>
        <v>15781.54</v>
      </c>
    </row>
    <row r="54" spans="1:11">
      <c r="A54" s="34">
        <v>13117</v>
      </c>
      <c r="B54" s="276" t="s">
        <v>120</v>
      </c>
      <c r="C54" s="220">
        <v>30248.58</v>
      </c>
      <c r="D54" s="220"/>
      <c r="E54" s="277"/>
      <c r="F54" s="277"/>
      <c r="G54"/>
      <c r="H54" s="188">
        <f t="shared" si="1"/>
        <v>30248.58</v>
      </c>
      <c r="J54" s="4">
        <f t="shared" si="2"/>
        <v>7.6643999999999997</v>
      </c>
      <c r="K54" s="121">
        <f t="shared" si="0"/>
        <v>231837.22</v>
      </c>
    </row>
    <row r="55" spans="1:11">
      <c r="A55" s="34">
        <v>13118</v>
      </c>
      <c r="B55" s="276" t="s">
        <v>121</v>
      </c>
      <c r="C55" s="220"/>
      <c r="D55" s="220"/>
      <c r="E55" s="277"/>
      <c r="F55" s="277"/>
      <c r="G55"/>
      <c r="H55" s="188">
        <f t="shared" si="1"/>
        <v>0</v>
      </c>
      <c r="J55" s="4">
        <f t="shared" si="2"/>
        <v>7.6643999999999997</v>
      </c>
      <c r="K55" s="121">
        <f t="shared" si="0"/>
        <v>0</v>
      </c>
    </row>
    <row r="56" spans="1:11">
      <c r="A56" s="34">
        <v>13121</v>
      </c>
      <c r="B56" s="280" t="s">
        <v>122</v>
      </c>
      <c r="C56" s="220"/>
      <c r="D56" s="220"/>
      <c r="E56" s="277"/>
      <c r="F56" s="277"/>
      <c r="G56"/>
      <c r="H56" s="188">
        <f t="shared" si="1"/>
        <v>0</v>
      </c>
      <c r="J56" s="4">
        <f t="shared" si="2"/>
        <v>7.6643999999999997</v>
      </c>
      <c r="K56" s="121">
        <f t="shared" si="0"/>
        <v>0</v>
      </c>
    </row>
    <row r="57" spans="1:11">
      <c r="A57" s="275">
        <v>13131</v>
      </c>
      <c r="B57" s="276" t="s">
        <v>123</v>
      </c>
      <c r="C57" s="220"/>
      <c r="D57" s="220"/>
      <c r="E57" s="277"/>
      <c r="F57" s="277"/>
      <c r="G57"/>
      <c r="H57" s="188">
        <f t="shared" si="1"/>
        <v>0</v>
      </c>
      <c r="J57" s="4">
        <f t="shared" si="2"/>
        <v>7.6643999999999997</v>
      </c>
      <c r="K57" s="121">
        <f t="shared" si="0"/>
        <v>0</v>
      </c>
    </row>
    <row r="58" spans="1:11">
      <c r="A58" s="275">
        <v>13132</v>
      </c>
      <c r="B58" s="276" t="s">
        <v>124</v>
      </c>
      <c r="C58" s="220"/>
      <c r="D58" s="220"/>
      <c r="E58" s="277"/>
      <c r="F58" s="277"/>
      <c r="G58"/>
      <c r="H58" s="188">
        <f t="shared" si="1"/>
        <v>0</v>
      </c>
      <c r="J58" s="4">
        <f t="shared" si="2"/>
        <v>7.6643999999999997</v>
      </c>
      <c r="K58" s="121">
        <f t="shared" si="0"/>
        <v>0</v>
      </c>
    </row>
    <row r="59" spans="1:11">
      <c r="A59" s="275">
        <v>13133</v>
      </c>
      <c r="B59" s="276" t="s">
        <v>125</v>
      </c>
      <c r="C59" s="220"/>
      <c r="D59" s="220"/>
      <c r="E59" s="277"/>
      <c r="F59" s="277"/>
      <c r="G59"/>
      <c r="H59" s="188">
        <f t="shared" si="1"/>
        <v>0</v>
      </c>
      <c r="J59" s="4">
        <f t="shared" si="2"/>
        <v>7.6643999999999997</v>
      </c>
      <c r="K59" s="121">
        <f t="shared" si="0"/>
        <v>0</v>
      </c>
    </row>
    <row r="60" spans="1:11">
      <c r="A60" s="275">
        <v>13134</v>
      </c>
      <c r="B60" s="276" t="s">
        <v>126</v>
      </c>
      <c r="C60" s="220"/>
      <c r="D60" s="220"/>
      <c r="E60" s="277"/>
      <c r="F60" s="277"/>
      <c r="G60"/>
      <c r="H60" s="188">
        <f t="shared" si="1"/>
        <v>0</v>
      </c>
      <c r="J60" s="4">
        <f t="shared" si="2"/>
        <v>7.6643999999999997</v>
      </c>
      <c r="K60" s="121">
        <f t="shared" si="0"/>
        <v>0</v>
      </c>
    </row>
    <row r="61" spans="1:11">
      <c r="A61" s="275">
        <v>13135</v>
      </c>
      <c r="B61" s="280" t="s">
        <v>127</v>
      </c>
      <c r="C61" s="220"/>
      <c r="D61" s="220"/>
      <c r="E61" s="277"/>
      <c r="F61" s="277"/>
      <c r="G61"/>
      <c r="H61" s="188">
        <f t="shared" si="1"/>
        <v>0</v>
      </c>
      <c r="J61" s="4">
        <f t="shared" si="2"/>
        <v>7.6643999999999997</v>
      </c>
      <c r="K61" s="121">
        <f t="shared" si="0"/>
        <v>0</v>
      </c>
    </row>
    <row r="62" spans="1:11">
      <c r="A62" s="13">
        <v>13136</v>
      </c>
      <c r="B62" s="276" t="s">
        <v>128</v>
      </c>
      <c r="C62" s="220"/>
      <c r="D62" s="220"/>
      <c r="E62" s="277"/>
      <c r="F62" s="277"/>
      <c r="G62"/>
      <c r="H62" s="188">
        <f t="shared" si="1"/>
        <v>0</v>
      </c>
      <c r="J62" s="4">
        <f t="shared" si="2"/>
        <v>7.6643999999999997</v>
      </c>
      <c r="K62" s="121">
        <f t="shared" si="0"/>
        <v>0</v>
      </c>
    </row>
    <row r="63" spans="1:11">
      <c r="A63" s="275">
        <v>13141</v>
      </c>
      <c r="B63" s="280" t="s">
        <v>129</v>
      </c>
      <c r="C63" s="220"/>
      <c r="D63" s="220"/>
      <c r="E63" s="277"/>
      <c r="F63" s="277"/>
      <c r="G63"/>
      <c r="H63" s="188">
        <f t="shared" si="1"/>
        <v>0</v>
      </c>
      <c r="J63" s="4">
        <f t="shared" si="2"/>
        <v>7.6643999999999997</v>
      </c>
      <c r="K63" s="121">
        <f t="shared" si="0"/>
        <v>0</v>
      </c>
    </row>
    <row r="64" spans="1:11">
      <c r="A64" s="275">
        <v>13142</v>
      </c>
      <c r="B64" s="280" t="s">
        <v>130</v>
      </c>
      <c r="C64" s="220"/>
      <c r="D64" s="220"/>
      <c r="E64" s="277"/>
      <c r="F64" s="277"/>
      <c r="G64"/>
      <c r="H64" s="188">
        <f t="shared" si="1"/>
        <v>0</v>
      </c>
      <c r="J64" s="4">
        <f t="shared" si="2"/>
        <v>7.6643999999999997</v>
      </c>
      <c r="K64" s="121">
        <f t="shared" si="0"/>
        <v>0</v>
      </c>
    </row>
    <row r="65" spans="1:11">
      <c r="A65" s="275">
        <v>13143</v>
      </c>
      <c r="B65" s="276" t="s">
        <v>131</v>
      </c>
      <c r="C65" s="220"/>
      <c r="D65" s="220"/>
      <c r="E65" s="277"/>
      <c r="F65" s="277"/>
      <c r="G65"/>
      <c r="H65" s="188">
        <f t="shared" si="1"/>
        <v>0</v>
      </c>
      <c r="J65" s="4">
        <f t="shared" si="2"/>
        <v>7.6643999999999997</v>
      </c>
      <c r="K65" s="121">
        <f t="shared" si="0"/>
        <v>0</v>
      </c>
    </row>
    <row r="66" spans="1:11">
      <c r="A66" s="275">
        <v>13144</v>
      </c>
      <c r="B66" s="276" t="s">
        <v>132</v>
      </c>
      <c r="C66" s="220"/>
      <c r="D66" s="220"/>
      <c r="E66" s="277"/>
      <c r="F66" s="277"/>
      <c r="G66"/>
      <c r="H66" s="188">
        <f t="shared" si="1"/>
        <v>0</v>
      </c>
      <c r="J66" s="4">
        <f t="shared" si="2"/>
        <v>7.6643999999999997</v>
      </c>
      <c r="K66" s="121">
        <f t="shared" si="0"/>
        <v>0</v>
      </c>
    </row>
    <row r="67" spans="1:11">
      <c r="A67" s="275">
        <v>13151</v>
      </c>
      <c r="B67" s="276" t="s">
        <v>133</v>
      </c>
      <c r="C67" s="220"/>
      <c r="D67" s="220"/>
      <c r="E67" s="277"/>
      <c r="F67" s="277"/>
      <c r="G67"/>
      <c r="H67" s="188">
        <f t="shared" si="1"/>
        <v>0</v>
      </c>
      <c r="J67" s="4">
        <f t="shared" si="2"/>
        <v>7.6643999999999997</v>
      </c>
      <c r="K67" s="121">
        <f t="shared" si="0"/>
        <v>0</v>
      </c>
    </row>
    <row r="68" spans="1:11">
      <c r="A68" s="275">
        <v>13152</v>
      </c>
      <c r="B68" s="276" t="s">
        <v>134</v>
      </c>
      <c r="C68" s="220"/>
      <c r="D68" s="220"/>
      <c r="E68" s="277"/>
      <c r="F68" s="277"/>
      <c r="G68"/>
      <c r="H68" s="188">
        <f t="shared" si="1"/>
        <v>0</v>
      </c>
      <c r="J68" s="4">
        <f t="shared" si="2"/>
        <v>7.6643999999999997</v>
      </c>
      <c r="K68" s="121">
        <f t="shared" si="0"/>
        <v>0</v>
      </c>
    </row>
    <row r="69" spans="1:11">
      <c r="A69" s="275">
        <v>13153</v>
      </c>
      <c r="B69" s="276" t="s">
        <v>135</v>
      </c>
      <c r="C69" s="220"/>
      <c r="D69" s="220"/>
      <c r="E69" s="277"/>
      <c r="F69" s="277"/>
      <c r="G69"/>
      <c r="H69" s="188">
        <f t="shared" si="1"/>
        <v>0</v>
      </c>
      <c r="J69" s="4">
        <f t="shared" si="2"/>
        <v>7.6643999999999997</v>
      </c>
      <c r="K69" s="121">
        <f t="shared" si="0"/>
        <v>0</v>
      </c>
    </row>
    <row r="70" spans="1:11">
      <c r="A70" s="275">
        <v>13161</v>
      </c>
      <c r="B70" s="276" t="s">
        <v>587</v>
      </c>
      <c r="C70" s="220"/>
      <c r="D70" s="220"/>
      <c r="E70" s="277"/>
      <c r="F70" s="277"/>
      <c r="G70"/>
      <c r="H70" s="188">
        <f t="shared" si="1"/>
        <v>0</v>
      </c>
      <c r="J70" s="4">
        <f t="shared" si="2"/>
        <v>7.6643999999999997</v>
      </c>
      <c r="K70" s="121">
        <f t="shared" si="0"/>
        <v>0</v>
      </c>
    </row>
    <row r="71" spans="1:11">
      <c r="A71" s="275">
        <v>13162</v>
      </c>
      <c r="B71" s="276" t="s">
        <v>588</v>
      </c>
      <c r="C71" s="220"/>
      <c r="D71" s="220"/>
      <c r="E71" s="277"/>
      <c r="F71" s="277"/>
      <c r="G71"/>
      <c r="H71" s="188">
        <f t="shared" si="1"/>
        <v>0</v>
      </c>
      <c r="J71" s="4">
        <f t="shared" si="2"/>
        <v>7.6643999999999997</v>
      </c>
      <c r="K71" s="121">
        <f t="shared" si="0"/>
        <v>0</v>
      </c>
    </row>
    <row r="72" spans="1:11">
      <c r="A72" s="275">
        <v>13163</v>
      </c>
      <c r="B72" s="276" t="s">
        <v>589</v>
      </c>
      <c r="C72" s="220"/>
      <c r="D72" s="220"/>
      <c r="E72" s="277"/>
      <c r="F72" s="277"/>
      <c r="G72"/>
      <c r="H72" s="188">
        <f t="shared" si="1"/>
        <v>0</v>
      </c>
      <c r="J72" s="4">
        <f t="shared" si="2"/>
        <v>7.6643999999999997</v>
      </c>
      <c r="K72" s="121">
        <f t="shared" ref="K72:K135" si="3">ROUND(H72*J72,2)</f>
        <v>0</v>
      </c>
    </row>
    <row r="73" spans="1:11">
      <c r="A73" s="275">
        <v>13164</v>
      </c>
      <c r="B73" s="276" t="s">
        <v>139</v>
      </c>
      <c r="C73" s="220"/>
      <c r="D73" s="220"/>
      <c r="E73" s="277"/>
      <c r="F73" s="277"/>
      <c r="G73"/>
      <c r="H73" s="188">
        <f t="shared" ref="H73:H138" si="4">ROUND(C73-D73+E73-F73,2)</f>
        <v>0</v>
      </c>
      <c r="J73" s="4">
        <f t="shared" ref="J73:J136" si="5">J72</f>
        <v>7.6643999999999997</v>
      </c>
      <c r="K73" s="121">
        <f t="shared" si="3"/>
        <v>0</v>
      </c>
    </row>
    <row r="74" spans="1:11">
      <c r="A74" s="34">
        <v>13171</v>
      </c>
      <c r="B74" s="280" t="s">
        <v>140</v>
      </c>
      <c r="C74" s="220"/>
      <c r="D74" s="220"/>
      <c r="E74" s="277"/>
      <c r="F74" s="277"/>
      <c r="G74"/>
      <c r="H74" s="188">
        <f t="shared" si="4"/>
        <v>0</v>
      </c>
      <c r="J74" s="4">
        <f t="shared" si="5"/>
        <v>7.6643999999999997</v>
      </c>
      <c r="K74" s="121">
        <f t="shared" si="3"/>
        <v>0</v>
      </c>
    </row>
    <row r="75" spans="1:11">
      <c r="A75" s="34">
        <v>13172</v>
      </c>
      <c r="B75" s="280" t="s">
        <v>141</v>
      </c>
      <c r="C75" s="220"/>
      <c r="D75" s="220"/>
      <c r="E75" s="277"/>
      <c r="F75" s="277"/>
      <c r="G75"/>
      <c r="H75" s="188">
        <f t="shared" si="4"/>
        <v>0</v>
      </c>
      <c r="J75" s="4">
        <f t="shared" si="5"/>
        <v>7.6643999999999997</v>
      </c>
      <c r="K75" s="121">
        <f t="shared" si="3"/>
        <v>0</v>
      </c>
    </row>
    <row r="76" spans="1:11">
      <c r="A76" s="34">
        <v>13181</v>
      </c>
      <c r="B76" s="280" t="s">
        <v>475</v>
      </c>
      <c r="C76" s="220"/>
      <c r="D76" s="220"/>
      <c r="E76" s="277"/>
      <c r="F76" s="277"/>
      <c r="G76"/>
      <c r="H76" s="188">
        <f t="shared" si="4"/>
        <v>0</v>
      </c>
      <c r="J76" s="4">
        <f t="shared" si="5"/>
        <v>7.6643999999999997</v>
      </c>
      <c r="K76" s="121">
        <f t="shared" si="3"/>
        <v>0</v>
      </c>
    </row>
    <row r="77" spans="1:11">
      <c r="A77" s="34">
        <v>13182</v>
      </c>
      <c r="B77" s="280" t="s">
        <v>143</v>
      </c>
      <c r="C77" s="220"/>
      <c r="D77" s="220"/>
      <c r="E77" s="277"/>
      <c r="F77" s="277"/>
      <c r="G77"/>
      <c r="H77" s="188">
        <f t="shared" si="4"/>
        <v>0</v>
      </c>
      <c r="J77" s="4">
        <f t="shared" si="5"/>
        <v>7.6643999999999997</v>
      </c>
      <c r="K77" s="121">
        <f t="shared" si="3"/>
        <v>0</v>
      </c>
    </row>
    <row r="78" spans="1:11">
      <c r="A78" s="34">
        <v>13183</v>
      </c>
      <c r="B78" s="280" t="s">
        <v>144</v>
      </c>
      <c r="C78" s="220"/>
      <c r="D78" s="220"/>
      <c r="E78" s="277"/>
      <c r="F78" s="277"/>
      <c r="G78"/>
      <c r="H78" s="188">
        <f t="shared" si="4"/>
        <v>0</v>
      </c>
      <c r="J78" s="4">
        <f t="shared" si="5"/>
        <v>7.6643999999999997</v>
      </c>
      <c r="K78" s="121">
        <f t="shared" si="3"/>
        <v>0</v>
      </c>
    </row>
    <row r="79" spans="1:11">
      <c r="A79" s="34">
        <v>13191</v>
      </c>
      <c r="B79" s="280" t="s">
        <v>145</v>
      </c>
      <c r="C79" s="220"/>
      <c r="D79" s="220"/>
      <c r="E79" s="277"/>
      <c r="F79" s="277"/>
      <c r="G79"/>
      <c r="H79" s="188">
        <f t="shared" si="4"/>
        <v>0</v>
      </c>
      <c r="J79" s="4">
        <f t="shared" si="5"/>
        <v>7.6643999999999997</v>
      </c>
      <c r="K79" s="121">
        <f t="shared" si="3"/>
        <v>0</v>
      </c>
    </row>
    <row r="80" spans="1:11">
      <c r="A80" s="34">
        <v>13192</v>
      </c>
      <c r="B80" s="280" t="s">
        <v>146</v>
      </c>
      <c r="C80" s="220"/>
      <c r="D80" s="220"/>
      <c r="E80" s="277"/>
      <c r="F80" s="277"/>
      <c r="G80"/>
      <c r="H80" s="188">
        <f t="shared" si="4"/>
        <v>0</v>
      </c>
      <c r="J80" s="4">
        <f t="shared" si="5"/>
        <v>7.6643999999999997</v>
      </c>
      <c r="K80" s="121">
        <f t="shared" si="3"/>
        <v>0</v>
      </c>
    </row>
    <row r="81" spans="1:11">
      <c r="A81" s="34">
        <v>13193</v>
      </c>
      <c r="B81" s="280" t="s">
        <v>147</v>
      </c>
      <c r="C81" s="220"/>
      <c r="D81" s="220"/>
      <c r="E81" s="277"/>
      <c r="F81" s="277"/>
      <c r="G81"/>
      <c r="H81" s="188">
        <f t="shared" si="4"/>
        <v>0</v>
      </c>
      <c r="J81" s="4">
        <f t="shared" si="5"/>
        <v>7.6643999999999997</v>
      </c>
      <c r="K81" s="121">
        <f t="shared" si="3"/>
        <v>0</v>
      </c>
    </row>
    <row r="82" spans="1:11">
      <c r="A82" s="34">
        <v>13194</v>
      </c>
      <c r="B82" s="280" t="s">
        <v>148</v>
      </c>
      <c r="C82" s="220"/>
      <c r="D82" s="220"/>
      <c r="E82" s="277"/>
      <c r="F82" s="277"/>
      <c r="G82"/>
      <c r="H82" s="188">
        <f t="shared" si="4"/>
        <v>0</v>
      </c>
      <c r="J82" s="4">
        <f t="shared" si="5"/>
        <v>7.6643999999999997</v>
      </c>
      <c r="K82" s="121">
        <f t="shared" si="3"/>
        <v>0</v>
      </c>
    </row>
    <row r="83" spans="1:11">
      <c r="A83" s="34">
        <v>13195</v>
      </c>
      <c r="B83" s="280" t="s">
        <v>149</v>
      </c>
      <c r="C83" s="220"/>
      <c r="D83" s="220"/>
      <c r="E83" s="277"/>
      <c r="F83" s="277"/>
      <c r="G83"/>
      <c r="H83" s="188">
        <f t="shared" si="4"/>
        <v>0</v>
      </c>
      <c r="J83" s="4">
        <f t="shared" si="5"/>
        <v>7.6643999999999997</v>
      </c>
      <c r="K83" s="121">
        <f t="shared" si="3"/>
        <v>0</v>
      </c>
    </row>
    <row r="84" spans="1:11">
      <c r="A84" s="34">
        <v>13196</v>
      </c>
      <c r="B84" s="280" t="s">
        <v>150</v>
      </c>
      <c r="C84" s="220"/>
      <c r="D84" s="220"/>
      <c r="E84" s="277"/>
      <c r="F84" s="277"/>
      <c r="G84"/>
      <c r="H84" s="188">
        <f t="shared" si="4"/>
        <v>0</v>
      </c>
      <c r="J84" s="4">
        <f t="shared" si="5"/>
        <v>7.6643999999999997</v>
      </c>
      <c r="K84" s="121">
        <f t="shared" si="3"/>
        <v>0</v>
      </c>
    </row>
    <row r="85" spans="1:11">
      <c r="A85" s="34">
        <v>13201</v>
      </c>
      <c r="B85" s="280" t="s">
        <v>151</v>
      </c>
      <c r="C85" s="220"/>
      <c r="D85" s="220"/>
      <c r="E85" s="277"/>
      <c r="F85" s="277"/>
      <c r="G85"/>
      <c r="H85" s="188">
        <f t="shared" si="4"/>
        <v>0</v>
      </c>
      <c r="J85" s="4">
        <f t="shared" si="5"/>
        <v>7.6643999999999997</v>
      </c>
      <c r="K85" s="121">
        <f t="shared" si="3"/>
        <v>0</v>
      </c>
    </row>
    <row r="86" spans="1:11">
      <c r="A86" s="34">
        <v>13202</v>
      </c>
      <c r="B86" s="280" t="s">
        <v>152</v>
      </c>
      <c r="C86" s="220"/>
      <c r="D86" s="220"/>
      <c r="E86" s="277"/>
      <c r="F86" s="277"/>
      <c r="G86"/>
      <c r="H86" s="188">
        <f t="shared" si="4"/>
        <v>0</v>
      </c>
      <c r="J86" s="4">
        <f t="shared" si="5"/>
        <v>7.6643999999999997</v>
      </c>
      <c r="K86" s="121">
        <f t="shared" si="3"/>
        <v>0</v>
      </c>
    </row>
    <row r="87" spans="1:11">
      <c r="A87" s="34">
        <v>13203</v>
      </c>
      <c r="B87" s="280" t="s">
        <v>153</v>
      </c>
      <c r="C87" s="220"/>
      <c r="D87" s="220"/>
      <c r="E87" s="277"/>
      <c r="F87" s="277"/>
      <c r="G87"/>
      <c r="H87" s="188">
        <f t="shared" si="4"/>
        <v>0</v>
      </c>
      <c r="J87" s="4">
        <f t="shared" si="5"/>
        <v>7.6643999999999997</v>
      </c>
      <c r="K87" s="121">
        <f t="shared" si="3"/>
        <v>0</v>
      </c>
    </row>
    <row r="88" spans="1:11">
      <c r="A88" s="34">
        <v>13204</v>
      </c>
      <c r="B88" s="280" t="s">
        <v>154</v>
      </c>
      <c r="C88" s="220"/>
      <c r="D88" s="220"/>
      <c r="E88" s="277"/>
      <c r="F88" s="277"/>
      <c r="G88"/>
      <c r="H88" s="188">
        <f t="shared" si="4"/>
        <v>0</v>
      </c>
      <c r="J88" s="4">
        <f t="shared" si="5"/>
        <v>7.6643999999999997</v>
      </c>
      <c r="K88" s="121">
        <f t="shared" si="3"/>
        <v>0</v>
      </c>
    </row>
    <row r="89" spans="1:11">
      <c r="A89" s="34">
        <v>13205</v>
      </c>
      <c r="B89" s="280" t="s">
        <v>155</v>
      </c>
      <c r="C89" s="220"/>
      <c r="D89" s="220"/>
      <c r="E89" s="277"/>
      <c r="F89" s="277"/>
      <c r="G89"/>
      <c r="H89" s="188">
        <f t="shared" si="4"/>
        <v>0</v>
      </c>
      <c r="J89" s="4">
        <f t="shared" si="5"/>
        <v>7.6643999999999997</v>
      </c>
      <c r="K89" s="121">
        <f t="shared" si="3"/>
        <v>0</v>
      </c>
    </row>
    <row r="90" spans="1:11">
      <c r="A90" s="34">
        <v>13206</v>
      </c>
      <c r="B90" s="280" t="s">
        <v>156</v>
      </c>
      <c r="C90" s="220"/>
      <c r="D90" s="220"/>
      <c r="E90" s="277"/>
      <c r="F90" s="277"/>
      <c r="G90"/>
      <c r="H90" s="188">
        <f t="shared" si="4"/>
        <v>0</v>
      </c>
      <c r="J90" s="4">
        <f t="shared" si="5"/>
        <v>7.6643999999999997</v>
      </c>
      <c r="K90" s="121">
        <f t="shared" si="3"/>
        <v>0</v>
      </c>
    </row>
    <row r="91" spans="1:11">
      <c r="A91" s="34">
        <v>13211</v>
      </c>
      <c r="B91" s="280" t="s">
        <v>157</v>
      </c>
      <c r="C91" s="220"/>
      <c r="D91" s="220"/>
      <c r="E91" s="277"/>
      <c r="F91" s="277"/>
      <c r="G91"/>
      <c r="H91" s="188">
        <f t="shared" si="4"/>
        <v>0</v>
      </c>
      <c r="J91" s="4">
        <f t="shared" si="5"/>
        <v>7.6643999999999997</v>
      </c>
      <c r="K91" s="121">
        <f t="shared" si="3"/>
        <v>0</v>
      </c>
    </row>
    <row r="92" spans="1:11">
      <c r="A92" s="34">
        <v>13212</v>
      </c>
      <c r="B92" s="280" t="s">
        <v>158</v>
      </c>
      <c r="C92" s="220"/>
      <c r="D92" s="220"/>
      <c r="E92" s="277"/>
      <c r="F92" s="277"/>
      <c r="G92"/>
      <c r="H92" s="188">
        <f t="shared" si="4"/>
        <v>0</v>
      </c>
      <c r="J92" s="4">
        <f t="shared" si="5"/>
        <v>7.6643999999999997</v>
      </c>
      <c r="K92" s="121">
        <f t="shared" si="3"/>
        <v>0</v>
      </c>
    </row>
    <row r="93" spans="1:11">
      <c r="A93" s="34">
        <v>13213</v>
      </c>
      <c r="B93" s="280" t="s">
        <v>159</v>
      </c>
      <c r="C93" s="220"/>
      <c r="D93" s="220"/>
      <c r="E93" s="277"/>
      <c r="F93" s="277"/>
      <c r="G93"/>
      <c r="H93" s="188">
        <f t="shared" si="4"/>
        <v>0</v>
      </c>
      <c r="J93" s="4">
        <f t="shared" si="5"/>
        <v>7.6643999999999997</v>
      </c>
      <c r="K93" s="121">
        <f t="shared" si="3"/>
        <v>0</v>
      </c>
    </row>
    <row r="94" spans="1:11">
      <c r="A94" s="34">
        <v>13214</v>
      </c>
      <c r="B94" s="280" t="s">
        <v>160</v>
      </c>
      <c r="C94" s="220"/>
      <c r="D94" s="220"/>
      <c r="E94" s="277"/>
      <c r="F94" s="277"/>
      <c r="G94"/>
      <c r="H94" s="188">
        <f t="shared" si="4"/>
        <v>0</v>
      </c>
      <c r="J94" s="4">
        <f t="shared" si="5"/>
        <v>7.6643999999999997</v>
      </c>
      <c r="K94" s="121">
        <f t="shared" si="3"/>
        <v>0</v>
      </c>
    </row>
    <row r="95" spans="1:11">
      <c r="A95" s="34">
        <v>13215</v>
      </c>
      <c r="B95" s="280" t="s">
        <v>161</v>
      </c>
      <c r="C95" s="220"/>
      <c r="D95" s="220"/>
      <c r="E95" s="277"/>
      <c r="F95" s="277"/>
      <c r="G95"/>
      <c r="H95" s="188">
        <f t="shared" si="4"/>
        <v>0</v>
      </c>
      <c r="J95" s="4">
        <f t="shared" si="5"/>
        <v>7.6643999999999997</v>
      </c>
      <c r="K95" s="121">
        <f t="shared" si="3"/>
        <v>0</v>
      </c>
    </row>
    <row r="96" spans="1:11">
      <c r="A96" s="34">
        <v>13216</v>
      </c>
      <c r="B96" s="280" t="s">
        <v>162</v>
      </c>
      <c r="C96" s="220"/>
      <c r="D96" s="220"/>
      <c r="E96" s="277"/>
      <c r="F96" s="277"/>
      <c r="G96"/>
      <c r="H96" s="188">
        <f t="shared" si="4"/>
        <v>0</v>
      </c>
      <c r="J96" s="4">
        <f t="shared" si="5"/>
        <v>7.6643999999999997</v>
      </c>
      <c r="K96" s="121">
        <f t="shared" si="3"/>
        <v>0</v>
      </c>
    </row>
    <row r="97" spans="1:11">
      <c r="A97" s="34">
        <v>13217</v>
      </c>
      <c r="B97" s="280" t="s">
        <v>163</v>
      </c>
      <c r="C97" s="220"/>
      <c r="D97" s="220"/>
      <c r="E97" s="277"/>
      <c r="F97" s="277"/>
      <c r="G97"/>
      <c r="H97" s="188">
        <f t="shared" si="4"/>
        <v>0</v>
      </c>
      <c r="J97" s="4">
        <f t="shared" si="5"/>
        <v>7.6643999999999997</v>
      </c>
      <c r="K97" s="121">
        <f t="shared" si="3"/>
        <v>0</v>
      </c>
    </row>
    <row r="98" spans="1:11">
      <c r="A98" s="34">
        <v>13221</v>
      </c>
      <c r="B98" s="280" t="s">
        <v>164</v>
      </c>
      <c r="C98" s="220"/>
      <c r="D98" s="220"/>
      <c r="E98" s="277"/>
      <c r="F98" s="277"/>
      <c r="G98"/>
      <c r="H98" s="188">
        <f t="shared" si="4"/>
        <v>0</v>
      </c>
      <c r="J98" s="4">
        <f t="shared" si="5"/>
        <v>7.6643999999999997</v>
      </c>
      <c r="K98" s="121">
        <f t="shared" si="3"/>
        <v>0</v>
      </c>
    </row>
    <row r="99" spans="1:11">
      <c r="A99" s="34">
        <v>13231</v>
      </c>
      <c r="B99" s="280" t="s">
        <v>476</v>
      </c>
      <c r="C99" s="220"/>
      <c r="D99" s="220"/>
      <c r="E99" s="277"/>
      <c r="F99" s="277"/>
      <c r="G99"/>
      <c r="H99" s="188">
        <f t="shared" si="4"/>
        <v>0</v>
      </c>
      <c r="J99" s="4">
        <f t="shared" si="5"/>
        <v>7.6643999999999997</v>
      </c>
      <c r="K99" s="121">
        <f t="shared" si="3"/>
        <v>0</v>
      </c>
    </row>
    <row r="100" spans="1:11">
      <c r="A100" s="13">
        <v>13232</v>
      </c>
      <c r="B100" s="276" t="s">
        <v>166</v>
      </c>
      <c r="C100" s="220"/>
      <c r="D100" s="220"/>
      <c r="E100" s="277"/>
      <c r="F100" s="277"/>
      <c r="G100"/>
      <c r="H100" s="188">
        <f t="shared" si="4"/>
        <v>0</v>
      </c>
      <c r="J100" s="4">
        <f t="shared" si="5"/>
        <v>7.6643999999999997</v>
      </c>
      <c r="K100" s="121">
        <f t="shared" si="3"/>
        <v>0</v>
      </c>
    </row>
    <row r="101" spans="1:11">
      <c r="A101" s="34">
        <v>13241</v>
      </c>
      <c r="B101" s="280" t="s">
        <v>167</v>
      </c>
      <c r="C101" s="220"/>
      <c r="D101" s="220"/>
      <c r="E101" s="277"/>
      <c r="F101" s="277"/>
      <c r="G101"/>
      <c r="H101" s="188">
        <f t="shared" si="4"/>
        <v>0</v>
      </c>
      <c r="J101" s="4">
        <f t="shared" si="5"/>
        <v>7.6643999999999997</v>
      </c>
      <c r="K101" s="121">
        <f t="shared" si="3"/>
        <v>0</v>
      </c>
    </row>
    <row r="102" spans="1:11">
      <c r="A102" s="34">
        <v>13242</v>
      </c>
      <c r="B102" s="280" t="s">
        <v>477</v>
      </c>
      <c r="C102" s="220"/>
      <c r="D102" s="220"/>
      <c r="E102" s="277"/>
      <c r="F102" s="277"/>
      <c r="G102"/>
      <c r="H102" s="188">
        <f t="shared" si="4"/>
        <v>0</v>
      </c>
      <c r="J102" s="4">
        <f t="shared" si="5"/>
        <v>7.6643999999999997</v>
      </c>
      <c r="K102" s="121">
        <f t="shared" si="3"/>
        <v>0</v>
      </c>
    </row>
    <row r="103" spans="1:11">
      <c r="A103" s="34">
        <v>13243</v>
      </c>
      <c r="B103" s="280" t="s">
        <v>169</v>
      </c>
      <c r="C103" s="220"/>
      <c r="D103" s="220"/>
      <c r="E103" s="277"/>
      <c r="F103" s="277"/>
      <c r="G103"/>
      <c r="H103" s="188">
        <f t="shared" si="4"/>
        <v>0</v>
      </c>
      <c r="J103" s="4">
        <f t="shared" si="5"/>
        <v>7.6643999999999997</v>
      </c>
      <c r="K103" s="121">
        <f t="shared" si="3"/>
        <v>0</v>
      </c>
    </row>
    <row r="104" spans="1:11">
      <c r="A104" s="34">
        <v>13251</v>
      </c>
      <c r="B104" s="276" t="s">
        <v>170</v>
      </c>
      <c r="C104" s="220"/>
      <c r="D104" s="220"/>
      <c r="E104" s="277"/>
      <c r="F104" s="277"/>
      <c r="G104"/>
      <c r="H104" s="188">
        <f t="shared" si="4"/>
        <v>0</v>
      </c>
      <c r="J104" s="4">
        <f t="shared" si="5"/>
        <v>7.6643999999999997</v>
      </c>
      <c r="K104" s="121">
        <f t="shared" si="3"/>
        <v>0</v>
      </c>
    </row>
    <row r="105" spans="1:11">
      <c r="A105" s="34">
        <v>13252</v>
      </c>
      <c r="B105" s="276" t="s">
        <v>171</v>
      </c>
      <c r="C105" s="220"/>
      <c r="D105" s="220"/>
      <c r="E105" s="277"/>
      <c r="F105" s="277"/>
      <c r="G105"/>
      <c r="H105" s="188">
        <f t="shared" si="4"/>
        <v>0</v>
      </c>
      <c r="J105" s="4">
        <f t="shared" si="5"/>
        <v>7.6643999999999997</v>
      </c>
      <c r="K105" s="121">
        <f t="shared" si="3"/>
        <v>0</v>
      </c>
    </row>
    <row r="106" spans="1:11">
      <c r="A106" s="34">
        <v>13253</v>
      </c>
      <c r="B106" s="276" t="s">
        <v>172</v>
      </c>
      <c r="C106" s="220"/>
      <c r="D106" s="220"/>
      <c r="E106" s="277"/>
      <c r="F106" s="277"/>
      <c r="G106"/>
      <c r="H106" s="188">
        <f t="shared" si="4"/>
        <v>0</v>
      </c>
      <c r="J106" s="4">
        <f t="shared" si="5"/>
        <v>7.6643999999999997</v>
      </c>
      <c r="K106" s="121">
        <f t="shared" si="3"/>
        <v>0</v>
      </c>
    </row>
    <row r="107" spans="1:11">
      <c r="A107" s="34">
        <v>13254</v>
      </c>
      <c r="B107" s="276" t="s">
        <v>173</v>
      </c>
      <c r="C107" s="220"/>
      <c r="D107" s="220"/>
      <c r="E107" s="277"/>
      <c r="F107" s="277"/>
      <c r="G107"/>
      <c r="H107" s="188">
        <f t="shared" si="4"/>
        <v>0</v>
      </c>
      <c r="J107" s="4">
        <f t="shared" si="5"/>
        <v>7.6643999999999997</v>
      </c>
      <c r="K107" s="121">
        <f t="shared" si="3"/>
        <v>0</v>
      </c>
    </row>
    <row r="108" spans="1:11">
      <c r="A108" s="13">
        <v>13261</v>
      </c>
      <c r="B108" s="276" t="s">
        <v>174</v>
      </c>
      <c r="C108" s="220"/>
      <c r="D108" s="220"/>
      <c r="E108" s="277"/>
      <c r="F108" s="277"/>
      <c r="G108"/>
      <c r="H108" s="188">
        <f>ROUND(C108-D108+E108-F108,2)</f>
        <v>0</v>
      </c>
      <c r="J108" s="4">
        <f t="shared" si="5"/>
        <v>7.6643999999999997</v>
      </c>
      <c r="K108" s="121">
        <f t="shared" si="3"/>
        <v>0</v>
      </c>
    </row>
    <row r="109" spans="1:11">
      <c r="A109" s="34">
        <v>13501</v>
      </c>
      <c r="B109" s="276" t="s">
        <v>176</v>
      </c>
      <c r="C109" s="220"/>
      <c r="D109" s="220"/>
      <c r="E109" s="277"/>
      <c r="F109" s="277"/>
      <c r="G109"/>
      <c r="H109" s="188">
        <f t="shared" si="4"/>
        <v>0</v>
      </c>
      <c r="J109" s="4">
        <f t="shared" si="5"/>
        <v>7.6643999999999997</v>
      </c>
      <c r="K109" s="121">
        <f t="shared" si="3"/>
        <v>0</v>
      </c>
    </row>
    <row r="110" spans="1:11">
      <c r="A110" s="34">
        <v>13502</v>
      </c>
      <c r="B110" s="276" t="s">
        <v>177</v>
      </c>
      <c r="C110" s="220"/>
      <c r="D110" s="220"/>
      <c r="E110" s="277"/>
      <c r="F110" s="277"/>
      <c r="G110"/>
      <c r="H110" s="188">
        <f t="shared" si="4"/>
        <v>0</v>
      </c>
      <c r="J110" s="4">
        <f t="shared" si="5"/>
        <v>7.6643999999999997</v>
      </c>
      <c r="K110" s="121">
        <f t="shared" si="3"/>
        <v>0</v>
      </c>
    </row>
    <row r="111" spans="1:11">
      <c r="A111" s="34">
        <v>13503</v>
      </c>
      <c r="B111" s="276" t="s">
        <v>178</v>
      </c>
      <c r="C111" s="220"/>
      <c r="D111" s="220"/>
      <c r="E111" s="277"/>
      <c r="F111" s="277"/>
      <c r="G111"/>
      <c r="H111" s="188">
        <f t="shared" si="4"/>
        <v>0</v>
      </c>
      <c r="J111" s="4">
        <f t="shared" si="5"/>
        <v>7.6643999999999997</v>
      </c>
      <c r="K111" s="121">
        <f t="shared" si="3"/>
        <v>0</v>
      </c>
    </row>
    <row r="112" spans="1:11">
      <c r="A112" s="34">
        <v>13601</v>
      </c>
      <c r="B112" s="276" t="s">
        <v>175</v>
      </c>
      <c r="C112" s="220"/>
      <c r="D112" s="220"/>
      <c r="E112" s="277"/>
      <c r="F112" s="277"/>
      <c r="G112"/>
      <c r="H112" s="188">
        <f t="shared" si="4"/>
        <v>0</v>
      </c>
      <c r="J112" s="4">
        <f t="shared" si="5"/>
        <v>7.6643999999999997</v>
      </c>
      <c r="K112" s="121">
        <f t="shared" si="3"/>
        <v>0</v>
      </c>
    </row>
    <row r="113" spans="1:11">
      <c r="A113" s="34">
        <v>14101</v>
      </c>
      <c r="B113" s="280" t="s">
        <v>179</v>
      </c>
      <c r="C113" s="220">
        <v>24812.58</v>
      </c>
      <c r="D113" s="220"/>
      <c r="E113" s="277"/>
      <c r="F113" s="277"/>
      <c r="G113"/>
      <c r="H113" s="188">
        <f t="shared" si="4"/>
        <v>24812.58</v>
      </c>
      <c r="J113" s="4">
        <f t="shared" si="5"/>
        <v>7.6643999999999997</v>
      </c>
      <c r="K113" s="121">
        <f t="shared" si="3"/>
        <v>190173.54</v>
      </c>
    </row>
    <row r="114" spans="1:11">
      <c r="A114" s="34">
        <v>14102</v>
      </c>
      <c r="B114" s="280" t="s">
        <v>180</v>
      </c>
      <c r="C114" s="220">
        <v>1692291.98</v>
      </c>
      <c r="D114" s="220"/>
      <c r="E114" s="277"/>
      <c r="F114" s="277"/>
      <c r="G114"/>
      <c r="H114" s="188">
        <f t="shared" si="4"/>
        <v>1692291.98</v>
      </c>
      <c r="J114" s="4">
        <f t="shared" si="5"/>
        <v>7.6643999999999997</v>
      </c>
      <c r="K114" s="121">
        <f t="shared" si="3"/>
        <v>12970402.65</v>
      </c>
    </row>
    <row r="115" spans="1:11">
      <c r="A115" s="281">
        <v>14103</v>
      </c>
      <c r="B115" s="282" t="s">
        <v>478</v>
      </c>
      <c r="C115" s="221"/>
      <c r="D115" s="221"/>
      <c r="E115" s="189"/>
      <c r="F115" s="189"/>
      <c r="G115" s="190"/>
      <c r="H115" s="190">
        <f t="shared" si="4"/>
        <v>0</v>
      </c>
      <c r="J115" s="4">
        <f t="shared" si="5"/>
        <v>7.6643999999999997</v>
      </c>
      <c r="K115" s="124">
        <f t="shared" si="3"/>
        <v>0</v>
      </c>
    </row>
    <row r="116" spans="1:11">
      <c r="A116" s="34">
        <v>14201</v>
      </c>
      <c r="B116" s="280" t="s">
        <v>181</v>
      </c>
      <c r="C116" s="220">
        <v>1500</v>
      </c>
      <c r="D116" s="220"/>
      <c r="E116" s="277"/>
      <c r="F116" s="277"/>
      <c r="G116"/>
      <c r="H116" s="188">
        <f t="shared" si="4"/>
        <v>1500</v>
      </c>
      <c r="J116" s="4">
        <f t="shared" si="5"/>
        <v>7.6643999999999997</v>
      </c>
      <c r="K116" s="121">
        <f t="shared" si="3"/>
        <v>11496.6</v>
      </c>
    </row>
    <row r="117" spans="1:11">
      <c r="A117" s="34">
        <v>15001</v>
      </c>
      <c r="B117" s="276" t="s">
        <v>182</v>
      </c>
      <c r="C117" s="220"/>
      <c r="D117" s="220"/>
      <c r="E117" s="277"/>
      <c r="F117" s="277"/>
      <c r="G117"/>
      <c r="H117" s="188">
        <f t="shared" si="4"/>
        <v>0</v>
      </c>
      <c r="J117" s="4">
        <f t="shared" si="5"/>
        <v>7.6643999999999997</v>
      </c>
      <c r="K117" s="121">
        <f t="shared" si="3"/>
        <v>0</v>
      </c>
    </row>
    <row r="118" spans="1:11">
      <c r="A118" s="34">
        <v>15002</v>
      </c>
      <c r="B118" s="276" t="s">
        <v>183</v>
      </c>
      <c r="C118" s="220"/>
      <c r="D118" s="220"/>
      <c r="E118" s="277"/>
      <c r="F118" s="277"/>
      <c r="G118"/>
      <c r="H118" s="188">
        <f t="shared" si="4"/>
        <v>0</v>
      </c>
      <c r="J118" s="4">
        <f t="shared" si="5"/>
        <v>7.6643999999999997</v>
      </c>
      <c r="K118" s="121">
        <f t="shared" si="3"/>
        <v>0</v>
      </c>
    </row>
    <row r="119" spans="1:11">
      <c r="A119" s="34">
        <v>15003</v>
      </c>
      <c r="B119" s="276" t="s">
        <v>184</v>
      </c>
      <c r="C119" s="192">
        <v>150000</v>
      </c>
      <c r="D119" s="220"/>
      <c r="E119" s="277"/>
      <c r="F119" s="277"/>
      <c r="G119"/>
      <c r="H119" s="188">
        <f t="shared" si="4"/>
        <v>150000</v>
      </c>
      <c r="J119" s="4">
        <f t="shared" si="5"/>
        <v>7.6643999999999997</v>
      </c>
      <c r="K119" s="121">
        <f t="shared" si="3"/>
        <v>1149660</v>
      </c>
    </row>
    <row r="120" spans="1:11">
      <c r="A120" s="34">
        <v>15004</v>
      </c>
      <c r="B120" s="276" t="s">
        <v>243</v>
      </c>
      <c r="C120" s="220">
        <v>42749.34</v>
      </c>
      <c r="D120" s="220"/>
      <c r="E120" s="277"/>
      <c r="F120" s="277"/>
      <c r="G120"/>
      <c r="H120" s="188">
        <f t="shared" si="4"/>
        <v>42749.34</v>
      </c>
      <c r="J120" s="4">
        <f t="shared" si="5"/>
        <v>7.6643999999999997</v>
      </c>
      <c r="K120" s="121">
        <f t="shared" si="3"/>
        <v>327648.03999999998</v>
      </c>
    </row>
    <row r="121" spans="1:11">
      <c r="A121" s="34">
        <v>15005</v>
      </c>
      <c r="B121" s="276" t="s">
        <v>185</v>
      </c>
      <c r="C121" s="220">
        <v>110227.32</v>
      </c>
      <c r="D121" s="220"/>
      <c r="E121" s="277"/>
      <c r="F121" s="277"/>
      <c r="G121"/>
      <c r="H121" s="188">
        <f t="shared" si="4"/>
        <v>110227.32</v>
      </c>
      <c r="J121" s="4">
        <f t="shared" si="5"/>
        <v>7.6643999999999997</v>
      </c>
      <c r="K121" s="121">
        <f t="shared" si="3"/>
        <v>844826.27</v>
      </c>
    </row>
    <row r="122" spans="1:11">
      <c r="A122" s="34">
        <v>15006</v>
      </c>
      <c r="B122" s="276" t="s">
        <v>218</v>
      </c>
      <c r="C122" s="220"/>
      <c r="D122" s="220"/>
      <c r="E122" s="277"/>
      <c r="F122" s="277"/>
      <c r="G122"/>
      <c r="H122" s="188">
        <f t="shared" si="4"/>
        <v>0</v>
      </c>
      <c r="J122" s="4">
        <f t="shared" si="5"/>
        <v>7.6643999999999997</v>
      </c>
      <c r="K122" s="121">
        <f t="shared" si="3"/>
        <v>0</v>
      </c>
    </row>
    <row r="123" spans="1:11">
      <c r="A123" s="34">
        <v>15007</v>
      </c>
      <c r="B123" s="276" t="s">
        <v>186</v>
      </c>
      <c r="C123" s="220"/>
      <c r="D123" s="220"/>
      <c r="E123" s="277"/>
      <c r="F123" s="277"/>
      <c r="G123"/>
      <c r="H123" s="188">
        <f t="shared" si="4"/>
        <v>0</v>
      </c>
      <c r="J123" s="4">
        <f t="shared" si="5"/>
        <v>7.6643999999999997</v>
      </c>
      <c r="K123" s="121">
        <f t="shared" si="3"/>
        <v>0</v>
      </c>
    </row>
    <row r="124" spans="1:11">
      <c r="A124" s="34">
        <v>15008</v>
      </c>
      <c r="B124" s="276" t="s">
        <v>187</v>
      </c>
      <c r="C124" s="220"/>
      <c r="D124" s="220"/>
      <c r="E124" s="277"/>
      <c r="F124" s="277"/>
      <c r="G124"/>
      <c r="H124" s="188">
        <f t="shared" si="4"/>
        <v>0</v>
      </c>
      <c r="J124" s="4">
        <f t="shared" si="5"/>
        <v>7.6643999999999997</v>
      </c>
      <c r="K124" s="121">
        <f t="shared" si="3"/>
        <v>0</v>
      </c>
    </row>
    <row r="125" spans="1:11">
      <c r="A125" s="281">
        <v>15009</v>
      </c>
      <c r="B125" s="279" t="s">
        <v>245</v>
      </c>
      <c r="C125" s="189">
        <f>1079346.37-557977.48+18983</f>
        <v>540351.89000000013</v>
      </c>
      <c r="D125" s="221"/>
      <c r="E125" s="189"/>
      <c r="F125" s="189"/>
      <c r="G125"/>
      <c r="H125" s="188">
        <f t="shared" si="4"/>
        <v>540351.89</v>
      </c>
      <c r="J125" s="4">
        <f t="shared" si="5"/>
        <v>7.6643999999999997</v>
      </c>
      <c r="K125" s="121">
        <f t="shared" si="3"/>
        <v>4141473.03</v>
      </c>
    </row>
    <row r="126" spans="1:11">
      <c r="A126" s="34">
        <v>15010</v>
      </c>
      <c r="B126" s="276" t="s">
        <v>219</v>
      </c>
      <c r="C126" s="220"/>
      <c r="D126" s="220"/>
      <c r="E126" s="277"/>
      <c r="F126" s="277"/>
      <c r="G126"/>
      <c r="H126" s="188">
        <f t="shared" si="4"/>
        <v>0</v>
      </c>
      <c r="J126" s="4">
        <f t="shared" si="5"/>
        <v>7.6643999999999997</v>
      </c>
      <c r="K126" s="121">
        <f t="shared" si="3"/>
        <v>0</v>
      </c>
    </row>
    <row r="127" spans="1:11">
      <c r="A127" s="34">
        <v>15011</v>
      </c>
      <c r="B127" s="276" t="s">
        <v>220</v>
      </c>
      <c r="C127" s="220"/>
      <c r="D127" s="220"/>
      <c r="E127" s="277"/>
      <c r="F127" s="277"/>
      <c r="G127"/>
      <c r="H127" s="188">
        <f t="shared" si="4"/>
        <v>0</v>
      </c>
      <c r="J127" s="4">
        <f t="shared" si="5"/>
        <v>7.6643999999999997</v>
      </c>
      <c r="K127" s="121">
        <f t="shared" si="3"/>
        <v>0</v>
      </c>
    </row>
    <row r="128" spans="1:11">
      <c r="A128" s="34">
        <v>15012</v>
      </c>
      <c r="B128" s="276" t="s">
        <v>221</v>
      </c>
      <c r="C128" s="220"/>
      <c r="D128" s="220"/>
      <c r="E128" s="277"/>
      <c r="F128" s="277"/>
      <c r="G128"/>
      <c r="H128" s="188">
        <f t="shared" si="4"/>
        <v>0</v>
      </c>
      <c r="J128" s="4">
        <f t="shared" si="5"/>
        <v>7.6643999999999997</v>
      </c>
      <c r="K128" s="121">
        <f t="shared" si="3"/>
        <v>0</v>
      </c>
    </row>
    <row r="129" spans="1:11">
      <c r="A129" s="34">
        <v>15013</v>
      </c>
      <c r="B129" s="276" t="s">
        <v>244</v>
      </c>
      <c r="C129" s="220"/>
      <c r="D129" s="220"/>
      <c r="E129" s="277"/>
      <c r="F129" s="277"/>
      <c r="G129"/>
      <c r="H129" s="188">
        <f t="shared" si="4"/>
        <v>0</v>
      </c>
      <c r="J129" s="4">
        <f t="shared" si="5"/>
        <v>7.6643999999999997</v>
      </c>
      <c r="K129" s="121">
        <f t="shared" si="3"/>
        <v>0</v>
      </c>
    </row>
    <row r="130" spans="1:11">
      <c r="A130" s="34">
        <v>15014</v>
      </c>
      <c r="B130" s="276" t="s">
        <v>188</v>
      </c>
      <c r="C130" s="220"/>
      <c r="D130" s="220"/>
      <c r="E130" s="277"/>
      <c r="F130" s="277"/>
      <c r="G130"/>
      <c r="H130" s="188">
        <f t="shared" si="4"/>
        <v>0</v>
      </c>
      <c r="J130" s="4">
        <f t="shared" si="5"/>
        <v>7.6643999999999997</v>
      </c>
      <c r="K130" s="121">
        <f t="shared" si="3"/>
        <v>0</v>
      </c>
    </row>
    <row r="131" spans="1:11">
      <c r="A131" s="34">
        <v>15015</v>
      </c>
      <c r="B131" s="276" t="s">
        <v>189</v>
      </c>
      <c r="C131" s="220"/>
      <c r="D131" s="220"/>
      <c r="E131" s="277"/>
      <c r="F131" s="277"/>
      <c r="G131"/>
      <c r="H131" s="188">
        <f t="shared" si="4"/>
        <v>0</v>
      </c>
      <c r="J131" s="4">
        <f t="shared" si="5"/>
        <v>7.6643999999999997</v>
      </c>
      <c r="K131" s="121">
        <f t="shared" si="3"/>
        <v>0</v>
      </c>
    </row>
    <row r="132" spans="1:11">
      <c r="A132" s="281">
        <v>15016</v>
      </c>
      <c r="B132" s="279" t="s">
        <v>241</v>
      </c>
      <c r="C132" s="221">
        <v>32435.39</v>
      </c>
      <c r="D132" s="221"/>
      <c r="E132" s="189"/>
      <c r="F132" s="189">
        <v>12789.86</v>
      </c>
      <c r="G132" s="190"/>
      <c r="H132" s="190">
        <f t="shared" si="4"/>
        <v>19645.53</v>
      </c>
      <c r="J132" s="4">
        <f t="shared" si="5"/>
        <v>7.6643999999999997</v>
      </c>
      <c r="K132" s="124">
        <f t="shared" si="3"/>
        <v>150571.20000000001</v>
      </c>
    </row>
    <row r="133" spans="1:11">
      <c r="A133" s="34">
        <v>15017</v>
      </c>
      <c r="B133" s="280" t="s">
        <v>222</v>
      </c>
      <c r="C133" s="220"/>
      <c r="D133" s="220"/>
      <c r="E133" s="277"/>
      <c r="F133" s="277"/>
      <c r="G133"/>
      <c r="H133" s="188">
        <f t="shared" si="4"/>
        <v>0</v>
      </c>
      <c r="J133" s="4">
        <f t="shared" si="5"/>
        <v>7.6643999999999997</v>
      </c>
      <c r="K133" s="121">
        <f t="shared" si="3"/>
        <v>0</v>
      </c>
    </row>
    <row r="134" spans="1:11">
      <c r="A134" s="34">
        <v>15018</v>
      </c>
      <c r="B134" s="280" t="s">
        <v>223</v>
      </c>
      <c r="C134" s="220"/>
      <c r="D134" s="220"/>
      <c r="E134" s="277"/>
      <c r="F134" s="277"/>
      <c r="G134"/>
      <c r="H134" s="188">
        <f t="shared" si="4"/>
        <v>0</v>
      </c>
      <c r="J134" s="4">
        <f t="shared" si="5"/>
        <v>7.6643999999999997</v>
      </c>
      <c r="K134" s="121">
        <f t="shared" si="3"/>
        <v>0</v>
      </c>
    </row>
    <row r="135" spans="1:11">
      <c r="A135" s="283"/>
      <c r="B135" s="284" t="s">
        <v>479</v>
      </c>
      <c r="C135" s="220"/>
      <c r="D135" s="220"/>
      <c r="E135" s="277"/>
      <c r="F135" s="277"/>
      <c r="G135"/>
      <c r="H135" s="188">
        <f t="shared" si="4"/>
        <v>0</v>
      </c>
      <c r="J135" s="4">
        <f t="shared" si="5"/>
        <v>7.6643999999999997</v>
      </c>
      <c r="K135" s="121">
        <f t="shared" si="3"/>
        <v>0</v>
      </c>
    </row>
    <row r="136" spans="1:11">
      <c r="A136" s="34">
        <v>15101</v>
      </c>
      <c r="B136" s="276" t="s">
        <v>207</v>
      </c>
      <c r="C136" s="220"/>
      <c r="D136" s="220"/>
      <c r="E136" s="277"/>
      <c r="F136" s="277"/>
      <c r="G136"/>
      <c r="H136" s="188">
        <f t="shared" si="4"/>
        <v>0</v>
      </c>
      <c r="J136" s="4">
        <f t="shared" si="5"/>
        <v>7.6643999999999997</v>
      </c>
      <c r="K136" s="121">
        <f t="shared" ref="K136:K199" si="6">ROUND(H136*J136,2)</f>
        <v>0</v>
      </c>
    </row>
    <row r="137" spans="1:11">
      <c r="A137" s="34">
        <v>15102</v>
      </c>
      <c r="B137" s="276" t="s">
        <v>208</v>
      </c>
      <c r="C137" s="220"/>
      <c r="D137" s="220"/>
      <c r="E137" s="277"/>
      <c r="F137" s="277"/>
      <c r="G137"/>
      <c r="H137" s="188">
        <f t="shared" si="4"/>
        <v>0</v>
      </c>
      <c r="J137" s="4">
        <f t="shared" ref="J137:J200" si="7">J136</f>
        <v>7.6643999999999997</v>
      </c>
      <c r="K137" s="121">
        <f t="shared" si="6"/>
        <v>0</v>
      </c>
    </row>
    <row r="138" spans="1:11">
      <c r="A138" s="34">
        <v>15103</v>
      </c>
      <c r="B138" s="276" t="s">
        <v>209</v>
      </c>
      <c r="C138" s="220"/>
      <c r="D138" s="220"/>
      <c r="E138" s="277"/>
      <c r="F138" s="277"/>
      <c r="G138"/>
      <c r="H138" s="188">
        <f t="shared" si="4"/>
        <v>0</v>
      </c>
      <c r="J138" s="4">
        <f t="shared" si="7"/>
        <v>7.6643999999999997</v>
      </c>
      <c r="K138" s="121">
        <f t="shared" si="6"/>
        <v>0</v>
      </c>
    </row>
    <row r="139" spans="1:11">
      <c r="A139" s="34">
        <v>15104</v>
      </c>
      <c r="B139" s="276" t="s">
        <v>210</v>
      </c>
      <c r="C139" s="220"/>
      <c r="D139" s="220"/>
      <c r="E139" s="277"/>
      <c r="F139" s="277"/>
      <c r="G139"/>
      <c r="H139" s="188">
        <f t="shared" ref="H139:H202" si="8">ROUND(C139-D139+E139-F139,2)</f>
        <v>0</v>
      </c>
      <c r="J139" s="4">
        <f t="shared" si="7"/>
        <v>7.6643999999999997</v>
      </c>
      <c r="K139" s="121">
        <f t="shared" si="6"/>
        <v>0</v>
      </c>
    </row>
    <row r="140" spans="1:11">
      <c r="A140" s="34">
        <v>15105</v>
      </c>
      <c r="B140" s="276" t="s">
        <v>211</v>
      </c>
      <c r="C140" s="220"/>
      <c r="D140" s="220"/>
      <c r="E140" s="277"/>
      <c r="F140" s="277"/>
      <c r="G140"/>
      <c r="H140" s="188">
        <f t="shared" si="8"/>
        <v>0</v>
      </c>
      <c r="J140" s="4">
        <f t="shared" si="7"/>
        <v>7.6643999999999997</v>
      </c>
      <c r="K140" s="121">
        <f t="shared" si="6"/>
        <v>0</v>
      </c>
    </row>
    <row r="141" spans="1:11">
      <c r="A141" s="34">
        <v>15106</v>
      </c>
      <c r="B141" s="276" t="s">
        <v>212</v>
      </c>
      <c r="C141" s="220"/>
      <c r="D141" s="220"/>
      <c r="E141" s="277"/>
      <c r="F141" s="277"/>
      <c r="G141"/>
      <c r="H141" s="188">
        <f t="shared" si="8"/>
        <v>0</v>
      </c>
      <c r="J141" s="4">
        <f t="shared" si="7"/>
        <v>7.6643999999999997</v>
      </c>
      <c r="K141" s="121">
        <f t="shared" si="6"/>
        <v>0</v>
      </c>
    </row>
    <row r="142" spans="1:11">
      <c r="A142" s="34">
        <v>15107</v>
      </c>
      <c r="B142" s="276" t="s">
        <v>213</v>
      </c>
      <c r="C142" s="220"/>
      <c r="D142" s="220"/>
      <c r="E142" s="277"/>
      <c r="F142" s="277"/>
      <c r="G142"/>
      <c r="H142" s="188">
        <f t="shared" si="8"/>
        <v>0</v>
      </c>
      <c r="J142" s="4">
        <f t="shared" si="7"/>
        <v>7.6643999999999997</v>
      </c>
      <c r="K142" s="121">
        <f t="shared" si="6"/>
        <v>0</v>
      </c>
    </row>
    <row r="143" spans="1:11">
      <c r="A143" s="34">
        <v>15108</v>
      </c>
      <c r="B143" s="276" t="s">
        <v>214</v>
      </c>
      <c r="C143" s="220"/>
      <c r="D143" s="220"/>
      <c r="E143" s="277"/>
      <c r="F143" s="277"/>
      <c r="G143"/>
      <c r="H143" s="188">
        <f t="shared" si="8"/>
        <v>0</v>
      </c>
      <c r="J143" s="4">
        <f t="shared" si="7"/>
        <v>7.6643999999999997</v>
      </c>
      <c r="K143" s="121">
        <f t="shared" si="6"/>
        <v>0</v>
      </c>
    </row>
    <row r="144" spans="1:11">
      <c r="A144" s="34">
        <v>15109</v>
      </c>
      <c r="B144" s="276" t="s">
        <v>215</v>
      </c>
      <c r="C144" s="220"/>
      <c r="D144" s="220"/>
      <c r="E144" s="277"/>
      <c r="F144" s="277"/>
      <c r="G144"/>
      <c r="H144" s="188">
        <f t="shared" si="8"/>
        <v>0</v>
      </c>
      <c r="J144" s="4">
        <f t="shared" si="7"/>
        <v>7.6643999999999997</v>
      </c>
      <c r="K144" s="121">
        <f t="shared" si="6"/>
        <v>0</v>
      </c>
    </row>
    <row r="145" spans="1:11">
      <c r="A145" s="34">
        <v>15110</v>
      </c>
      <c r="B145" s="276" t="s">
        <v>190</v>
      </c>
      <c r="C145" s="220"/>
      <c r="D145" s="220"/>
      <c r="E145" s="277"/>
      <c r="F145" s="277"/>
      <c r="G145"/>
      <c r="H145" s="188">
        <f t="shared" si="8"/>
        <v>0</v>
      </c>
      <c r="J145" s="4">
        <f t="shared" si="7"/>
        <v>7.6643999999999997</v>
      </c>
      <c r="K145" s="121">
        <f t="shared" si="6"/>
        <v>0</v>
      </c>
    </row>
    <row r="146" spans="1:11">
      <c r="A146" s="34">
        <v>15111</v>
      </c>
      <c r="B146" s="276" t="s">
        <v>191</v>
      </c>
      <c r="C146" s="220"/>
      <c r="D146" s="220"/>
      <c r="E146" s="277"/>
      <c r="F146" s="277"/>
      <c r="G146"/>
      <c r="H146" s="188">
        <f t="shared" si="8"/>
        <v>0</v>
      </c>
      <c r="J146" s="4">
        <f t="shared" si="7"/>
        <v>7.6643999999999997</v>
      </c>
      <c r="K146" s="121">
        <f t="shared" si="6"/>
        <v>0</v>
      </c>
    </row>
    <row r="147" spans="1:11">
      <c r="A147" s="34">
        <v>15112</v>
      </c>
      <c r="B147" s="276" t="s">
        <v>192</v>
      </c>
      <c r="C147" s="220"/>
      <c r="D147" s="220"/>
      <c r="E147" s="277"/>
      <c r="F147" s="277"/>
      <c r="G147"/>
      <c r="H147" s="188">
        <f t="shared" si="8"/>
        <v>0</v>
      </c>
      <c r="J147" s="4">
        <f t="shared" si="7"/>
        <v>7.6643999999999997</v>
      </c>
      <c r="K147" s="121">
        <f t="shared" si="6"/>
        <v>0</v>
      </c>
    </row>
    <row r="148" spans="1:11">
      <c r="A148" s="34">
        <v>15113</v>
      </c>
      <c r="B148" s="276" t="s">
        <v>193</v>
      </c>
      <c r="C148" s="220"/>
      <c r="D148" s="220"/>
      <c r="E148" s="277"/>
      <c r="F148" s="277"/>
      <c r="G148"/>
      <c r="H148" s="188">
        <f t="shared" si="8"/>
        <v>0</v>
      </c>
      <c r="J148" s="4">
        <f t="shared" si="7"/>
        <v>7.6643999999999997</v>
      </c>
      <c r="K148" s="121">
        <f t="shared" si="6"/>
        <v>0</v>
      </c>
    </row>
    <row r="149" spans="1:11">
      <c r="A149" s="34">
        <v>15114</v>
      </c>
      <c r="B149" s="276" t="s">
        <v>216</v>
      </c>
      <c r="C149" s="220"/>
      <c r="D149" s="220"/>
      <c r="E149" s="277"/>
      <c r="F149" s="277"/>
      <c r="G149"/>
      <c r="H149" s="188">
        <f t="shared" si="8"/>
        <v>0</v>
      </c>
      <c r="J149" s="4">
        <f t="shared" si="7"/>
        <v>7.6643999999999997</v>
      </c>
      <c r="K149" s="121">
        <f t="shared" si="6"/>
        <v>0</v>
      </c>
    </row>
    <row r="150" spans="1:11">
      <c r="A150" s="34">
        <v>15115</v>
      </c>
      <c r="B150" s="276" t="s">
        <v>194</v>
      </c>
      <c r="C150" s="220"/>
      <c r="D150" s="220"/>
      <c r="E150" s="277"/>
      <c r="F150" s="277"/>
      <c r="G150"/>
      <c r="H150" s="188">
        <f t="shared" si="8"/>
        <v>0</v>
      </c>
      <c r="J150" s="4">
        <f t="shared" si="7"/>
        <v>7.6643999999999997</v>
      </c>
      <c r="K150" s="121">
        <f t="shared" si="6"/>
        <v>0</v>
      </c>
    </row>
    <row r="151" spans="1:11">
      <c r="A151" s="34">
        <v>15116</v>
      </c>
      <c r="B151" s="276" t="s">
        <v>195</v>
      </c>
      <c r="C151" s="220"/>
      <c r="D151" s="220"/>
      <c r="E151" s="277"/>
      <c r="F151" s="277"/>
      <c r="G151"/>
      <c r="H151" s="188">
        <f t="shared" si="8"/>
        <v>0</v>
      </c>
      <c r="J151" s="4">
        <f t="shared" si="7"/>
        <v>7.6643999999999997</v>
      </c>
      <c r="K151" s="121">
        <f t="shared" si="6"/>
        <v>0</v>
      </c>
    </row>
    <row r="152" spans="1:11">
      <c r="A152" s="34">
        <v>15117</v>
      </c>
      <c r="B152" s="276" t="s">
        <v>196</v>
      </c>
      <c r="C152" s="220"/>
      <c r="D152" s="220"/>
      <c r="E152" s="277"/>
      <c r="F152" s="277"/>
      <c r="G152"/>
      <c r="H152" s="188">
        <f t="shared" si="8"/>
        <v>0</v>
      </c>
      <c r="J152" s="4">
        <f t="shared" si="7"/>
        <v>7.6643999999999997</v>
      </c>
      <c r="K152" s="121">
        <f t="shared" si="6"/>
        <v>0</v>
      </c>
    </row>
    <row r="153" spans="1:11">
      <c r="A153" s="34">
        <v>15118</v>
      </c>
      <c r="B153" s="276" t="s">
        <v>197</v>
      </c>
      <c r="C153" s="220"/>
      <c r="D153" s="220"/>
      <c r="E153" s="277"/>
      <c r="F153" s="277"/>
      <c r="G153"/>
      <c r="H153" s="188">
        <f t="shared" si="8"/>
        <v>0</v>
      </c>
      <c r="J153" s="4">
        <f t="shared" si="7"/>
        <v>7.6643999999999997</v>
      </c>
      <c r="K153" s="121">
        <f t="shared" si="6"/>
        <v>0</v>
      </c>
    </row>
    <row r="154" spans="1:11">
      <c r="A154" s="34">
        <v>15119</v>
      </c>
      <c r="B154" s="276" t="s">
        <v>198</v>
      </c>
      <c r="C154" s="220"/>
      <c r="D154" s="220"/>
      <c r="E154" s="277"/>
      <c r="F154" s="277"/>
      <c r="G154"/>
      <c r="H154" s="188">
        <f t="shared" si="8"/>
        <v>0</v>
      </c>
      <c r="J154" s="4">
        <f t="shared" si="7"/>
        <v>7.6643999999999997</v>
      </c>
      <c r="K154" s="121">
        <f t="shared" si="6"/>
        <v>0</v>
      </c>
    </row>
    <row r="155" spans="1:11">
      <c r="A155" s="34">
        <v>15120</v>
      </c>
      <c r="B155" s="276" t="s">
        <v>199</v>
      </c>
      <c r="C155" s="220"/>
      <c r="D155" s="220"/>
      <c r="E155" s="277"/>
      <c r="F155" s="277"/>
      <c r="G155"/>
      <c r="H155" s="188">
        <f t="shared" si="8"/>
        <v>0</v>
      </c>
      <c r="J155" s="4">
        <f t="shared" si="7"/>
        <v>7.6643999999999997</v>
      </c>
      <c r="K155" s="121">
        <f t="shared" si="6"/>
        <v>0</v>
      </c>
    </row>
    <row r="156" spans="1:11">
      <c r="A156" s="34">
        <v>15121</v>
      </c>
      <c r="B156" s="276" t="s">
        <v>200</v>
      </c>
      <c r="C156" s="220"/>
      <c r="D156" s="220"/>
      <c r="E156" s="277"/>
      <c r="F156" s="277"/>
      <c r="G156"/>
      <c r="H156" s="188">
        <f t="shared" si="8"/>
        <v>0</v>
      </c>
      <c r="J156" s="4">
        <f t="shared" si="7"/>
        <v>7.6643999999999997</v>
      </c>
      <c r="K156" s="121">
        <f t="shared" si="6"/>
        <v>0</v>
      </c>
    </row>
    <row r="157" spans="1:11">
      <c r="A157" s="34">
        <v>15122</v>
      </c>
      <c r="B157" s="276" t="s">
        <v>201</v>
      </c>
      <c r="C157" s="220"/>
      <c r="D157" s="220"/>
      <c r="E157" s="277"/>
      <c r="F157" s="277"/>
      <c r="G157"/>
      <c r="H157" s="188">
        <f t="shared" si="8"/>
        <v>0</v>
      </c>
      <c r="J157" s="4">
        <f t="shared" si="7"/>
        <v>7.6643999999999997</v>
      </c>
      <c r="K157" s="121">
        <f t="shared" si="6"/>
        <v>0</v>
      </c>
    </row>
    <row r="158" spans="1:11">
      <c r="A158" s="34">
        <v>15123</v>
      </c>
      <c r="B158" s="276" t="s">
        <v>202</v>
      </c>
      <c r="C158" s="220"/>
      <c r="D158" s="220"/>
      <c r="E158" s="277"/>
      <c r="F158" s="277"/>
      <c r="G158"/>
      <c r="H158" s="188">
        <f t="shared" si="8"/>
        <v>0</v>
      </c>
      <c r="J158" s="4">
        <f t="shared" si="7"/>
        <v>7.6643999999999997</v>
      </c>
      <c r="K158" s="121">
        <f t="shared" si="6"/>
        <v>0</v>
      </c>
    </row>
    <row r="159" spans="1:11">
      <c r="A159" s="34">
        <v>15124</v>
      </c>
      <c r="B159" s="276" t="s">
        <v>203</v>
      </c>
      <c r="C159" s="220"/>
      <c r="D159" s="220"/>
      <c r="E159" s="277"/>
      <c r="F159" s="277"/>
      <c r="G159"/>
      <c r="H159" s="188">
        <f t="shared" si="8"/>
        <v>0</v>
      </c>
      <c r="J159" s="4">
        <f t="shared" si="7"/>
        <v>7.6643999999999997</v>
      </c>
      <c r="K159" s="121">
        <f t="shared" si="6"/>
        <v>0</v>
      </c>
    </row>
    <row r="160" spans="1:11">
      <c r="A160" s="34">
        <v>15125</v>
      </c>
      <c r="B160" s="276" t="s">
        <v>204</v>
      </c>
      <c r="C160" s="220"/>
      <c r="D160" s="220"/>
      <c r="E160" s="277"/>
      <c r="F160" s="277"/>
      <c r="G160"/>
      <c r="H160" s="188">
        <f t="shared" si="8"/>
        <v>0</v>
      </c>
      <c r="J160" s="4">
        <f t="shared" si="7"/>
        <v>7.6643999999999997</v>
      </c>
      <c r="K160" s="121">
        <f t="shared" si="6"/>
        <v>0</v>
      </c>
    </row>
    <row r="161" spans="1:11">
      <c r="A161" s="34">
        <v>15126</v>
      </c>
      <c r="B161" s="276" t="s">
        <v>205</v>
      </c>
      <c r="C161" s="220"/>
      <c r="D161" s="220"/>
      <c r="E161" s="277"/>
      <c r="F161" s="277"/>
      <c r="G161"/>
      <c r="H161" s="188">
        <f t="shared" si="8"/>
        <v>0</v>
      </c>
      <c r="J161" s="4">
        <f t="shared" si="7"/>
        <v>7.6643999999999997</v>
      </c>
      <c r="K161" s="121">
        <f t="shared" si="6"/>
        <v>0</v>
      </c>
    </row>
    <row r="162" spans="1:11">
      <c r="A162" s="34">
        <v>15136</v>
      </c>
      <c r="B162" s="276" t="s">
        <v>217</v>
      </c>
      <c r="C162" s="220"/>
      <c r="D162" s="220"/>
      <c r="E162" s="277"/>
      <c r="F162" s="277"/>
      <c r="G162"/>
      <c r="H162" s="188">
        <f t="shared" si="8"/>
        <v>0</v>
      </c>
      <c r="J162" s="4">
        <f t="shared" si="7"/>
        <v>7.6643999999999997</v>
      </c>
      <c r="K162" s="121">
        <f t="shared" si="6"/>
        <v>0</v>
      </c>
    </row>
    <row r="163" spans="1:11">
      <c r="A163" s="34">
        <v>15137</v>
      </c>
      <c r="B163" s="276" t="s">
        <v>206</v>
      </c>
      <c r="C163" s="220"/>
      <c r="D163" s="220"/>
      <c r="E163" s="277"/>
      <c r="F163" s="277"/>
      <c r="G163"/>
      <c r="H163" s="188">
        <f t="shared" si="8"/>
        <v>0</v>
      </c>
      <c r="J163" s="4">
        <f t="shared" si="7"/>
        <v>7.6643999999999997</v>
      </c>
      <c r="K163" s="121">
        <f t="shared" si="6"/>
        <v>0</v>
      </c>
    </row>
    <row r="164" spans="1:11">
      <c r="A164" s="281">
        <v>21000</v>
      </c>
      <c r="B164" s="279" t="s">
        <v>480</v>
      </c>
      <c r="C164" s="221"/>
      <c r="D164" s="221">
        <v>26713.86</v>
      </c>
      <c r="E164" s="189"/>
      <c r="F164" s="189"/>
      <c r="G164" s="190"/>
      <c r="H164" s="190">
        <f t="shared" si="8"/>
        <v>-26713.86</v>
      </c>
      <c r="J164" s="4">
        <f t="shared" si="7"/>
        <v>7.6643999999999997</v>
      </c>
      <c r="K164" s="124">
        <f t="shared" si="6"/>
        <v>-204745.71</v>
      </c>
    </row>
    <row r="165" spans="1:11">
      <c r="A165" s="34">
        <v>21001</v>
      </c>
      <c r="B165" s="276" t="s">
        <v>256</v>
      </c>
      <c r="C165" s="220"/>
      <c r="D165" s="220"/>
      <c r="E165" s="277"/>
      <c r="F165" s="277"/>
      <c r="G165"/>
      <c r="H165" s="188">
        <f t="shared" si="8"/>
        <v>0</v>
      </c>
      <c r="J165" s="4">
        <f t="shared" si="7"/>
        <v>7.6643999999999997</v>
      </c>
      <c r="K165" s="121">
        <f t="shared" si="6"/>
        <v>0</v>
      </c>
    </row>
    <row r="166" spans="1:11" s="126" customFormat="1">
      <c r="A166" s="34">
        <v>21002</v>
      </c>
      <c r="B166" s="276" t="s">
        <v>294</v>
      </c>
      <c r="C166" s="220"/>
      <c r="D166" s="220"/>
      <c r="E166" s="277"/>
      <c r="F166" s="277"/>
      <c r="G166" s="183"/>
      <c r="H166" s="188">
        <f t="shared" si="8"/>
        <v>0</v>
      </c>
      <c r="J166" s="4">
        <f t="shared" si="7"/>
        <v>7.6643999999999997</v>
      </c>
      <c r="K166" s="121">
        <f t="shared" si="6"/>
        <v>0</v>
      </c>
    </row>
    <row r="167" spans="1:11">
      <c r="A167" s="34">
        <v>22001</v>
      </c>
      <c r="B167" s="280" t="s">
        <v>179</v>
      </c>
      <c r="C167" s="220"/>
      <c r="D167" s="220">
        <v>76326.710000000006</v>
      </c>
      <c r="E167" s="277"/>
      <c r="F167" s="277"/>
      <c r="G167"/>
      <c r="H167" s="188">
        <f t="shared" si="8"/>
        <v>-76326.710000000006</v>
      </c>
      <c r="J167" s="4">
        <f t="shared" si="7"/>
        <v>7.6643999999999997</v>
      </c>
      <c r="K167" s="121">
        <f t="shared" si="6"/>
        <v>-584998.43999999994</v>
      </c>
    </row>
    <row r="168" spans="1:11">
      <c r="A168" s="34">
        <v>22002</v>
      </c>
      <c r="B168" s="280" t="s">
        <v>180</v>
      </c>
      <c r="C168" s="220"/>
      <c r="D168" s="220">
        <v>536206.31000000006</v>
      </c>
      <c r="E168" s="277"/>
      <c r="F168" s="277"/>
      <c r="G168"/>
      <c r="H168" s="188">
        <f t="shared" si="8"/>
        <v>-536206.31000000006</v>
      </c>
      <c r="J168" s="4">
        <f t="shared" si="7"/>
        <v>7.6643999999999997</v>
      </c>
      <c r="K168" s="121">
        <f t="shared" si="6"/>
        <v>-4109699.64</v>
      </c>
    </row>
    <row r="169" spans="1:11">
      <c r="A169" s="34">
        <v>22101</v>
      </c>
      <c r="B169" s="276" t="s">
        <v>247</v>
      </c>
      <c r="C169" s="220"/>
      <c r="D169" s="220">
        <v>8318.17</v>
      </c>
      <c r="E169" s="277"/>
      <c r="F169" s="277"/>
      <c r="G169"/>
      <c r="H169" s="188">
        <f t="shared" si="8"/>
        <v>-8318.17</v>
      </c>
      <c r="J169" s="4">
        <f t="shared" si="7"/>
        <v>7.6643999999999997</v>
      </c>
      <c r="K169" s="121">
        <f t="shared" si="6"/>
        <v>-63753.78</v>
      </c>
    </row>
    <row r="170" spans="1:11">
      <c r="A170" s="34">
        <v>23001</v>
      </c>
      <c r="B170" s="276" t="s">
        <v>246</v>
      </c>
      <c r="C170" s="220"/>
      <c r="D170" s="220"/>
      <c r="E170" s="277"/>
      <c r="F170" s="277"/>
      <c r="G170"/>
      <c r="H170" s="188">
        <f t="shared" si="8"/>
        <v>0</v>
      </c>
      <c r="J170" s="4">
        <f t="shared" si="7"/>
        <v>7.6643999999999997</v>
      </c>
      <c r="K170" s="121">
        <f t="shared" si="6"/>
        <v>0</v>
      </c>
    </row>
    <row r="171" spans="1:11">
      <c r="A171" s="34">
        <v>25001</v>
      </c>
      <c r="B171" s="276" t="s">
        <v>248</v>
      </c>
      <c r="C171" s="220"/>
      <c r="D171" s="192"/>
      <c r="E171" s="277"/>
      <c r="F171" s="277"/>
      <c r="G171"/>
      <c r="H171" s="188">
        <f t="shared" si="8"/>
        <v>0</v>
      </c>
      <c r="J171" s="4">
        <f t="shared" si="7"/>
        <v>7.6643999999999997</v>
      </c>
      <c r="K171" s="121">
        <f t="shared" si="6"/>
        <v>0</v>
      </c>
    </row>
    <row r="172" spans="1:11">
      <c r="A172" s="34">
        <v>25002</v>
      </c>
      <c r="B172" s="276" t="s">
        <v>249</v>
      </c>
      <c r="C172" s="220"/>
      <c r="D172" s="220"/>
      <c r="E172" s="277"/>
      <c r="F172" s="277"/>
      <c r="G172"/>
      <c r="H172" s="188">
        <f t="shared" si="8"/>
        <v>0</v>
      </c>
      <c r="J172" s="4">
        <f t="shared" si="7"/>
        <v>7.6643999999999997</v>
      </c>
      <c r="K172" s="121">
        <f t="shared" si="6"/>
        <v>0</v>
      </c>
    </row>
    <row r="173" spans="1:11">
      <c r="A173" s="34">
        <v>25003</v>
      </c>
      <c r="B173" s="276" t="s">
        <v>250</v>
      </c>
      <c r="C173" s="220"/>
      <c r="D173" s="220"/>
      <c r="E173" s="277"/>
      <c r="F173" s="277"/>
      <c r="G173"/>
      <c r="H173" s="188">
        <f t="shared" si="8"/>
        <v>0</v>
      </c>
      <c r="J173" s="4">
        <f t="shared" si="7"/>
        <v>7.6643999999999997</v>
      </c>
      <c r="K173" s="121">
        <f t="shared" si="6"/>
        <v>0</v>
      </c>
    </row>
    <row r="174" spans="1:11">
      <c r="A174" s="34">
        <v>25004</v>
      </c>
      <c r="B174" s="276" t="s">
        <v>251</v>
      </c>
      <c r="C174" s="220"/>
      <c r="D174" s="220">
        <v>847877.39</v>
      </c>
      <c r="E174" s="277"/>
      <c r="F174" s="277"/>
      <c r="G174"/>
      <c r="H174" s="188">
        <f t="shared" si="8"/>
        <v>-847877.39</v>
      </c>
      <c r="J174" s="4">
        <f t="shared" si="7"/>
        <v>7.6643999999999997</v>
      </c>
      <c r="K174" s="121">
        <f t="shared" si="6"/>
        <v>-6498471.4699999997</v>
      </c>
    </row>
    <row r="175" spans="1:11">
      <c r="A175" s="34">
        <v>25005</v>
      </c>
      <c r="B175" s="276" t="s">
        <v>252</v>
      </c>
      <c r="C175" s="220"/>
      <c r="D175" s="220"/>
      <c r="E175" s="277"/>
      <c r="F175" s="277"/>
      <c r="G175"/>
      <c r="H175" s="188">
        <f t="shared" si="8"/>
        <v>0</v>
      </c>
      <c r="J175" s="4">
        <f t="shared" si="7"/>
        <v>7.6643999999999997</v>
      </c>
      <c r="K175" s="121">
        <f t="shared" si="6"/>
        <v>0</v>
      </c>
    </row>
    <row r="176" spans="1:11">
      <c r="A176" s="34">
        <v>25006</v>
      </c>
      <c r="B176" s="276" t="s">
        <v>480</v>
      </c>
      <c r="C176" s="192"/>
      <c r="D176" s="220">
        <v>55142.53</v>
      </c>
      <c r="E176" s="277"/>
      <c r="F176" s="277"/>
      <c r="G176"/>
      <c r="H176" s="188">
        <f t="shared" si="8"/>
        <v>-55142.53</v>
      </c>
      <c r="J176" s="4">
        <f t="shared" si="7"/>
        <v>7.6643999999999997</v>
      </c>
      <c r="K176" s="121">
        <f t="shared" si="6"/>
        <v>-422634.41</v>
      </c>
    </row>
    <row r="177" spans="1:11">
      <c r="A177" s="281">
        <v>25007</v>
      </c>
      <c r="B177" s="279" t="s">
        <v>286</v>
      </c>
      <c r="C177" s="189">
        <v>142956</v>
      </c>
      <c r="D177" s="221"/>
      <c r="E177" s="189"/>
      <c r="F177" s="189">
        <v>161939</v>
      </c>
      <c r="G177"/>
      <c r="H177" s="188">
        <f t="shared" si="8"/>
        <v>-18983</v>
      </c>
      <c r="J177" s="4">
        <f t="shared" si="7"/>
        <v>7.6643999999999997</v>
      </c>
      <c r="K177" s="121">
        <f t="shared" si="6"/>
        <v>-145493.31</v>
      </c>
    </row>
    <row r="178" spans="1:11">
      <c r="A178" s="34">
        <v>25008</v>
      </c>
      <c r="B178" s="280" t="s">
        <v>287</v>
      </c>
      <c r="C178" s="220"/>
      <c r="D178" s="220"/>
      <c r="E178" s="277"/>
      <c r="F178" s="277"/>
      <c r="G178"/>
      <c r="H178" s="188">
        <f t="shared" si="8"/>
        <v>0</v>
      </c>
      <c r="J178" s="4">
        <f t="shared" si="7"/>
        <v>7.6643999999999997</v>
      </c>
      <c r="K178" s="121">
        <f t="shared" si="6"/>
        <v>0</v>
      </c>
    </row>
    <row r="179" spans="1:11">
      <c r="A179" s="34">
        <v>25009</v>
      </c>
      <c r="B179" s="280" t="s">
        <v>288</v>
      </c>
      <c r="C179" s="220"/>
      <c r="D179" s="220"/>
      <c r="E179" s="277"/>
      <c r="F179" s="277"/>
      <c r="G179"/>
      <c r="H179" s="188">
        <f t="shared" si="8"/>
        <v>0</v>
      </c>
      <c r="J179" s="4">
        <f t="shared" si="7"/>
        <v>7.6643999999999997</v>
      </c>
      <c r="K179" s="121">
        <f t="shared" si="6"/>
        <v>0</v>
      </c>
    </row>
    <row r="180" spans="1:11">
      <c r="A180" s="34">
        <f>A179+1</f>
        <v>25010</v>
      </c>
      <c r="B180" s="276" t="s">
        <v>253</v>
      </c>
      <c r="C180" s="220"/>
      <c r="D180" s="220"/>
      <c r="E180" s="277"/>
      <c r="F180" s="277"/>
      <c r="G180"/>
      <c r="H180" s="188">
        <f t="shared" si="8"/>
        <v>0</v>
      </c>
      <c r="J180" s="4">
        <f t="shared" si="7"/>
        <v>7.6643999999999997</v>
      </c>
      <c r="K180" s="121">
        <f t="shared" si="6"/>
        <v>0</v>
      </c>
    </row>
    <row r="181" spans="1:11">
      <c r="A181" s="34">
        <v>25011</v>
      </c>
      <c r="B181" s="280" t="s">
        <v>289</v>
      </c>
      <c r="C181" s="220"/>
      <c r="D181" s="220"/>
      <c r="E181" s="277"/>
      <c r="F181" s="277"/>
      <c r="G181"/>
      <c r="H181" s="188">
        <f t="shared" si="8"/>
        <v>0</v>
      </c>
      <c r="J181" s="4">
        <f t="shared" si="7"/>
        <v>7.6643999999999997</v>
      </c>
      <c r="K181" s="121">
        <f t="shared" si="6"/>
        <v>0</v>
      </c>
    </row>
    <row r="182" spans="1:11">
      <c r="A182" s="281">
        <v>25012</v>
      </c>
      <c r="B182" s="279" t="s">
        <v>242</v>
      </c>
      <c r="C182" s="221"/>
      <c r="D182" s="189">
        <v>31194.48</v>
      </c>
      <c r="E182" s="189">
        <v>12540.810000000001</v>
      </c>
      <c r="F182" s="189"/>
      <c r="G182"/>
      <c r="H182" s="188">
        <f t="shared" si="8"/>
        <v>-18653.669999999998</v>
      </c>
      <c r="I182" s="231"/>
      <c r="J182" s="4">
        <f t="shared" si="7"/>
        <v>7.6643999999999997</v>
      </c>
      <c r="K182" s="121">
        <f t="shared" si="6"/>
        <v>-142969.19</v>
      </c>
    </row>
    <row r="183" spans="1:11">
      <c r="A183" s="34">
        <v>25013</v>
      </c>
      <c r="B183" s="276" t="s">
        <v>292</v>
      </c>
      <c r="C183" s="220"/>
      <c r="D183" s="220"/>
      <c r="E183" s="277"/>
      <c r="F183" s="277"/>
      <c r="G183"/>
      <c r="H183" s="188">
        <f t="shared" si="8"/>
        <v>0</v>
      </c>
      <c r="J183" s="4">
        <f t="shared" si="7"/>
        <v>7.6643999999999997</v>
      </c>
      <c r="K183" s="121">
        <f t="shared" si="6"/>
        <v>0</v>
      </c>
    </row>
    <row r="184" spans="1:11">
      <c r="A184" s="34">
        <v>25014</v>
      </c>
      <c r="B184" s="280" t="s">
        <v>293</v>
      </c>
      <c r="C184" s="220"/>
      <c r="D184" s="220"/>
      <c r="E184" s="277"/>
      <c r="F184" s="277"/>
      <c r="G184"/>
      <c r="H184" s="188">
        <f t="shared" si="8"/>
        <v>0</v>
      </c>
      <c r="J184" s="4">
        <f t="shared" si="7"/>
        <v>7.6643999999999997</v>
      </c>
      <c r="K184" s="121">
        <f t="shared" si="6"/>
        <v>0</v>
      </c>
    </row>
    <row r="185" spans="1:11">
      <c r="A185" s="34">
        <v>25015</v>
      </c>
      <c r="B185" s="280" t="s">
        <v>290</v>
      </c>
      <c r="C185" s="220"/>
      <c r="D185" s="220"/>
      <c r="E185" s="277"/>
      <c r="F185" s="277"/>
      <c r="G185"/>
      <c r="H185" s="188">
        <f t="shared" si="8"/>
        <v>0</v>
      </c>
      <c r="J185" s="4">
        <f t="shared" si="7"/>
        <v>7.6643999999999997</v>
      </c>
      <c r="K185" s="121">
        <f t="shared" si="6"/>
        <v>0</v>
      </c>
    </row>
    <row r="186" spans="1:11">
      <c r="A186" s="34">
        <v>25016</v>
      </c>
      <c r="B186" s="280" t="s">
        <v>291</v>
      </c>
      <c r="C186" s="220"/>
      <c r="D186" s="220"/>
      <c r="E186" s="277"/>
      <c r="F186" s="277"/>
      <c r="G186"/>
      <c r="H186" s="188">
        <f t="shared" si="8"/>
        <v>0</v>
      </c>
      <c r="J186" s="4">
        <f t="shared" si="7"/>
        <v>7.6643999999999997</v>
      </c>
      <c r="K186" s="121">
        <f t="shared" si="6"/>
        <v>0</v>
      </c>
    </row>
    <row r="187" spans="1:11">
      <c r="A187" s="283"/>
      <c r="B187" s="284" t="s">
        <v>481</v>
      </c>
      <c r="C187" s="220"/>
      <c r="D187" s="220"/>
      <c r="E187" s="277"/>
      <c r="F187" s="277"/>
      <c r="G187"/>
      <c r="H187" s="188">
        <f t="shared" si="8"/>
        <v>0</v>
      </c>
      <c r="J187" s="4">
        <f t="shared" si="7"/>
        <v>7.6643999999999997</v>
      </c>
      <c r="K187" s="121">
        <f t="shared" si="6"/>
        <v>0</v>
      </c>
    </row>
    <row r="188" spans="1:11">
      <c r="A188" s="34" t="s">
        <v>275</v>
      </c>
      <c r="B188" s="276" t="s">
        <v>207</v>
      </c>
      <c r="C188" s="220"/>
      <c r="D188" s="220"/>
      <c r="E188" s="277"/>
      <c r="F188" s="277"/>
      <c r="G188"/>
      <c r="H188" s="188">
        <f t="shared" si="8"/>
        <v>0</v>
      </c>
      <c r="J188" s="4">
        <f t="shared" si="7"/>
        <v>7.6643999999999997</v>
      </c>
      <c r="K188" s="121">
        <f t="shared" si="6"/>
        <v>0</v>
      </c>
    </row>
    <row r="189" spans="1:11">
      <c r="A189" s="34" t="s">
        <v>276</v>
      </c>
      <c r="B189" s="276" t="s">
        <v>208</v>
      </c>
      <c r="C189" s="220"/>
      <c r="D189" s="220"/>
      <c r="E189" s="277"/>
      <c r="F189" s="277"/>
      <c r="G189"/>
      <c r="H189" s="188">
        <f t="shared" si="8"/>
        <v>0</v>
      </c>
      <c r="J189" s="4">
        <f t="shared" si="7"/>
        <v>7.6643999999999997</v>
      </c>
      <c r="K189" s="121">
        <f t="shared" si="6"/>
        <v>0</v>
      </c>
    </row>
    <row r="190" spans="1:11">
      <c r="A190" s="34" t="s">
        <v>277</v>
      </c>
      <c r="B190" s="276" t="s">
        <v>209</v>
      </c>
      <c r="C190" s="220"/>
      <c r="D190" s="220"/>
      <c r="E190" s="277"/>
      <c r="F190" s="277"/>
      <c r="G190"/>
      <c r="H190" s="188">
        <f t="shared" si="8"/>
        <v>0</v>
      </c>
      <c r="J190" s="4">
        <f t="shared" si="7"/>
        <v>7.6643999999999997</v>
      </c>
      <c r="K190" s="121">
        <f t="shared" si="6"/>
        <v>0</v>
      </c>
    </row>
    <row r="191" spans="1:11">
      <c r="A191" s="34" t="s">
        <v>278</v>
      </c>
      <c r="B191" s="276" t="s">
        <v>210</v>
      </c>
      <c r="C191" s="220"/>
      <c r="D191" s="220"/>
      <c r="E191" s="277"/>
      <c r="F191" s="277"/>
      <c r="G191"/>
      <c r="H191" s="188">
        <f t="shared" si="8"/>
        <v>0</v>
      </c>
      <c r="J191" s="4">
        <f t="shared" si="7"/>
        <v>7.6643999999999997</v>
      </c>
      <c r="K191" s="121">
        <f t="shared" si="6"/>
        <v>0</v>
      </c>
    </row>
    <row r="192" spans="1:11">
      <c r="A192" s="34" t="s">
        <v>279</v>
      </c>
      <c r="B192" s="276" t="s">
        <v>211</v>
      </c>
      <c r="C192" s="220"/>
      <c r="D192" s="220"/>
      <c r="E192" s="277"/>
      <c r="F192" s="277"/>
      <c r="G192"/>
      <c r="H192" s="188">
        <f t="shared" si="8"/>
        <v>0</v>
      </c>
      <c r="J192" s="4">
        <f t="shared" si="7"/>
        <v>7.6643999999999997</v>
      </c>
      <c r="K192" s="121">
        <f t="shared" si="6"/>
        <v>0</v>
      </c>
    </row>
    <row r="193" spans="1:11">
      <c r="A193" s="34" t="s">
        <v>280</v>
      </c>
      <c r="B193" s="276" t="s">
        <v>212</v>
      </c>
      <c r="C193" s="220"/>
      <c r="D193" s="220"/>
      <c r="E193" s="277"/>
      <c r="F193" s="277"/>
      <c r="G193"/>
      <c r="H193" s="188">
        <f t="shared" si="8"/>
        <v>0</v>
      </c>
      <c r="J193" s="4">
        <f t="shared" si="7"/>
        <v>7.6643999999999997</v>
      </c>
      <c r="K193" s="121">
        <f t="shared" si="6"/>
        <v>0</v>
      </c>
    </row>
    <row r="194" spans="1:11">
      <c r="A194" s="34" t="s">
        <v>281</v>
      </c>
      <c r="B194" s="276" t="s">
        <v>213</v>
      </c>
      <c r="C194" s="220"/>
      <c r="D194" s="220"/>
      <c r="E194" s="277"/>
      <c r="F194" s="277"/>
      <c r="G194"/>
      <c r="H194" s="188">
        <f t="shared" si="8"/>
        <v>0</v>
      </c>
      <c r="J194" s="4">
        <f t="shared" si="7"/>
        <v>7.6643999999999997</v>
      </c>
      <c r="K194" s="121">
        <f t="shared" si="6"/>
        <v>0</v>
      </c>
    </row>
    <row r="195" spans="1:11">
      <c r="A195" s="34" t="s">
        <v>282</v>
      </c>
      <c r="B195" s="276" t="s">
        <v>214</v>
      </c>
      <c r="C195" s="220"/>
      <c r="D195" s="220"/>
      <c r="E195" s="277"/>
      <c r="F195" s="277"/>
      <c r="G195"/>
      <c r="H195" s="188">
        <f t="shared" si="8"/>
        <v>0</v>
      </c>
      <c r="J195" s="4">
        <f t="shared" si="7"/>
        <v>7.6643999999999997</v>
      </c>
      <c r="K195" s="121">
        <f t="shared" si="6"/>
        <v>0</v>
      </c>
    </row>
    <row r="196" spans="1:11">
      <c r="A196" s="34" t="s">
        <v>283</v>
      </c>
      <c r="B196" s="276" t="s">
        <v>215</v>
      </c>
      <c r="C196" s="220"/>
      <c r="D196" s="220"/>
      <c r="E196" s="277"/>
      <c r="F196" s="277"/>
      <c r="G196"/>
      <c r="H196" s="188">
        <f t="shared" si="8"/>
        <v>0</v>
      </c>
      <c r="J196" s="4">
        <f t="shared" si="7"/>
        <v>7.6643999999999997</v>
      </c>
      <c r="K196" s="121">
        <f t="shared" si="6"/>
        <v>0</v>
      </c>
    </row>
    <row r="197" spans="1:11">
      <c r="A197" s="34" t="s">
        <v>258</v>
      </c>
      <c r="B197" s="276" t="s">
        <v>190</v>
      </c>
      <c r="C197" s="220"/>
      <c r="D197" s="220"/>
      <c r="E197" s="277"/>
      <c r="F197" s="277"/>
      <c r="G197"/>
      <c r="H197" s="188">
        <f t="shared" si="8"/>
        <v>0</v>
      </c>
      <c r="J197" s="4">
        <f t="shared" si="7"/>
        <v>7.6643999999999997</v>
      </c>
      <c r="K197" s="121">
        <f t="shared" si="6"/>
        <v>0</v>
      </c>
    </row>
    <row r="198" spans="1:11">
      <c r="A198" s="34" t="s">
        <v>259</v>
      </c>
      <c r="B198" s="276" t="s">
        <v>191</v>
      </c>
      <c r="C198" s="220"/>
      <c r="D198" s="220"/>
      <c r="E198" s="277"/>
      <c r="F198" s="277"/>
      <c r="G198"/>
      <c r="H198" s="188">
        <f t="shared" si="8"/>
        <v>0</v>
      </c>
      <c r="J198" s="4">
        <f t="shared" si="7"/>
        <v>7.6643999999999997</v>
      </c>
      <c r="K198" s="121">
        <f t="shared" si="6"/>
        <v>0</v>
      </c>
    </row>
    <row r="199" spans="1:11">
      <c r="A199" s="34" t="s">
        <v>260</v>
      </c>
      <c r="B199" s="276" t="s">
        <v>192</v>
      </c>
      <c r="C199" s="220"/>
      <c r="D199" s="220"/>
      <c r="E199" s="277"/>
      <c r="F199" s="277"/>
      <c r="G199"/>
      <c r="H199" s="188">
        <f t="shared" si="8"/>
        <v>0</v>
      </c>
      <c r="J199" s="4">
        <f t="shared" si="7"/>
        <v>7.6643999999999997</v>
      </c>
      <c r="K199" s="121">
        <f t="shared" si="6"/>
        <v>0</v>
      </c>
    </row>
    <row r="200" spans="1:11">
      <c r="A200" s="34" t="s">
        <v>261</v>
      </c>
      <c r="B200" s="276" t="s">
        <v>193</v>
      </c>
      <c r="C200" s="220"/>
      <c r="D200" s="220"/>
      <c r="E200" s="277"/>
      <c r="F200" s="277"/>
      <c r="G200"/>
      <c r="H200" s="188">
        <f t="shared" si="8"/>
        <v>0</v>
      </c>
      <c r="J200" s="4">
        <f t="shared" si="7"/>
        <v>7.6643999999999997</v>
      </c>
      <c r="K200" s="121">
        <f t="shared" ref="K200:K263" si="9">ROUND(H200*J200,2)</f>
        <v>0</v>
      </c>
    </row>
    <row r="201" spans="1:11">
      <c r="A201" s="34" t="s">
        <v>284</v>
      </c>
      <c r="B201" s="276" t="s">
        <v>216</v>
      </c>
      <c r="C201" s="220"/>
      <c r="D201" s="220"/>
      <c r="E201" s="277"/>
      <c r="F201" s="277"/>
      <c r="G201"/>
      <c r="H201" s="188">
        <f t="shared" si="8"/>
        <v>0</v>
      </c>
      <c r="J201" s="4">
        <f t="shared" ref="J201:J264" si="10">J200</f>
        <v>7.6643999999999997</v>
      </c>
      <c r="K201" s="121">
        <f t="shared" si="9"/>
        <v>0</v>
      </c>
    </row>
    <row r="202" spans="1:11">
      <c r="A202" s="34" t="s">
        <v>262</v>
      </c>
      <c r="B202" s="276" t="s">
        <v>194</v>
      </c>
      <c r="C202" s="220"/>
      <c r="D202" s="220"/>
      <c r="E202" s="277"/>
      <c r="F202" s="277"/>
      <c r="G202"/>
      <c r="H202" s="188">
        <f t="shared" si="8"/>
        <v>0</v>
      </c>
      <c r="J202" s="4">
        <f t="shared" si="10"/>
        <v>7.6643999999999997</v>
      </c>
      <c r="K202" s="121">
        <f t="shared" si="9"/>
        <v>0</v>
      </c>
    </row>
    <row r="203" spans="1:11">
      <c r="A203" s="34" t="s">
        <v>263</v>
      </c>
      <c r="B203" s="276" t="s">
        <v>195</v>
      </c>
      <c r="C203" s="220"/>
      <c r="D203" s="220"/>
      <c r="E203" s="277"/>
      <c r="F203" s="277"/>
      <c r="G203"/>
      <c r="H203" s="188">
        <f t="shared" ref="H203:H266" si="11">ROUND(C203-D203+E203-F203,2)</f>
        <v>0</v>
      </c>
      <c r="J203" s="4">
        <f t="shared" si="10"/>
        <v>7.6643999999999997</v>
      </c>
      <c r="K203" s="121">
        <f t="shared" si="9"/>
        <v>0</v>
      </c>
    </row>
    <row r="204" spans="1:11">
      <c r="A204" s="34" t="s">
        <v>264</v>
      </c>
      <c r="B204" s="276" t="s">
        <v>196</v>
      </c>
      <c r="C204" s="220"/>
      <c r="D204" s="220"/>
      <c r="E204" s="277"/>
      <c r="F204" s="277"/>
      <c r="G204"/>
      <c r="H204" s="188">
        <f t="shared" si="11"/>
        <v>0</v>
      </c>
      <c r="J204" s="4">
        <f t="shared" si="10"/>
        <v>7.6643999999999997</v>
      </c>
      <c r="K204" s="121">
        <f t="shared" si="9"/>
        <v>0</v>
      </c>
    </row>
    <row r="205" spans="1:11">
      <c r="A205" s="34" t="s">
        <v>265</v>
      </c>
      <c r="B205" s="276" t="s">
        <v>197</v>
      </c>
      <c r="C205" s="220"/>
      <c r="D205" s="220"/>
      <c r="E205" s="277"/>
      <c r="F205" s="277"/>
      <c r="G205"/>
      <c r="H205" s="188">
        <f t="shared" si="11"/>
        <v>0</v>
      </c>
      <c r="J205" s="4">
        <f t="shared" si="10"/>
        <v>7.6643999999999997</v>
      </c>
      <c r="K205" s="121">
        <f t="shared" si="9"/>
        <v>0</v>
      </c>
    </row>
    <row r="206" spans="1:11">
      <c r="A206" s="34" t="s">
        <v>266</v>
      </c>
      <c r="B206" s="276" t="s">
        <v>198</v>
      </c>
      <c r="C206" s="220"/>
      <c r="D206" s="220"/>
      <c r="E206" s="277"/>
      <c r="F206" s="277"/>
      <c r="G206"/>
      <c r="H206" s="188">
        <f t="shared" si="11"/>
        <v>0</v>
      </c>
      <c r="J206" s="4">
        <f t="shared" si="10"/>
        <v>7.6643999999999997</v>
      </c>
      <c r="K206" s="121">
        <f t="shared" si="9"/>
        <v>0</v>
      </c>
    </row>
    <row r="207" spans="1:11">
      <c r="A207" s="34" t="s">
        <v>267</v>
      </c>
      <c r="B207" s="276" t="s">
        <v>199</v>
      </c>
      <c r="C207" s="220"/>
      <c r="D207" s="220"/>
      <c r="E207" s="277"/>
      <c r="F207" s="277"/>
      <c r="G207"/>
      <c r="H207" s="188">
        <f t="shared" si="11"/>
        <v>0</v>
      </c>
      <c r="J207" s="4">
        <f t="shared" si="10"/>
        <v>7.6643999999999997</v>
      </c>
      <c r="K207" s="121">
        <f t="shared" si="9"/>
        <v>0</v>
      </c>
    </row>
    <row r="208" spans="1:11">
      <c r="A208" s="34" t="s">
        <v>268</v>
      </c>
      <c r="B208" s="276" t="s">
        <v>200</v>
      </c>
      <c r="C208" s="220"/>
      <c r="D208" s="220"/>
      <c r="E208" s="277"/>
      <c r="F208" s="277"/>
      <c r="G208"/>
      <c r="H208" s="188">
        <f t="shared" si="11"/>
        <v>0</v>
      </c>
      <c r="J208" s="4">
        <f t="shared" si="10"/>
        <v>7.6643999999999997</v>
      </c>
      <c r="K208" s="121">
        <f t="shared" si="9"/>
        <v>0</v>
      </c>
    </row>
    <row r="209" spans="1:11">
      <c r="A209" s="34" t="s">
        <v>269</v>
      </c>
      <c r="B209" s="276" t="s">
        <v>201</v>
      </c>
      <c r="C209" s="220"/>
      <c r="D209" s="220"/>
      <c r="E209" s="277"/>
      <c r="F209" s="277"/>
      <c r="G209"/>
      <c r="H209" s="188">
        <f t="shared" si="11"/>
        <v>0</v>
      </c>
      <c r="J209" s="4">
        <f t="shared" si="10"/>
        <v>7.6643999999999997</v>
      </c>
      <c r="K209" s="121">
        <f t="shared" si="9"/>
        <v>0</v>
      </c>
    </row>
    <row r="210" spans="1:11">
      <c r="A210" s="34" t="s">
        <v>270</v>
      </c>
      <c r="B210" s="276" t="s">
        <v>202</v>
      </c>
      <c r="C210" s="220"/>
      <c r="D210" s="220"/>
      <c r="E210" s="277"/>
      <c r="F210" s="277"/>
      <c r="G210"/>
      <c r="H210" s="188">
        <f t="shared" si="11"/>
        <v>0</v>
      </c>
      <c r="J210" s="4">
        <f t="shared" si="10"/>
        <v>7.6643999999999997</v>
      </c>
      <c r="K210" s="121">
        <f t="shared" si="9"/>
        <v>0</v>
      </c>
    </row>
    <row r="211" spans="1:11">
      <c r="A211" s="34" t="s">
        <v>271</v>
      </c>
      <c r="B211" s="276" t="s">
        <v>203</v>
      </c>
      <c r="C211" s="220"/>
      <c r="D211" s="220"/>
      <c r="E211" s="277"/>
      <c r="F211" s="277"/>
      <c r="G211"/>
      <c r="H211" s="188">
        <f t="shared" si="11"/>
        <v>0</v>
      </c>
      <c r="J211" s="4">
        <f t="shared" si="10"/>
        <v>7.6643999999999997</v>
      </c>
      <c r="K211" s="121">
        <f t="shared" si="9"/>
        <v>0</v>
      </c>
    </row>
    <row r="212" spans="1:11">
      <c r="A212" s="34" t="s">
        <v>272</v>
      </c>
      <c r="B212" s="276" t="s">
        <v>204</v>
      </c>
      <c r="C212" s="220"/>
      <c r="D212" s="220"/>
      <c r="E212" s="277"/>
      <c r="F212" s="277"/>
      <c r="G212"/>
      <c r="H212" s="188">
        <f t="shared" si="11"/>
        <v>0</v>
      </c>
      <c r="J212" s="4">
        <f t="shared" si="10"/>
        <v>7.6643999999999997</v>
      </c>
      <c r="K212" s="121">
        <f t="shared" si="9"/>
        <v>0</v>
      </c>
    </row>
    <row r="213" spans="1:11">
      <c r="A213" s="34" t="s">
        <v>273</v>
      </c>
      <c r="B213" s="276" t="s">
        <v>205</v>
      </c>
      <c r="C213" s="220"/>
      <c r="D213" s="220"/>
      <c r="E213" s="277"/>
      <c r="F213" s="277"/>
      <c r="G213"/>
      <c r="H213" s="188">
        <f t="shared" si="11"/>
        <v>0</v>
      </c>
      <c r="J213" s="4">
        <f t="shared" si="10"/>
        <v>7.6643999999999997</v>
      </c>
      <c r="K213" s="121">
        <f t="shared" si="9"/>
        <v>0</v>
      </c>
    </row>
    <row r="214" spans="1:11">
      <c r="A214" s="34" t="s">
        <v>285</v>
      </c>
      <c r="B214" s="276" t="s">
        <v>217</v>
      </c>
      <c r="C214" s="220"/>
      <c r="D214" s="220"/>
      <c r="E214" s="277"/>
      <c r="F214" s="277"/>
      <c r="G214"/>
      <c r="H214" s="188">
        <f t="shared" si="11"/>
        <v>0</v>
      </c>
      <c r="J214" s="4">
        <f t="shared" si="10"/>
        <v>7.6643999999999997</v>
      </c>
      <c r="K214" s="121">
        <f t="shared" si="9"/>
        <v>0</v>
      </c>
    </row>
    <row r="215" spans="1:11">
      <c r="A215" s="34" t="s">
        <v>274</v>
      </c>
      <c r="B215" s="276" t="s">
        <v>206</v>
      </c>
      <c r="C215" s="220"/>
      <c r="D215" s="220"/>
      <c r="E215" s="277"/>
      <c r="F215" s="277"/>
      <c r="G215"/>
      <c r="H215" s="188">
        <f t="shared" si="11"/>
        <v>0</v>
      </c>
      <c r="J215" s="4">
        <f t="shared" si="10"/>
        <v>7.6643999999999997</v>
      </c>
      <c r="K215" s="121">
        <f t="shared" si="9"/>
        <v>0</v>
      </c>
    </row>
    <row r="216" spans="1:11">
      <c r="A216" s="34">
        <v>30010</v>
      </c>
      <c r="B216" s="276" t="s">
        <v>295</v>
      </c>
      <c r="C216" s="220"/>
      <c r="D216" s="220">
        <v>500000</v>
      </c>
      <c r="E216" s="277"/>
      <c r="F216" s="277"/>
      <c r="G216"/>
      <c r="H216" s="188">
        <f t="shared" si="11"/>
        <v>-500000</v>
      </c>
      <c r="J216" s="4">
        <f t="shared" si="10"/>
        <v>7.6643999999999997</v>
      </c>
      <c r="K216" s="121">
        <f t="shared" si="9"/>
        <v>-3832200</v>
      </c>
    </row>
    <row r="217" spans="1:11">
      <c r="A217" s="34">
        <v>30011</v>
      </c>
      <c r="B217" s="280" t="s">
        <v>296</v>
      </c>
      <c r="C217" s="220"/>
      <c r="D217" s="220"/>
      <c r="E217" s="277"/>
      <c r="F217" s="277"/>
      <c r="G217"/>
      <c r="H217" s="188">
        <f t="shared" si="11"/>
        <v>0</v>
      </c>
      <c r="J217" s="4">
        <f t="shared" si="10"/>
        <v>7.6643999999999997</v>
      </c>
      <c r="K217" s="121">
        <f t="shared" si="9"/>
        <v>0</v>
      </c>
    </row>
    <row r="218" spans="1:11">
      <c r="A218" s="34">
        <v>30020</v>
      </c>
      <c r="B218" s="276" t="s">
        <v>297</v>
      </c>
      <c r="C218" s="220"/>
      <c r="D218" s="220"/>
      <c r="E218" s="277"/>
      <c r="F218" s="277"/>
      <c r="G218"/>
      <c r="H218" s="188">
        <f t="shared" si="11"/>
        <v>0</v>
      </c>
      <c r="J218" s="4">
        <f t="shared" si="10"/>
        <v>7.6643999999999997</v>
      </c>
      <c r="K218" s="121">
        <f t="shared" si="9"/>
        <v>0</v>
      </c>
    </row>
    <row r="219" spans="1:11">
      <c r="A219" s="34">
        <v>30030</v>
      </c>
      <c r="B219" s="276" t="s">
        <v>298</v>
      </c>
      <c r="C219" s="220"/>
      <c r="D219" s="220"/>
      <c r="E219" s="277"/>
      <c r="F219" s="277"/>
      <c r="G219"/>
      <c r="H219" s="188">
        <f t="shared" si="11"/>
        <v>0</v>
      </c>
      <c r="J219" s="4">
        <f t="shared" si="10"/>
        <v>7.6643999999999997</v>
      </c>
      <c r="K219" s="121">
        <f t="shared" si="9"/>
        <v>0</v>
      </c>
    </row>
    <row r="220" spans="1:11">
      <c r="A220" s="34">
        <v>30031</v>
      </c>
      <c r="B220" s="280" t="s">
        <v>299</v>
      </c>
      <c r="C220" s="220"/>
      <c r="D220" s="220"/>
      <c r="E220" s="277"/>
      <c r="F220" s="277"/>
      <c r="G220"/>
      <c r="H220" s="188">
        <f t="shared" si="11"/>
        <v>0</v>
      </c>
      <c r="J220" s="4">
        <f t="shared" si="10"/>
        <v>7.6643999999999997</v>
      </c>
      <c r="K220" s="121">
        <f t="shared" si="9"/>
        <v>0</v>
      </c>
    </row>
    <row r="221" spans="1:11">
      <c r="A221" s="281">
        <v>30040</v>
      </c>
      <c r="B221" s="279" t="s">
        <v>301</v>
      </c>
      <c r="C221" s="221"/>
      <c r="D221" s="189">
        <v>2122625.7199999988</v>
      </c>
      <c r="E221" s="189"/>
      <c r="F221" s="189"/>
      <c r="G221" s="190"/>
      <c r="H221" s="190">
        <f>ROUND(C221-D221+E221-F221,2)</f>
        <v>-2122625.7200000002</v>
      </c>
      <c r="J221" s="4">
        <f t="shared" si="10"/>
        <v>7.6643999999999997</v>
      </c>
      <c r="K221" s="124">
        <f t="shared" si="9"/>
        <v>-16268652.57</v>
      </c>
    </row>
    <row r="222" spans="1:11">
      <c r="A222" s="34">
        <v>30041</v>
      </c>
      <c r="B222" s="280" t="s">
        <v>300</v>
      </c>
      <c r="C222" s="220"/>
      <c r="D222" s="220"/>
      <c r="E222" s="277"/>
      <c r="F222" s="277"/>
      <c r="G222"/>
      <c r="H222" s="188">
        <f>ROUND(C222-D222+E222-F222,2)</f>
        <v>0</v>
      </c>
      <c r="J222" s="4">
        <f t="shared" si="10"/>
        <v>7.6643999999999997</v>
      </c>
      <c r="K222" s="121">
        <f t="shared" si="9"/>
        <v>0</v>
      </c>
    </row>
    <row r="223" spans="1:11">
      <c r="A223" s="34">
        <v>30050</v>
      </c>
      <c r="B223" s="276" t="s">
        <v>302</v>
      </c>
      <c r="C223" s="220"/>
      <c r="D223" s="220"/>
      <c r="E223" s="277"/>
      <c r="F223" s="277"/>
      <c r="G223"/>
      <c r="H223" s="188">
        <f t="shared" si="11"/>
        <v>0</v>
      </c>
      <c r="J223" s="4">
        <f t="shared" si="10"/>
        <v>7.6643999999999997</v>
      </c>
      <c r="K223" s="121">
        <f t="shared" si="9"/>
        <v>0</v>
      </c>
    </row>
    <row r="224" spans="1:11">
      <c r="A224" s="34">
        <v>71000</v>
      </c>
      <c r="B224" s="276" t="s">
        <v>482</v>
      </c>
      <c r="C224" s="220"/>
      <c r="D224" s="220"/>
      <c r="E224" s="277"/>
      <c r="F224" s="277"/>
      <c r="G224"/>
      <c r="H224" s="188">
        <f t="shared" si="11"/>
        <v>0</v>
      </c>
      <c r="J224" s="4">
        <f t="shared" si="10"/>
        <v>7.6643999999999997</v>
      </c>
      <c r="K224" s="121">
        <f t="shared" si="9"/>
        <v>0</v>
      </c>
    </row>
    <row r="225" spans="1:11">
      <c r="A225" s="34">
        <v>71001</v>
      </c>
      <c r="B225" s="276" t="s">
        <v>304</v>
      </c>
      <c r="C225" s="220"/>
      <c r="D225" s="220">
        <v>11244521.800000001</v>
      </c>
      <c r="E225" s="277"/>
      <c r="F225" s="277"/>
      <c r="G225"/>
      <c r="H225" s="188">
        <f t="shared" si="11"/>
        <v>-11244521.800000001</v>
      </c>
      <c r="J225" s="4">
        <f t="shared" si="10"/>
        <v>7.6643999999999997</v>
      </c>
      <c r="K225" s="121">
        <f t="shared" si="9"/>
        <v>-86182512.879999995</v>
      </c>
    </row>
    <row r="226" spans="1:11">
      <c r="A226" s="34">
        <v>71002</v>
      </c>
      <c r="B226" s="276" t="s">
        <v>305</v>
      </c>
      <c r="C226" s="220"/>
      <c r="D226" s="220"/>
      <c r="E226" s="277"/>
      <c r="F226" s="277"/>
      <c r="G226"/>
      <c r="H226" s="188">
        <f t="shared" si="11"/>
        <v>0</v>
      </c>
      <c r="J226" s="4">
        <f t="shared" si="10"/>
        <v>7.6643999999999997</v>
      </c>
      <c r="K226" s="121">
        <f t="shared" si="9"/>
        <v>0</v>
      </c>
    </row>
    <row r="227" spans="1:11">
      <c r="A227" s="34">
        <v>71003</v>
      </c>
      <c r="B227" s="276" t="s">
        <v>306</v>
      </c>
      <c r="C227" s="220"/>
      <c r="D227" s="220"/>
      <c r="E227" s="277"/>
      <c r="F227" s="277"/>
      <c r="G227"/>
      <c r="H227" s="188">
        <f t="shared" si="11"/>
        <v>0</v>
      </c>
      <c r="J227" s="4">
        <f t="shared" si="10"/>
        <v>7.6643999999999997</v>
      </c>
      <c r="K227" s="121">
        <f t="shared" si="9"/>
        <v>0</v>
      </c>
    </row>
    <row r="228" spans="1:11">
      <c r="A228" s="34">
        <v>71004</v>
      </c>
      <c r="B228" s="276" t="s">
        <v>307</v>
      </c>
      <c r="C228" s="220"/>
      <c r="D228" s="220"/>
      <c r="E228" s="277"/>
      <c r="F228" s="277"/>
      <c r="G228"/>
      <c r="H228" s="188">
        <f t="shared" si="11"/>
        <v>0</v>
      </c>
      <c r="J228" s="4">
        <f t="shared" si="10"/>
        <v>7.6643999999999997</v>
      </c>
      <c r="K228" s="121">
        <f t="shared" si="9"/>
        <v>0</v>
      </c>
    </row>
    <row r="229" spans="1:11">
      <c r="A229" s="34">
        <v>71005</v>
      </c>
      <c r="B229" s="276" t="s">
        <v>308</v>
      </c>
      <c r="C229" s="220"/>
      <c r="D229" s="220"/>
      <c r="E229" s="277"/>
      <c r="F229" s="277"/>
      <c r="G229"/>
      <c r="H229" s="188">
        <f t="shared" si="11"/>
        <v>0</v>
      </c>
      <c r="J229" s="4">
        <f t="shared" si="10"/>
        <v>7.6643999999999997</v>
      </c>
      <c r="K229" s="121">
        <f t="shared" si="9"/>
        <v>0</v>
      </c>
    </row>
    <row r="230" spans="1:11">
      <c r="A230" s="34">
        <v>71006</v>
      </c>
      <c r="B230" s="276" t="s">
        <v>309</v>
      </c>
      <c r="C230" s="220"/>
      <c r="D230" s="220"/>
      <c r="E230" s="277"/>
      <c r="F230" s="277"/>
      <c r="G230"/>
      <c r="H230" s="188">
        <f t="shared" si="11"/>
        <v>0</v>
      </c>
      <c r="J230" s="4">
        <f t="shared" si="10"/>
        <v>7.6643999999999997</v>
      </c>
      <c r="K230" s="121">
        <f t="shared" si="9"/>
        <v>0</v>
      </c>
    </row>
    <row r="231" spans="1:11">
      <c r="A231" s="34">
        <v>71007</v>
      </c>
      <c r="B231" s="276" t="s">
        <v>310</v>
      </c>
      <c r="C231" s="220"/>
      <c r="D231" s="220"/>
      <c r="E231" s="277"/>
      <c r="F231" s="277"/>
      <c r="G231"/>
      <c r="H231" s="188">
        <f t="shared" si="11"/>
        <v>0</v>
      </c>
      <c r="J231" s="4">
        <f t="shared" si="10"/>
        <v>7.6643999999999997</v>
      </c>
      <c r="K231" s="121">
        <f t="shared" si="9"/>
        <v>0</v>
      </c>
    </row>
    <row r="232" spans="1:11">
      <c r="A232" s="34">
        <v>71008</v>
      </c>
      <c r="B232" s="276" t="s">
        <v>311</v>
      </c>
      <c r="C232" s="220"/>
      <c r="D232" s="220">
        <v>694903.61</v>
      </c>
      <c r="E232" s="277"/>
      <c r="F232" s="277"/>
      <c r="G232"/>
      <c r="H232" s="188">
        <f t="shared" si="11"/>
        <v>-694903.61</v>
      </c>
      <c r="J232" s="4">
        <f t="shared" si="10"/>
        <v>7.6643999999999997</v>
      </c>
      <c r="K232" s="121">
        <f t="shared" si="9"/>
        <v>-5326019.2300000004</v>
      </c>
    </row>
    <row r="233" spans="1:11">
      <c r="A233" s="34">
        <v>71009</v>
      </c>
      <c r="B233" s="276" t="s">
        <v>312</v>
      </c>
      <c r="C233" s="220"/>
      <c r="D233" s="220">
        <v>714731.75</v>
      </c>
      <c r="E233" s="277"/>
      <c r="F233" s="277"/>
      <c r="G233"/>
      <c r="H233" s="188">
        <f t="shared" si="11"/>
        <v>-714731.75</v>
      </c>
      <c r="J233" s="4">
        <f t="shared" si="10"/>
        <v>7.6643999999999997</v>
      </c>
      <c r="K233" s="121">
        <f t="shared" si="9"/>
        <v>-5477990.0199999996</v>
      </c>
    </row>
    <row r="234" spans="1:11">
      <c r="A234" s="34">
        <v>71010</v>
      </c>
      <c r="B234" s="280" t="s">
        <v>313</v>
      </c>
      <c r="C234" s="220"/>
      <c r="D234" s="220"/>
      <c r="E234" s="277"/>
      <c r="F234" s="277"/>
      <c r="G234"/>
      <c r="H234" s="188">
        <f t="shared" si="11"/>
        <v>0</v>
      </c>
      <c r="J234" s="4">
        <f t="shared" si="10"/>
        <v>7.6643999999999997</v>
      </c>
      <c r="K234" s="121">
        <f t="shared" si="9"/>
        <v>0</v>
      </c>
    </row>
    <row r="235" spans="1:11">
      <c r="A235" s="275">
        <v>71011</v>
      </c>
      <c r="B235" s="280" t="s">
        <v>314</v>
      </c>
      <c r="C235" s="220"/>
      <c r="D235" s="220"/>
      <c r="E235" s="277"/>
      <c r="F235" s="277"/>
      <c r="G235"/>
      <c r="H235" s="188">
        <f t="shared" si="11"/>
        <v>0</v>
      </c>
      <c r="J235" s="4">
        <f t="shared" si="10"/>
        <v>7.6643999999999997</v>
      </c>
      <c r="K235" s="121">
        <f t="shared" si="9"/>
        <v>0</v>
      </c>
    </row>
    <row r="236" spans="1:11">
      <c r="A236" s="275">
        <v>71012</v>
      </c>
      <c r="B236" s="280" t="s">
        <v>315</v>
      </c>
      <c r="C236" s="220"/>
      <c r="D236" s="220"/>
      <c r="E236" s="277"/>
      <c r="F236" s="277"/>
      <c r="G236"/>
      <c r="H236" s="188">
        <f t="shared" si="11"/>
        <v>0</v>
      </c>
      <c r="J236" s="4">
        <f t="shared" si="10"/>
        <v>7.6643999999999997</v>
      </c>
      <c r="K236" s="121">
        <f t="shared" si="9"/>
        <v>0</v>
      </c>
    </row>
    <row r="237" spans="1:11">
      <c r="A237" s="275">
        <v>71013</v>
      </c>
      <c r="B237" s="280" t="s">
        <v>316</v>
      </c>
      <c r="C237" s="220"/>
      <c r="D237" s="220"/>
      <c r="E237" s="277"/>
      <c r="F237" s="277"/>
      <c r="G237"/>
      <c r="H237" s="188">
        <f t="shared" si="11"/>
        <v>0</v>
      </c>
      <c r="J237" s="4">
        <f t="shared" si="10"/>
        <v>7.6643999999999997</v>
      </c>
      <c r="K237" s="121">
        <f t="shared" si="9"/>
        <v>0</v>
      </c>
    </row>
    <row r="238" spans="1:11">
      <c r="A238" s="275">
        <v>71014</v>
      </c>
      <c r="B238" s="280" t="s">
        <v>317</v>
      </c>
      <c r="C238" s="220"/>
      <c r="D238" s="220"/>
      <c r="E238" s="277"/>
      <c r="F238" s="277"/>
      <c r="G238"/>
      <c r="H238" s="188">
        <f t="shared" si="11"/>
        <v>0</v>
      </c>
      <c r="J238" s="4">
        <f t="shared" si="10"/>
        <v>7.6643999999999997</v>
      </c>
      <c r="K238" s="121">
        <f t="shared" si="9"/>
        <v>0</v>
      </c>
    </row>
    <row r="239" spans="1:11">
      <c r="A239" s="275">
        <v>71015</v>
      </c>
      <c r="B239" s="280" t="s">
        <v>318</v>
      </c>
      <c r="C239" s="220"/>
      <c r="D239" s="220">
        <v>37050.160000000003</v>
      </c>
      <c r="E239" s="277"/>
      <c r="F239" s="277"/>
      <c r="G239"/>
      <c r="H239" s="188">
        <f t="shared" si="11"/>
        <v>-37050.160000000003</v>
      </c>
      <c r="J239" s="4">
        <f t="shared" si="10"/>
        <v>7.6643999999999997</v>
      </c>
      <c r="K239" s="121">
        <f t="shared" si="9"/>
        <v>-283967.25</v>
      </c>
    </row>
    <row r="240" spans="1:11">
      <c r="A240" s="275">
        <v>71016</v>
      </c>
      <c r="B240" s="280" t="s">
        <v>319</v>
      </c>
      <c r="C240" s="220"/>
      <c r="D240" s="220"/>
      <c r="E240" s="277"/>
      <c r="F240" s="277"/>
      <c r="G240"/>
      <c r="H240" s="188">
        <f t="shared" si="11"/>
        <v>0</v>
      </c>
      <c r="J240" s="4">
        <f t="shared" si="10"/>
        <v>7.6643999999999997</v>
      </c>
      <c r="K240" s="121">
        <f t="shared" si="9"/>
        <v>0</v>
      </c>
    </row>
    <row r="241" spans="1:11">
      <c r="A241" s="275">
        <v>71017</v>
      </c>
      <c r="B241" s="280" t="s">
        <v>320</v>
      </c>
      <c r="C241" s="220"/>
      <c r="D241" s="220"/>
      <c r="E241" s="277"/>
      <c r="F241" s="277"/>
      <c r="G241"/>
      <c r="H241" s="188">
        <f t="shared" si="11"/>
        <v>0</v>
      </c>
      <c r="J241" s="4">
        <f t="shared" si="10"/>
        <v>7.6643999999999997</v>
      </c>
      <c r="K241" s="121">
        <f t="shared" si="9"/>
        <v>0</v>
      </c>
    </row>
    <row r="242" spans="1:11">
      <c r="A242" s="275">
        <v>71018</v>
      </c>
      <c r="B242" s="280" t="s">
        <v>321</v>
      </c>
      <c r="C242" s="220"/>
      <c r="D242" s="220"/>
      <c r="E242" s="277"/>
      <c r="F242" s="277"/>
      <c r="G242"/>
      <c r="H242" s="188">
        <f t="shared" si="11"/>
        <v>0</v>
      </c>
      <c r="J242" s="4">
        <f t="shared" si="10"/>
        <v>7.6643999999999997</v>
      </c>
      <c r="K242" s="121">
        <f t="shared" si="9"/>
        <v>0</v>
      </c>
    </row>
    <row r="243" spans="1:11">
      <c r="A243" s="275">
        <v>71019</v>
      </c>
      <c r="B243" s="280" t="s">
        <v>322</v>
      </c>
      <c r="C243" s="220"/>
      <c r="D243" s="220"/>
      <c r="E243" s="277"/>
      <c r="F243" s="277"/>
      <c r="G243"/>
      <c r="H243" s="188">
        <f t="shared" si="11"/>
        <v>0</v>
      </c>
      <c r="J243" s="4">
        <f t="shared" si="10"/>
        <v>7.6643999999999997</v>
      </c>
      <c r="K243" s="121">
        <f t="shared" si="9"/>
        <v>0</v>
      </c>
    </row>
    <row r="244" spans="1:11">
      <c r="A244" s="275">
        <v>71020</v>
      </c>
      <c r="B244" s="280" t="s">
        <v>323</v>
      </c>
      <c r="C244" s="220"/>
      <c r="D244" s="220"/>
      <c r="E244" s="277"/>
      <c r="F244" s="277"/>
      <c r="G244"/>
      <c r="H244" s="188">
        <f t="shared" si="11"/>
        <v>0</v>
      </c>
      <c r="J244" s="4">
        <f t="shared" si="10"/>
        <v>7.6643999999999997</v>
      </c>
      <c r="K244" s="121">
        <f t="shared" si="9"/>
        <v>0</v>
      </c>
    </row>
    <row r="245" spans="1:11">
      <c r="A245" s="275">
        <v>71021</v>
      </c>
      <c r="B245" s="280" t="s">
        <v>324</v>
      </c>
      <c r="C245" s="220"/>
      <c r="D245" s="220"/>
      <c r="E245" s="277"/>
      <c r="F245" s="277"/>
      <c r="G245"/>
      <c r="H245" s="188">
        <f t="shared" si="11"/>
        <v>0</v>
      </c>
      <c r="J245" s="4">
        <f t="shared" si="10"/>
        <v>7.6643999999999997</v>
      </c>
      <c r="K245" s="121">
        <f t="shared" si="9"/>
        <v>0</v>
      </c>
    </row>
    <row r="246" spans="1:11">
      <c r="A246" s="275">
        <v>71022</v>
      </c>
      <c r="B246" s="280" t="s">
        <v>325</v>
      </c>
      <c r="C246" s="220"/>
      <c r="D246" s="220"/>
      <c r="E246" s="277"/>
      <c r="F246" s="277"/>
      <c r="G246"/>
      <c r="H246" s="188">
        <f t="shared" si="11"/>
        <v>0</v>
      </c>
      <c r="J246" s="4">
        <f t="shared" si="10"/>
        <v>7.6643999999999997</v>
      </c>
      <c r="K246" s="121">
        <f t="shared" si="9"/>
        <v>0</v>
      </c>
    </row>
    <row r="247" spans="1:11">
      <c r="A247" s="275">
        <v>71023</v>
      </c>
      <c r="B247" s="280" t="s">
        <v>326</v>
      </c>
      <c r="C247" s="220"/>
      <c r="D247" s="220"/>
      <c r="E247" s="277"/>
      <c r="F247" s="277"/>
      <c r="G247"/>
      <c r="H247" s="188">
        <f t="shared" si="11"/>
        <v>0</v>
      </c>
      <c r="J247" s="4">
        <f t="shared" si="10"/>
        <v>7.6643999999999997</v>
      </c>
      <c r="K247" s="121">
        <f t="shared" si="9"/>
        <v>0</v>
      </c>
    </row>
    <row r="248" spans="1:11">
      <c r="A248" s="275">
        <v>71024</v>
      </c>
      <c r="B248" s="280" t="s">
        <v>327</v>
      </c>
      <c r="C248" s="220"/>
      <c r="D248" s="220"/>
      <c r="E248" s="277"/>
      <c r="F248" s="277"/>
      <c r="G248"/>
      <c r="H248" s="188">
        <f t="shared" si="11"/>
        <v>0</v>
      </c>
      <c r="J248" s="4">
        <f t="shared" si="10"/>
        <v>7.6643999999999997</v>
      </c>
      <c r="K248" s="121">
        <f t="shared" si="9"/>
        <v>0</v>
      </c>
    </row>
    <row r="249" spans="1:11">
      <c r="A249" s="13">
        <v>71025</v>
      </c>
      <c r="B249" s="276" t="s">
        <v>328</v>
      </c>
      <c r="C249" s="220"/>
      <c r="D249" s="220"/>
      <c r="E249" s="277"/>
      <c r="F249" s="277"/>
      <c r="G249"/>
      <c r="H249" s="188">
        <f t="shared" si="11"/>
        <v>0</v>
      </c>
      <c r="J249" s="4">
        <f t="shared" si="10"/>
        <v>7.6643999999999997</v>
      </c>
      <c r="K249" s="121">
        <f t="shared" si="9"/>
        <v>0</v>
      </c>
    </row>
    <row r="250" spans="1:11">
      <c r="A250" s="13">
        <v>71026</v>
      </c>
      <c r="B250" s="276" t="s">
        <v>329</v>
      </c>
      <c r="C250" s="220"/>
      <c r="D250" s="220">
        <v>100</v>
      </c>
      <c r="E250" s="277"/>
      <c r="F250" s="277"/>
      <c r="G250"/>
      <c r="H250" s="188">
        <f t="shared" si="11"/>
        <v>-100</v>
      </c>
      <c r="J250" s="4">
        <f t="shared" si="10"/>
        <v>7.6643999999999997</v>
      </c>
      <c r="K250" s="121">
        <f t="shared" si="9"/>
        <v>-766.44</v>
      </c>
    </row>
    <row r="251" spans="1:11">
      <c r="A251" s="13">
        <v>71027</v>
      </c>
      <c r="B251" s="276" t="s">
        <v>330</v>
      </c>
      <c r="C251" s="220"/>
      <c r="D251" s="220"/>
      <c r="E251" s="277"/>
      <c r="F251" s="277"/>
      <c r="G251"/>
      <c r="H251" s="188">
        <f t="shared" si="11"/>
        <v>0</v>
      </c>
      <c r="J251" s="4">
        <f t="shared" si="10"/>
        <v>7.6643999999999997</v>
      </c>
      <c r="K251" s="121">
        <f t="shared" si="9"/>
        <v>0</v>
      </c>
    </row>
    <row r="252" spans="1:11">
      <c r="A252" s="13">
        <v>71028</v>
      </c>
      <c r="B252" s="276" t="s">
        <v>331</v>
      </c>
      <c r="C252" s="220"/>
      <c r="D252" s="220"/>
      <c r="E252" s="277"/>
      <c r="F252" s="277"/>
      <c r="G252"/>
      <c r="H252" s="188">
        <f t="shared" si="11"/>
        <v>0</v>
      </c>
      <c r="J252" s="4">
        <f t="shared" si="10"/>
        <v>7.6643999999999997</v>
      </c>
      <c r="K252" s="121">
        <f t="shared" si="9"/>
        <v>0</v>
      </c>
    </row>
    <row r="253" spans="1:11">
      <c r="A253" s="34">
        <v>71998</v>
      </c>
      <c r="B253" s="276" t="s">
        <v>332</v>
      </c>
      <c r="C253" s="220"/>
      <c r="D253" s="220">
        <v>899468.19</v>
      </c>
      <c r="E253" s="277"/>
      <c r="F253" s="277"/>
      <c r="G253"/>
      <c r="H253" s="188">
        <f t="shared" si="11"/>
        <v>-899468.19</v>
      </c>
      <c r="J253" s="4">
        <f t="shared" si="10"/>
        <v>7.6643999999999997</v>
      </c>
      <c r="K253" s="121">
        <f t="shared" si="9"/>
        <v>-6893884</v>
      </c>
    </row>
    <row r="254" spans="1:11">
      <c r="A254" s="34">
        <v>72100</v>
      </c>
      <c r="B254" s="276" t="s">
        <v>333</v>
      </c>
      <c r="C254" s="220"/>
      <c r="D254" s="220"/>
      <c r="E254" s="277"/>
      <c r="F254" s="277"/>
      <c r="G254"/>
      <c r="H254" s="188">
        <f t="shared" si="11"/>
        <v>0</v>
      </c>
      <c r="J254" s="4">
        <f t="shared" si="10"/>
        <v>7.6643999999999997</v>
      </c>
      <c r="K254" s="121">
        <f t="shared" si="9"/>
        <v>0</v>
      </c>
    </row>
    <row r="255" spans="1:11">
      <c r="A255" s="34">
        <v>72101</v>
      </c>
      <c r="B255" s="276" t="s">
        <v>334</v>
      </c>
      <c r="C255" s="220"/>
      <c r="D255" s="220"/>
      <c r="E255" s="277"/>
      <c r="F255" s="277"/>
      <c r="G255"/>
      <c r="H255" s="188">
        <f t="shared" si="11"/>
        <v>0</v>
      </c>
      <c r="J255" s="4">
        <f t="shared" si="10"/>
        <v>7.6643999999999997</v>
      </c>
      <c r="K255" s="121">
        <f t="shared" si="9"/>
        <v>0</v>
      </c>
    </row>
    <row r="256" spans="1:11">
      <c r="A256" s="34">
        <v>72102</v>
      </c>
      <c r="B256" s="276" t="s">
        <v>335</v>
      </c>
      <c r="C256" s="220"/>
      <c r="D256" s="220"/>
      <c r="E256" s="277"/>
      <c r="F256" s="277"/>
      <c r="G256"/>
      <c r="H256" s="188">
        <f t="shared" si="11"/>
        <v>0</v>
      </c>
      <c r="J256" s="4">
        <f t="shared" si="10"/>
        <v>7.6643999999999997</v>
      </c>
      <c r="K256" s="121">
        <f t="shared" si="9"/>
        <v>0</v>
      </c>
    </row>
    <row r="257" spans="1:11">
      <c r="A257" s="34">
        <v>72200</v>
      </c>
      <c r="B257" s="276" t="s">
        <v>337</v>
      </c>
      <c r="C257" s="220"/>
      <c r="D257" s="220"/>
      <c r="E257" s="277"/>
      <c r="F257" s="277"/>
      <c r="G257"/>
      <c r="H257" s="188">
        <f t="shared" si="11"/>
        <v>0</v>
      </c>
      <c r="J257" s="4">
        <f t="shared" si="10"/>
        <v>7.6643999999999997</v>
      </c>
      <c r="K257" s="121">
        <f t="shared" si="9"/>
        <v>0</v>
      </c>
    </row>
    <row r="258" spans="1:11">
      <c r="A258" s="13">
        <v>73006</v>
      </c>
      <c r="B258" s="276" t="s">
        <v>338</v>
      </c>
      <c r="C258" s="220"/>
      <c r="D258" s="220"/>
      <c r="E258" s="277"/>
      <c r="F258" s="277"/>
      <c r="G258"/>
      <c r="H258" s="188">
        <f t="shared" si="11"/>
        <v>0</v>
      </c>
      <c r="J258" s="4">
        <f t="shared" si="10"/>
        <v>7.6643999999999997</v>
      </c>
      <c r="K258" s="121">
        <f t="shared" si="9"/>
        <v>0</v>
      </c>
    </row>
    <row r="259" spans="1:11">
      <c r="A259" s="34">
        <v>74100</v>
      </c>
      <c r="B259" s="276" t="s">
        <v>339</v>
      </c>
      <c r="C259" s="220"/>
      <c r="D259" s="220"/>
      <c r="E259" s="277"/>
      <c r="F259" s="277"/>
      <c r="G259"/>
      <c r="H259" s="188">
        <f t="shared" si="11"/>
        <v>0</v>
      </c>
      <c r="J259" s="4">
        <f t="shared" si="10"/>
        <v>7.6643999999999997</v>
      </c>
      <c r="K259" s="121">
        <f t="shared" si="9"/>
        <v>0</v>
      </c>
    </row>
    <row r="260" spans="1:11">
      <c r="A260" s="34">
        <v>74101</v>
      </c>
      <c r="B260" s="276" t="s">
        <v>340</v>
      </c>
      <c r="C260" s="220"/>
      <c r="D260" s="220"/>
      <c r="E260" s="277"/>
      <c r="F260" s="277"/>
      <c r="G260"/>
      <c r="H260" s="188">
        <f t="shared" si="11"/>
        <v>0</v>
      </c>
      <c r="J260" s="4">
        <f t="shared" si="10"/>
        <v>7.6643999999999997</v>
      </c>
      <c r="K260" s="121">
        <f t="shared" si="9"/>
        <v>0</v>
      </c>
    </row>
    <row r="261" spans="1:11">
      <c r="A261" s="34">
        <v>74102</v>
      </c>
      <c r="B261" s="276" t="s">
        <v>341</v>
      </c>
      <c r="C261" s="220"/>
      <c r="D261" s="220"/>
      <c r="E261" s="277"/>
      <c r="F261" s="277"/>
      <c r="G261"/>
      <c r="H261" s="188">
        <f t="shared" si="11"/>
        <v>0</v>
      </c>
      <c r="J261" s="4">
        <f t="shared" si="10"/>
        <v>7.6643999999999997</v>
      </c>
      <c r="K261" s="121">
        <f t="shared" si="9"/>
        <v>0</v>
      </c>
    </row>
    <row r="262" spans="1:11">
      <c r="A262" s="34">
        <v>74200</v>
      </c>
      <c r="B262" s="276" t="s">
        <v>342</v>
      </c>
      <c r="C262" s="220"/>
      <c r="D262" s="220"/>
      <c r="E262" s="277"/>
      <c r="F262" s="277"/>
      <c r="G262"/>
      <c r="H262" s="188">
        <f t="shared" si="11"/>
        <v>0</v>
      </c>
      <c r="J262" s="4">
        <f t="shared" si="10"/>
        <v>7.6643999999999997</v>
      </c>
      <c r="K262" s="121">
        <f t="shared" si="9"/>
        <v>0</v>
      </c>
    </row>
    <row r="263" spans="1:11">
      <c r="A263" s="34">
        <v>74201</v>
      </c>
      <c r="B263" s="276" t="s">
        <v>343</v>
      </c>
      <c r="C263" s="220"/>
      <c r="D263" s="220"/>
      <c r="E263" s="277"/>
      <c r="F263" s="277"/>
      <c r="G263"/>
      <c r="H263" s="188">
        <f t="shared" si="11"/>
        <v>0</v>
      </c>
      <c r="J263" s="4">
        <f t="shared" si="10"/>
        <v>7.6643999999999997</v>
      </c>
      <c r="K263" s="121">
        <f t="shared" si="9"/>
        <v>0</v>
      </c>
    </row>
    <row r="264" spans="1:11">
      <c r="A264" s="34">
        <v>74202</v>
      </c>
      <c r="B264" s="276" t="s">
        <v>344</v>
      </c>
      <c r="C264" s="220"/>
      <c r="D264" s="220"/>
      <c r="E264" s="277"/>
      <c r="F264" s="277"/>
      <c r="G264"/>
      <c r="H264" s="188">
        <f t="shared" si="11"/>
        <v>0</v>
      </c>
      <c r="J264" s="4">
        <f t="shared" si="10"/>
        <v>7.6643999999999997</v>
      </c>
      <c r="K264" s="121">
        <f t="shared" ref="K264:K327" si="12">ROUND(H264*J264,2)</f>
        <v>0</v>
      </c>
    </row>
    <row r="265" spans="1:11">
      <c r="A265" s="34">
        <v>74203</v>
      </c>
      <c r="B265" s="276" t="s">
        <v>345</v>
      </c>
      <c r="C265" s="220"/>
      <c r="D265" s="220"/>
      <c r="E265" s="277"/>
      <c r="F265" s="277"/>
      <c r="G265"/>
      <c r="H265" s="188">
        <f t="shared" si="11"/>
        <v>0</v>
      </c>
      <c r="J265" s="4">
        <f t="shared" ref="J265:J328" si="13">J264</f>
        <v>7.6643999999999997</v>
      </c>
      <c r="K265" s="121">
        <f t="shared" si="12"/>
        <v>0</v>
      </c>
    </row>
    <row r="266" spans="1:11">
      <c r="A266" s="34">
        <v>74204</v>
      </c>
      <c r="B266" s="276" t="s">
        <v>346</v>
      </c>
      <c r="C266" s="220"/>
      <c r="D266" s="220"/>
      <c r="E266" s="277"/>
      <c r="F266" s="277"/>
      <c r="G266"/>
      <c r="H266" s="188">
        <f t="shared" si="11"/>
        <v>0</v>
      </c>
      <c r="J266" s="4">
        <f t="shared" si="13"/>
        <v>7.6643999999999997</v>
      </c>
      <c r="K266" s="121">
        <f t="shared" si="12"/>
        <v>0</v>
      </c>
    </row>
    <row r="267" spans="1:11">
      <c r="A267" s="34">
        <v>74300</v>
      </c>
      <c r="B267" s="276" t="s">
        <v>347</v>
      </c>
      <c r="C267" s="220"/>
      <c r="D267" s="220"/>
      <c r="E267" s="277"/>
      <c r="F267" s="277"/>
      <c r="G267"/>
      <c r="H267" s="188">
        <f t="shared" ref="H267:H334" si="14">ROUND(C267-D267+E267-F267,2)</f>
        <v>0</v>
      </c>
      <c r="J267" s="4">
        <f t="shared" si="13"/>
        <v>7.6643999999999997</v>
      </c>
      <c r="K267" s="121">
        <f t="shared" si="12"/>
        <v>0</v>
      </c>
    </row>
    <row r="268" spans="1:11">
      <c r="A268" s="34">
        <v>81000</v>
      </c>
      <c r="B268" s="276" t="s">
        <v>483</v>
      </c>
      <c r="C268" s="220"/>
      <c r="D268" s="220"/>
      <c r="E268" s="277"/>
      <c r="F268" s="277"/>
      <c r="G268"/>
      <c r="H268" s="188">
        <f t="shared" si="14"/>
        <v>0</v>
      </c>
      <c r="J268" s="4">
        <f t="shared" si="13"/>
        <v>7.6643999999999997</v>
      </c>
      <c r="K268" s="121">
        <f t="shared" si="12"/>
        <v>0</v>
      </c>
    </row>
    <row r="269" spans="1:11">
      <c r="A269" s="34">
        <v>81001</v>
      </c>
      <c r="B269" s="280" t="s">
        <v>304</v>
      </c>
      <c r="C269" s="220">
        <v>10178872.210000001</v>
      </c>
      <c r="D269" s="220"/>
      <c r="E269" s="277"/>
      <c r="F269" s="277"/>
      <c r="G269"/>
      <c r="H269" s="188">
        <f t="shared" si="14"/>
        <v>10178872.210000001</v>
      </c>
      <c r="J269" s="4">
        <f t="shared" si="13"/>
        <v>7.6643999999999997</v>
      </c>
      <c r="K269" s="121">
        <f t="shared" si="12"/>
        <v>78014948.170000002</v>
      </c>
    </row>
    <row r="270" spans="1:11">
      <c r="A270" s="34">
        <v>81002</v>
      </c>
      <c r="B270" s="280" t="s">
        <v>305</v>
      </c>
      <c r="C270" s="220"/>
      <c r="D270" s="220"/>
      <c r="E270" s="277"/>
      <c r="F270" s="277"/>
      <c r="G270"/>
      <c r="H270" s="188">
        <f t="shared" si="14"/>
        <v>0</v>
      </c>
      <c r="J270" s="4">
        <f t="shared" si="13"/>
        <v>7.6643999999999997</v>
      </c>
      <c r="K270" s="121">
        <f t="shared" si="12"/>
        <v>0</v>
      </c>
    </row>
    <row r="271" spans="1:11">
      <c r="A271" s="34">
        <v>81003</v>
      </c>
      <c r="B271" s="280" t="s">
        <v>306</v>
      </c>
      <c r="C271" s="220"/>
      <c r="D271" s="220"/>
      <c r="E271" s="277"/>
      <c r="F271" s="277"/>
      <c r="G271"/>
      <c r="H271" s="188">
        <f t="shared" si="14"/>
        <v>0</v>
      </c>
      <c r="J271" s="4">
        <f t="shared" si="13"/>
        <v>7.6643999999999997</v>
      </c>
      <c r="K271" s="121">
        <f t="shared" si="12"/>
        <v>0</v>
      </c>
    </row>
    <row r="272" spans="1:11">
      <c r="A272" s="34">
        <v>81004</v>
      </c>
      <c r="B272" s="280" t="s">
        <v>307</v>
      </c>
      <c r="C272" s="220"/>
      <c r="D272" s="220"/>
      <c r="E272" s="277"/>
      <c r="F272" s="277"/>
      <c r="G272"/>
      <c r="H272" s="188">
        <f t="shared" si="14"/>
        <v>0</v>
      </c>
      <c r="J272" s="4">
        <f t="shared" si="13"/>
        <v>7.6643999999999997</v>
      </c>
      <c r="K272" s="121">
        <f t="shared" si="12"/>
        <v>0</v>
      </c>
    </row>
    <row r="273" spans="1:11">
      <c r="A273" s="34">
        <v>81005</v>
      </c>
      <c r="B273" s="280" t="s">
        <v>308</v>
      </c>
      <c r="C273" s="220"/>
      <c r="D273" s="220"/>
      <c r="E273" s="277"/>
      <c r="F273" s="277"/>
      <c r="G273"/>
      <c r="H273" s="188">
        <f t="shared" si="14"/>
        <v>0</v>
      </c>
      <c r="J273" s="4">
        <f t="shared" si="13"/>
        <v>7.6643999999999997</v>
      </c>
      <c r="K273" s="121">
        <f t="shared" si="12"/>
        <v>0</v>
      </c>
    </row>
    <row r="274" spans="1:11">
      <c r="A274" s="34">
        <v>81006</v>
      </c>
      <c r="B274" s="280" t="s">
        <v>309</v>
      </c>
      <c r="C274" s="220"/>
      <c r="D274" s="220"/>
      <c r="E274" s="277"/>
      <c r="F274" s="277"/>
      <c r="G274"/>
      <c r="H274" s="188">
        <f t="shared" si="14"/>
        <v>0</v>
      </c>
      <c r="J274" s="4">
        <f t="shared" si="13"/>
        <v>7.6643999999999997</v>
      </c>
      <c r="K274" s="121">
        <f t="shared" si="12"/>
        <v>0</v>
      </c>
    </row>
    <row r="275" spans="1:11">
      <c r="A275" s="34">
        <v>81007</v>
      </c>
      <c r="B275" s="276" t="s">
        <v>310</v>
      </c>
      <c r="C275" s="220"/>
      <c r="D275" s="220"/>
      <c r="E275" s="277"/>
      <c r="F275" s="277"/>
      <c r="G275"/>
      <c r="H275" s="188">
        <f t="shared" si="14"/>
        <v>0</v>
      </c>
      <c r="J275" s="4">
        <f t="shared" si="13"/>
        <v>7.6643999999999997</v>
      </c>
      <c r="K275" s="121">
        <f t="shared" si="12"/>
        <v>0</v>
      </c>
    </row>
    <row r="276" spans="1:11">
      <c r="A276" s="34">
        <v>81008</v>
      </c>
      <c r="B276" s="276" t="s">
        <v>311</v>
      </c>
      <c r="C276" s="220">
        <v>51811.82</v>
      </c>
      <c r="D276" s="220"/>
      <c r="E276" s="277"/>
      <c r="F276" s="277"/>
      <c r="G276"/>
      <c r="H276" s="188">
        <f t="shared" si="14"/>
        <v>51811.82</v>
      </c>
      <c r="J276" s="4">
        <f t="shared" si="13"/>
        <v>7.6643999999999997</v>
      </c>
      <c r="K276" s="121">
        <f t="shared" si="12"/>
        <v>397106.51</v>
      </c>
    </row>
    <row r="277" spans="1:11">
      <c r="A277" s="34">
        <v>81009</v>
      </c>
      <c r="B277" s="276" t="s">
        <v>312</v>
      </c>
      <c r="C277" s="220">
        <v>646342.93000000005</v>
      </c>
      <c r="D277" s="220"/>
      <c r="E277" s="277"/>
      <c r="F277" s="277"/>
      <c r="G277"/>
      <c r="H277" s="188">
        <f t="shared" si="14"/>
        <v>646342.93000000005</v>
      </c>
      <c r="J277" s="4">
        <f t="shared" si="13"/>
        <v>7.6643999999999997</v>
      </c>
      <c r="K277" s="121">
        <f t="shared" si="12"/>
        <v>4953830.75</v>
      </c>
    </row>
    <row r="278" spans="1:11">
      <c r="A278" s="34">
        <v>81010</v>
      </c>
      <c r="B278" s="280" t="s">
        <v>313</v>
      </c>
      <c r="C278" s="220"/>
      <c r="D278" s="220"/>
      <c r="E278" s="277"/>
      <c r="F278" s="277"/>
      <c r="G278"/>
      <c r="H278" s="188">
        <f t="shared" si="14"/>
        <v>0</v>
      </c>
      <c r="J278" s="4">
        <f t="shared" si="13"/>
        <v>7.6643999999999997</v>
      </c>
      <c r="K278" s="121">
        <f t="shared" si="12"/>
        <v>0</v>
      </c>
    </row>
    <row r="279" spans="1:11">
      <c r="A279" s="34">
        <v>81011</v>
      </c>
      <c r="B279" s="280" t="s">
        <v>314</v>
      </c>
      <c r="C279" s="220"/>
      <c r="D279" s="220"/>
      <c r="E279" s="277"/>
      <c r="F279" s="277"/>
      <c r="G279"/>
      <c r="H279" s="188">
        <f t="shared" si="14"/>
        <v>0</v>
      </c>
      <c r="J279" s="4">
        <f t="shared" si="13"/>
        <v>7.6643999999999997</v>
      </c>
      <c r="K279" s="121">
        <f t="shared" si="12"/>
        <v>0</v>
      </c>
    </row>
    <row r="280" spans="1:11">
      <c r="A280" s="34">
        <v>81012</v>
      </c>
      <c r="B280" s="280" t="s">
        <v>315</v>
      </c>
      <c r="C280" s="220"/>
      <c r="D280" s="220"/>
      <c r="E280" s="277"/>
      <c r="F280" s="277"/>
      <c r="G280"/>
      <c r="H280" s="188">
        <f t="shared" si="14"/>
        <v>0</v>
      </c>
      <c r="J280" s="4">
        <f t="shared" si="13"/>
        <v>7.6643999999999997</v>
      </c>
      <c r="K280" s="121">
        <f t="shared" si="12"/>
        <v>0</v>
      </c>
    </row>
    <row r="281" spans="1:11">
      <c r="A281" s="34">
        <v>81013</v>
      </c>
      <c r="B281" s="280" t="s">
        <v>316</v>
      </c>
      <c r="C281" s="220"/>
      <c r="D281" s="220"/>
      <c r="E281" s="277"/>
      <c r="F281" s="277"/>
      <c r="G281"/>
      <c r="H281" s="188">
        <f t="shared" si="14"/>
        <v>0</v>
      </c>
      <c r="J281" s="4">
        <f t="shared" si="13"/>
        <v>7.6643999999999997</v>
      </c>
      <c r="K281" s="121">
        <f t="shared" si="12"/>
        <v>0</v>
      </c>
    </row>
    <row r="282" spans="1:11">
      <c r="A282" s="34">
        <v>81014</v>
      </c>
      <c r="B282" s="280" t="s">
        <v>317</v>
      </c>
      <c r="C282" s="220"/>
      <c r="D282" s="220"/>
      <c r="E282" s="277"/>
      <c r="F282" s="277"/>
      <c r="G282"/>
      <c r="H282" s="188">
        <f t="shared" si="14"/>
        <v>0</v>
      </c>
      <c r="J282" s="4">
        <f t="shared" si="13"/>
        <v>7.6643999999999997</v>
      </c>
      <c r="K282" s="121">
        <f t="shared" si="12"/>
        <v>0</v>
      </c>
    </row>
    <row r="283" spans="1:11">
      <c r="A283" s="34">
        <v>81015</v>
      </c>
      <c r="B283" s="280" t="s">
        <v>318</v>
      </c>
      <c r="C283" s="220">
        <v>35144.06</v>
      </c>
      <c r="D283" s="220"/>
      <c r="E283" s="277"/>
      <c r="F283" s="277"/>
      <c r="G283"/>
      <c r="H283" s="188">
        <f t="shared" si="14"/>
        <v>35144.06</v>
      </c>
      <c r="J283" s="4">
        <f t="shared" si="13"/>
        <v>7.6643999999999997</v>
      </c>
      <c r="K283" s="121">
        <f t="shared" si="12"/>
        <v>269358.13</v>
      </c>
    </row>
    <row r="284" spans="1:11">
      <c r="A284" s="275">
        <v>81016</v>
      </c>
      <c r="B284" s="280" t="s">
        <v>319</v>
      </c>
      <c r="C284" s="220"/>
      <c r="D284" s="220"/>
      <c r="E284" s="277"/>
      <c r="F284" s="277"/>
      <c r="G284"/>
      <c r="H284" s="188">
        <f t="shared" si="14"/>
        <v>0</v>
      </c>
      <c r="J284" s="4">
        <f t="shared" si="13"/>
        <v>7.6643999999999997</v>
      </c>
      <c r="K284" s="121">
        <f t="shared" si="12"/>
        <v>0</v>
      </c>
    </row>
    <row r="285" spans="1:11">
      <c r="A285" s="275">
        <v>81017</v>
      </c>
      <c r="B285" s="280" t="s">
        <v>320</v>
      </c>
      <c r="C285" s="220"/>
      <c r="D285" s="220"/>
      <c r="E285" s="277"/>
      <c r="F285" s="277"/>
      <c r="G285"/>
      <c r="H285" s="188">
        <f t="shared" si="14"/>
        <v>0</v>
      </c>
      <c r="J285" s="4">
        <f t="shared" si="13"/>
        <v>7.6643999999999997</v>
      </c>
      <c r="K285" s="121">
        <f t="shared" si="12"/>
        <v>0</v>
      </c>
    </row>
    <row r="286" spans="1:11">
      <c r="A286" s="275">
        <v>81018</v>
      </c>
      <c r="B286" s="280" t="s">
        <v>321</v>
      </c>
      <c r="C286" s="220"/>
      <c r="D286" s="220"/>
      <c r="E286" s="277"/>
      <c r="F286" s="277"/>
      <c r="G286"/>
      <c r="H286" s="188">
        <f t="shared" si="14"/>
        <v>0</v>
      </c>
      <c r="J286" s="4">
        <f t="shared" si="13"/>
        <v>7.6643999999999997</v>
      </c>
      <c r="K286" s="121">
        <f t="shared" si="12"/>
        <v>0</v>
      </c>
    </row>
    <row r="287" spans="1:11">
      <c r="A287" s="275">
        <v>81019</v>
      </c>
      <c r="B287" s="280" t="s">
        <v>322</v>
      </c>
      <c r="C287" s="220"/>
      <c r="D287" s="220"/>
      <c r="E287" s="277"/>
      <c r="F287" s="277"/>
      <c r="G287"/>
      <c r="H287" s="188">
        <f t="shared" si="14"/>
        <v>0</v>
      </c>
      <c r="J287" s="4">
        <f t="shared" si="13"/>
        <v>7.6643999999999997</v>
      </c>
      <c r="K287" s="121">
        <f t="shared" si="12"/>
        <v>0</v>
      </c>
    </row>
    <row r="288" spans="1:11">
      <c r="A288" s="275">
        <v>81020</v>
      </c>
      <c r="B288" s="280" t="s">
        <v>323</v>
      </c>
      <c r="C288" s="220"/>
      <c r="D288" s="220"/>
      <c r="E288" s="277"/>
      <c r="F288" s="277"/>
      <c r="G288"/>
      <c r="H288" s="188">
        <f t="shared" si="14"/>
        <v>0</v>
      </c>
      <c r="J288" s="4">
        <f t="shared" si="13"/>
        <v>7.6643999999999997</v>
      </c>
      <c r="K288" s="121">
        <f t="shared" si="12"/>
        <v>0</v>
      </c>
    </row>
    <row r="289" spans="1:11">
      <c r="A289" s="275">
        <v>81021</v>
      </c>
      <c r="B289" s="280" t="s">
        <v>324</v>
      </c>
      <c r="C289" s="220"/>
      <c r="D289" s="220"/>
      <c r="E289" s="277"/>
      <c r="F289" s="277"/>
      <c r="G289"/>
      <c r="H289" s="188">
        <f t="shared" si="14"/>
        <v>0</v>
      </c>
      <c r="J289" s="4">
        <f t="shared" si="13"/>
        <v>7.6643999999999997</v>
      </c>
      <c r="K289" s="121">
        <f t="shared" si="12"/>
        <v>0</v>
      </c>
    </row>
    <row r="290" spans="1:11">
      <c r="A290" s="275">
        <v>81022</v>
      </c>
      <c r="B290" s="280" t="s">
        <v>325</v>
      </c>
      <c r="C290" s="220"/>
      <c r="D290" s="220"/>
      <c r="E290" s="277"/>
      <c r="F290" s="277"/>
      <c r="G290"/>
      <c r="H290" s="188">
        <f t="shared" si="14"/>
        <v>0</v>
      </c>
      <c r="J290" s="4">
        <f t="shared" si="13"/>
        <v>7.6643999999999997</v>
      </c>
      <c r="K290" s="121">
        <f t="shared" si="12"/>
        <v>0</v>
      </c>
    </row>
    <row r="291" spans="1:11">
      <c r="A291" s="275">
        <v>81023</v>
      </c>
      <c r="B291" s="280" t="s">
        <v>326</v>
      </c>
      <c r="C291" s="220"/>
      <c r="D291" s="220"/>
      <c r="E291" s="277"/>
      <c r="F291" s="277"/>
      <c r="G291"/>
      <c r="H291" s="188">
        <f t="shared" si="14"/>
        <v>0</v>
      </c>
      <c r="J291" s="4">
        <f t="shared" si="13"/>
        <v>7.6643999999999997</v>
      </c>
      <c r="K291" s="121">
        <f t="shared" si="12"/>
        <v>0</v>
      </c>
    </row>
    <row r="292" spans="1:11">
      <c r="A292" s="275">
        <v>81024</v>
      </c>
      <c r="B292" s="280" t="s">
        <v>327</v>
      </c>
      <c r="C292" s="220"/>
      <c r="D292" s="220"/>
      <c r="E292" s="277"/>
      <c r="F292" s="277"/>
      <c r="G292"/>
      <c r="H292" s="188">
        <f t="shared" si="14"/>
        <v>0</v>
      </c>
      <c r="J292" s="4">
        <f t="shared" si="13"/>
        <v>7.6643999999999997</v>
      </c>
      <c r="K292" s="121">
        <f t="shared" si="12"/>
        <v>0</v>
      </c>
    </row>
    <row r="293" spans="1:11">
      <c r="A293" s="13">
        <v>81025</v>
      </c>
      <c r="B293" s="276" t="s">
        <v>328</v>
      </c>
      <c r="C293" s="220"/>
      <c r="D293" s="220"/>
      <c r="E293" s="277"/>
      <c r="F293" s="277"/>
      <c r="G293"/>
      <c r="H293" s="188">
        <f t="shared" si="14"/>
        <v>0</v>
      </c>
      <c r="J293" s="4">
        <f t="shared" si="13"/>
        <v>7.6643999999999997</v>
      </c>
      <c r="K293" s="121">
        <f t="shared" si="12"/>
        <v>0</v>
      </c>
    </row>
    <row r="294" spans="1:11">
      <c r="A294" s="13">
        <v>81026</v>
      </c>
      <c r="B294" s="276" t="s">
        <v>329</v>
      </c>
      <c r="C294" s="220">
        <v>101.5</v>
      </c>
      <c r="D294" s="220"/>
      <c r="E294" s="277"/>
      <c r="F294" s="277"/>
      <c r="G294"/>
      <c r="H294" s="188">
        <f t="shared" si="14"/>
        <v>101.5</v>
      </c>
      <c r="J294" s="4">
        <f t="shared" si="13"/>
        <v>7.6643999999999997</v>
      </c>
      <c r="K294" s="121">
        <f t="shared" si="12"/>
        <v>777.94</v>
      </c>
    </row>
    <row r="295" spans="1:11">
      <c r="A295" s="13">
        <v>81027</v>
      </c>
      <c r="B295" s="276" t="s">
        <v>330</v>
      </c>
      <c r="C295" s="220"/>
      <c r="D295" s="220"/>
      <c r="E295" s="277"/>
      <c r="F295" s="277"/>
      <c r="G295"/>
      <c r="H295" s="188">
        <f t="shared" si="14"/>
        <v>0</v>
      </c>
      <c r="J295" s="4">
        <f t="shared" si="13"/>
        <v>7.6643999999999997</v>
      </c>
      <c r="K295" s="121">
        <f t="shared" si="12"/>
        <v>0</v>
      </c>
    </row>
    <row r="296" spans="1:11">
      <c r="A296" s="13">
        <v>81028</v>
      </c>
      <c r="B296" s="276" t="s">
        <v>331</v>
      </c>
      <c r="C296" s="220"/>
      <c r="D296" s="220"/>
      <c r="E296" s="277"/>
      <c r="F296" s="277"/>
      <c r="G296"/>
      <c r="H296" s="188">
        <f t="shared" si="14"/>
        <v>0</v>
      </c>
      <c r="J296" s="4">
        <f t="shared" si="13"/>
        <v>7.6643999999999997</v>
      </c>
      <c r="K296" s="121">
        <f t="shared" si="12"/>
        <v>0</v>
      </c>
    </row>
    <row r="297" spans="1:11">
      <c r="A297" s="34">
        <v>81998</v>
      </c>
      <c r="B297" s="280" t="s">
        <v>348</v>
      </c>
      <c r="C297" s="220">
        <v>812880.8</v>
      </c>
      <c r="D297" s="220"/>
      <c r="E297" s="277"/>
      <c r="F297" s="277"/>
      <c r="G297"/>
      <c r="H297" s="188">
        <f t="shared" si="14"/>
        <v>812880.8</v>
      </c>
      <c r="J297" s="4">
        <f t="shared" si="13"/>
        <v>7.6643999999999997</v>
      </c>
      <c r="K297" s="121">
        <f t="shared" si="12"/>
        <v>6230243.5999999996</v>
      </c>
    </row>
    <row r="298" spans="1:11">
      <c r="A298" s="34">
        <v>82099</v>
      </c>
      <c r="B298" s="276" t="s">
        <v>349</v>
      </c>
      <c r="C298" s="220"/>
      <c r="D298" s="220"/>
      <c r="E298" s="277"/>
      <c r="F298" s="277"/>
      <c r="G298"/>
      <c r="H298" s="188">
        <f t="shared" si="14"/>
        <v>0</v>
      </c>
      <c r="J298" s="4">
        <f t="shared" si="13"/>
        <v>7.6643999999999997</v>
      </c>
      <c r="K298" s="121">
        <f t="shared" si="12"/>
        <v>0</v>
      </c>
    </row>
    <row r="299" spans="1:11">
      <c r="A299" s="34">
        <v>82100</v>
      </c>
      <c r="B299" s="276" t="s">
        <v>350</v>
      </c>
      <c r="C299" s="220"/>
      <c r="D299" s="220"/>
      <c r="E299" s="277"/>
      <c r="F299" s="277"/>
      <c r="G299"/>
      <c r="H299" s="188">
        <f t="shared" si="14"/>
        <v>0</v>
      </c>
      <c r="J299" s="4">
        <f t="shared" si="13"/>
        <v>7.6643999999999997</v>
      </c>
      <c r="K299" s="121">
        <f t="shared" si="12"/>
        <v>0</v>
      </c>
    </row>
    <row r="300" spans="1:11">
      <c r="A300" s="34">
        <v>82101</v>
      </c>
      <c r="B300" s="276" t="s">
        <v>351</v>
      </c>
      <c r="C300" s="220"/>
      <c r="D300" s="220"/>
      <c r="E300" s="277"/>
      <c r="F300" s="277"/>
      <c r="G300"/>
      <c r="H300" s="188">
        <f t="shared" si="14"/>
        <v>0</v>
      </c>
      <c r="J300" s="4">
        <f t="shared" si="13"/>
        <v>7.6643999999999997</v>
      </c>
      <c r="K300" s="121">
        <f t="shared" si="12"/>
        <v>0</v>
      </c>
    </row>
    <row r="301" spans="1:11">
      <c r="A301" s="34">
        <v>82102</v>
      </c>
      <c r="B301" s="276" t="s">
        <v>352</v>
      </c>
      <c r="C301" s="220"/>
      <c r="D301" s="220"/>
      <c r="E301" s="277"/>
      <c r="F301" s="277"/>
      <c r="G301"/>
      <c r="H301" s="188">
        <f t="shared" si="14"/>
        <v>0</v>
      </c>
      <c r="J301" s="4">
        <f t="shared" si="13"/>
        <v>7.6643999999999997</v>
      </c>
      <c r="K301" s="121">
        <f t="shared" si="12"/>
        <v>0</v>
      </c>
    </row>
    <row r="302" spans="1:11">
      <c r="A302" s="34">
        <v>82103</v>
      </c>
      <c r="B302" s="276" t="s">
        <v>353</v>
      </c>
      <c r="C302" s="220"/>
      <c r="D302" s="220"/>
      <c r="E302" s="277"/>
      <c r="F302" s="277"/>
      <c r="G302"/>
      <c r="H302" s="188">
        <f t="shared" si="14"/>
        <v>0</v>
      </c>
      <c r="J302" s="4">
        <f t="shared" si="13"/>
        <v>7.6643999999999997</v>
      </c>
      <c r="K302" s="121">
        <f t="shared" si="12"/>
        <v>0</v>
      </c>
    </row>
    <row r="303" spans="1:11">
      <c r="A303" s="34">
        <v>82104</v>
      </c>
      <c r="B303" s="276" t="s">
        <v>354</v>
      </c>
      <c r="C303" s="220"/>
      <c r="D303" s="220"/>
      <c r="E303" s="277"/>
      <c r="F303" s="277"/>
      <c r="G303"/>
      <c r="H303" s="188">
        <f t="shared" si="14"/>
        <v>0</v>
      </c>
      <c r="J303" s="4">
        <f t="shared" si="13"/>
        <v>7.6643999999999997</v>
      </c>
      <c r="K303" s="121">
        <f t="shared" si="12"/>
        <v>0</v>
      </c>
    </row>
    <row r="304" spans="1:11">
      <c r="A304" s="34">
        <v>82105</v>
      </c>
      <c r="B304" s="276" t="s">
        <v>355</v>
      </c>
      <c r="C304" s="220"/>
      <c r="D304" s="220"/>
      <c r="E304" s="277"/>
      <c r="F304" s="277"/>
      <c r="G304"/>
      <c r="H304" s="188">
        <f t="shared" si="14"/>
        <v>0</v>
      </c>
      <c r="J304" s="4">
        <f t="shared" si="13"/>
        <v>7.6643999999999997</v>
      </c>
      <c r="K304" s="121">
        <f t="shared" si="12"/>
        <v>0</v>
      </c>
    </row>
    <row r="305" spans="1:11">
      <c r="A305" s="34">
        <v>82106</v>
      </c>
      <c r="B305" s="280" t="s">
        <v>356</v>
      </c>
      <c r="C305" s="220"/>
      <c r="D305" s="220"/>
      <c r="E305" s="277"/>
      <c r="F305" s="277"/>
      <c r="G305"/>
      <c r="H305" s="188">
        <f t="shared" si="14"/>
        <v>0</v>
      </c>
      <c r="J305" s="4">
        <f t="shared" si="13"/>
        <v>7.6643999999999997</v>
      </c>
      <c r="K305" s="121">
        <f t="shared" si="12"/>
        <v>0</v>
      </c>
    </row>
    <row r="306" spans="1:11">
      <c r="A306" s="34">
        <v>82107</v>
      </c>
      <c r="B306" s="280" t="s">
        <v>357</v>
      </c>
      <c r="C306" s="220"/>
      <c r="D306" s="220"/>
      <c r="E306" s="277"/>
      <c r="F306" s="277"/>
      <c r="G306"/>
      <c r="H306" s="188">
        <f t="shared" si="14"/>
        <v>0</v>
      </c>
      <c r="J306" s="4">
        <f t="shared" si="13"/>
        <v>7.6643999999999997</v>
      </c>
      <c r="K306" s="121">
        <f t="shared" si="12"/>
        <v>0</v>
      </c>
    </row>
    <row r="307" spans="1:11">
      <c r="A307" s="34">
        <v>82108</v>
      </c>
      <c r="B307" s="276" t="s">
        <v>358</v>
      </c>
      <c r="C307" s="220"/>
      <c r="D307" s="220"/>
      <c r="E307" s="277"/>
      <c r="F307" s="277"/>
      <c r="G307"/>
      <c r="H307" s="188">
        <f t="shared" si="14"/>
        <v>0</v>
      </c>
      <c r="J307" s="4">
        <f t="shared" si="13"/>
        <v>7.6643999999999997</v>
      </c>
      <c r="K307" s="121">
        <f t="shared" si="12"/>
        <v>0</v>
      </c>
    </row>
    <row r="308" spans="1:11">
      <c r="A308" s="34">
        <v>82201</v>
      </c>
      <c r="B308" s="280" t="s">
        <v>360</v>
      </c>
      <c r="C308" s="220"/>
      <c r="D308" s="220"/>
      <c r="E308" s="277"/>
      <c r="F308" s="277"/>
      <c r="G308"/>
      <c r="H308" s="188">
        <f t="shared" si="14"/>
        <v>0</v>
      </c>
      <c r="J308" s="4">
        <f t="shared" si="13"/>
        <v>7.6643999999999997</v>
      </c>
      <c r="K308" s="121">
        <f t="shared" si="12"/>
        <v>0</v>
      </c>
    </row>
    <row r="309" spans="1:11">
      <c r="A309" s="34">
        <v>82202</v>
      </c>
      <c r="B309" s="280" t="s">
        <v>361</v>
      </c>
      <c r="C309" s="220"/>
      <c r="D309" s="220"/>
      <c r="E309" s="277"/>
      <c r="F309" s="277"/>
      <c r="G309"/>
      <c r="H309" s="188">
        <f t="shared" si="14"/>
        <v>0</v>
      </c>
      <c r="J309" s="4">
        <f t="shared" si="13"/>
        <v>7.6643999999999997</v>
      </c>
      <c r="K309" s="121">
        <f t="shared" si="12"/>
        <v>0</v>
      </c>
    </row>
    <row r="310" spans="1:11">
      <c r="A310" s="34">
        <v>82203</v>
      </c>
      <c r="B310" s="280" t="s">
        <v>362</v>
      </c>
      <c r="C310" s="220"/>
      <c r="D310" s="220"/>
      <c r="E310" s="277"/>
      <c r="F310" s="277"/>
      <c r="G310"/>
      <c r="H310" s="188">
        <f t="shared" si="14"/>
        <v>0</v>
      </c>
      <c r="J310" s="4">
        <f t="shared" si="13"/>
        <v>7.6643999999999997</v>
      </c>
      <c r="K310" s="121">
        <f t="shared" si="12"/>
        <v>0</v>
      </c>
    </row>
    <row r="311" spans="1:11">
      <c r="A311" s="34">
        <v>82204</v>
      </c>
      <c r="B311" s="280" t="s">
        <v>363</v>
      </c>
      <c r="C311" s="220"/>
      <c r="D311" s="220"/>
      <c r="E311" s="277"/>
      <c r="F311" s="277"/>
      <c r="G311"/>
      <c r="H311" s="188">
        <f t="shared" si="14"/>
        <v>0</v>
      </c>
      <c r="J311" s="4">
        <f t="shared" si="13"/>
        <v>7.6643999999999997</v>
      </c>
      <c r="K311" s="121">
        <f t="shared" si="12"/>
        <v>0</v>
      </c>
    </row>
    <row r="312" spans="1:11">
      <c r="A312" s="34">
        <v>82205</v>
      </c>
      <c r="B312" s="280" t="s">
        <v>364</v>
      </c>
      <c r="C312" s="220"/>
      <c r="D312" s="220"/>
      <c r="E312" s="277"/>
      <c r="F312" s="277"/>
      <c r="G312"/>
      <c r="H312" s="188">
        <f t="shared" si="14"/>
        <v>0</v>
      </c>
      <c r="J312" s="4">
        <f t="shared" si="13"/>
        <v>7.6643999999999997</v>
      </c>
      <c r="K312" s="121">
        <f t="shared" si="12"/>
        <v>0</v>
      </c>
    </row>
    <row r="313" spans="1:11">
      <c r="A313" s="34">
        <v>82600</v>
      </c>
      <c r="B313" s="276" t="s">
        <v>365</v>
      </c>
      <c r="C313" s="220"/>
      <c r="D313" s="220"/>
      <c r="E313" s="277"/>
      <c r="F313" s="277"/>
      <c r="G313"/>
      <c r="H313" s="188">
        <f t="shared" si="14"/>
        <v>0</v>
      </c>
      <c r="J313" s="4">
        <f t="shared" si="13"/>
        <v>7.6643999999999997</v>
      </c>
      <c r="K313" s="121">
        <f t="shared" si="12"/>
        <v>0</v>
      </c>
    </row>
    <row r="314" spans="1:11">
      <c r="A314" s="34">
        <v>82601</v>
      </c>
      <c r="B314" s="276" t="s">
        <v>366</v>
      </c>
      <c r="C314" s="220"/>
      <c r="D314" s="220"/>
      <c r="E314" s="277"/>
      <c r="F314" s="277"/>
      <c r="G314"/>
      <c r="H314" s="188">
        <f t="shared" si="14"/>
        <v>0</v>
      </c>
      <c r="J314" s="4">
        <f t="shared" si="13"/>
        <v>7.6643999999999997</v>
      </c>
      <c r="K314" s="121">
        <f t="shared" si="12"/>
        <v>0</v>
      </c>
    </row>
    <row r="315" spans="1:11">
      <c r="A315" s="34">
        <v>82602</v>
      </c>
      <c r="B315" s="276" t="s">
        <v>367</v>
      </c>
      <c r="C315" s="220"/>
      <c r="D315" s="220"/>
      <c r="E315" s="277"/>
      <c r="F315" s="277"/>
      <c r="G315"/>
      <c r="H315" s="188">
        <f t="shared" si="14"/>
        <v>0</v>
      </c>
      <c r="J315" s="4">
        <f t="shared" si="13"/>
        <v>7.6643999999999997</v>
      </c>
      <c r="K315" s="121">
        <f t="shared" si="12"/>
        <v>0</v>
      </c>
    </row>
    <row r="316" spans="1:11">
      <c r="A316" s="34">
        <v>82603</v>
      </c>
      <c r="B316" s="276" t="s">
        <v>368</v>
      </c>
      <c r="C316" s="220"/>
      <c r="D316" s="220"/>
      <c r="E316" s="277"/>
      <c r="F316" s="277"/>
      <c r="G316"/>
      <c r="H316" s="188">
        <f t="shared" si="14"/>
        <v>0</v>
      </c>
      <c r="J316" s="4">
        <f t="shared" si="13"/>
        <v>7.6643999999999997</v>
      </c>
      <c r="K316" s="121">
        <f t="shared" si="12"/>
        <v>0</v>
      </c>
    </row>
    <row r="317" spans="1:11">
      <c r="A317" s="34">
        <v>82604</v>
      </c>
      <c r="B317" s="276" t="s">
        <v>369</v>
      </c>
      <c r="C317" s="220"/>
      <c r="D317" s="220"/>
      <c r="E317" s="277"/>
      <c r="F317" s="277"/>
      <c r="G317"/>
      <c r="H317" s="188">
        <f t="shared" si="14"/>
        <v>0</v>
      </c>
      <c r="J317" s="4">
        <f t="shared" si="13"/>
        <v>7.6643999999999997</v>
      </c>
      <c r="K317" s="121">
        <f t="shared" si="12"/>
        <v>0</v>
      </c>
    </row>
    <row r="318" spans="1:11">
      <c r="A318" s="34">
        <v>82605</v>
      </c>
      <c r="B318" s="276" t="s">
        <v>370</v>
      </c>
      <c r="C318" s="220"/>
      <c r="D318" s="220"/>
      <c r="E318" s="277"/>
      <c r="F318" s="277"/>
      <c r="G318"/>
      <c r="H318" s="188">
        <f t="shared" si="14"/>
        <v>0</v>
      </c>
      <c r="J318" s="4">
        <f t="shared" si="13"/>
        <v>7.6643999999999997</v>
      </c>
      <c r="K318" s="121">
        <f t="shared" si="12"/>
        <v>0</v>
      </c>
    </row>
    <row r="319" spans="1:11">
      <c r="A319" s="34">
        <v>82606</v>
      </c>
      <c r="B319" s="280" t="s">
        <v>371</v>
      </c>
      <c r="C319" s="220"/>
      <c r="D319" s="220"/>
      <c r="E319" s="277"/>
      <c r="F319" s="277"/>
      <c r="G319"/>
      <c r="H319" s="188">
        <f t="shared" si="14"/>
        <v>0</v>
      </c>
      <c r="J319" s="4">
        <f t="shared" si="13"/>
        <v>7.6643999999999997</v>
      </c>
      <c r="K319" s="121">
        <f t="shared" si="12"/>
        <v>0</v>
      </c>
    </row>
    <row r="320" spans="1:11">
      <c r="A320" s="34">
        <v>82607</v>
      </c>
      <c r="B320" s="280" t="s">
        <v>372</v>
      </c>
      <c r="C320" s="220"/>
      <c r="D320" s="220"/>
      <c r="E320" s="277"/>
      <c r="F320" s="277"/>
      <c r="G320"/>
      <c r="H320" s="188">
        <f t="shared" si="14"/>
        <v>0</v>
      </c>
      <c r="J320" s="4">
        <f t="shared" si="13"/>
        <v>7.6643999999999997</v>
      </c>
      <c r="K320" s="121">
        <f t="shared" si="12"/>
        <v>0</v>
      </c>
    </row>
    <row r="321" spans="1:11">
      <c r="A321" s="34">
        <v>82700</v>
      </c>
      <c r="B321" s="276" t="s">
        <v>373</v>
      </c>
      <c r="C321" s="220"/>
      <c r="D321" s="220"/>
      <c r="E321" s="277"/>
      <c r="F321" s="277"/>
      <c r="G321"/>
      <c r="H321" s="188">
        <f t="shared" si="14"/>
        <v>0</v>
      </c>
      <c r="J321" s="4">
        <f t="shared" si="13"/>
        <v>7.6643999999999997</v>
      </c>
      <c r="K321" s="121">
        <f t="shared" si="12"/>
        <v>0</v>
      </c>
    </row>
    <row r="322" spans="1:11">
      <c r="A322" s="34">
        <v>82701</v>
      </c>
      <c r="B322" s="276" t="s">
        <v>374</v>
      </c>
      <c r="C322" s="220"/>
      <c r="D322" s="220"/>
      <c r="E322" s="277"/>
      <c r="F322" s="277"/>
      <c r="G322"/>
      <c r="H322" s="188">
        <f t="shared" si="14"/>
        <v>0</v>
      </c>
      <c r="J322" s="4">
        <f t="shared" si="13"/>
        <v>7.6643999999999997</v>
      </c>
      <c r="K322" s="121">
        <f t="shared" si="12"/>
        <v>0</v>
      </c>
    </row>
    <row r="323" spans="1:11">
      <c r="A323" s="34">
        <v>82702</v>
      </c>
      <c r="B323" s="276" t="s">
        <v>375</v>
      </c>
      <c r="C323" s="220"/>
      <c r="D323" s="220"/>
      <c r="E323" s="277"/>
      <c r="F323" s="277"/>
      <c r="G323"/>
      <c r="H323" s="188">
        <f t="shared" si="14"/>
        <v>0</v>
      </c>
      <c r="J323" s="4">
        <f t="shared" si="13"/>
        <v>7.6643999999999997</v>
      </c>
      <c r="K323" s="121">
        <f t="shared" si="12"/>
        <v>0</v>
      </c>
    </row>
    <row r="324" spans="1:11">
      <c r="A324" s="34">
        <v>82703</v>
      </c>
      <c r="B324" s="276" t="s">
        <v>376</v>
      </c>
      <c r="C324" s="220"/>
      <c r="D324" s="220"/>
      <c r="E324" s="277"/>
      <c r="F324" s="277"/>
      <c r="G324"/>
      <c r="H324" s="188">
        <f t="shared" si="14"/>
        <v>0</v>
      </c>
      <c r="J324" s="4">
        <f t="shared" si="13"/>
        <v>7.6643999999999997</v>
      </c>
      <c r="K324" s="121">
        <f t="shared" si="12"/>
        <v>0</v>
      </c>
    </row>
    <row r="325" spans="1:11">
      <c r="A325" s="34">
        <v>82704</v>
      </c>
      <c r="B325" s="276" t="s">
        <v>377</v>
      </c>
      <c r="C325" s="220"/>
      <c r="D325" s="220"/>
      <c r="E325" s="277"/>
      <c r="F325" s="277"/>
      <c r="G325"/>
      <c r="H325" s="188">
        <f t="shared" si="14"/>
        <v>0</v>
      </c>
      <c r="J325" s="4">
        <f t="shared" si="13"/>
        <v>7.6643999999999997</v>
      </c>
      <c r="K325" s="121">
        <f t="shared" si="12"/>
        <v>0</v>
      </c>
    </row>
    <row r="326" spans="1:11">
      <c r="A326" s="34">
        <v>82705</v>
      </c>
      <c r="B326" s="276" t="s">
        <v>378</v>
      </c>
      <c r="C326" s="220"/>
      <c r="D326" s="220"/>
      <c r="E326" s="277"/>
      <c r="F326" s="277"/>
      <c r="G326"/>
      <c r="H326" s="188">
        <f t="shared" si="14"/>
        <v>0</v>
      </c>
      <c r="J326" s="4">
        <f t="shared" si="13"/>
        <v>7.6643999999999997</v>
      </c>
      <c r="K326" s="121">
        <f t="shared" si="12"/>
        <v>0</v>
      </c>
    </row>
    <row r="327" spans="1:11">
      <c r="A327" s="34">
        <v>82706</v>
      </c>
      <c r="B327" s="276" t="s">
        <v>379</v>
      </c>
      <c r="C327" s="220"/>
      <c r="D327" s="220"/>
      <c r="E327" s="277"/>
      <c r="F327" s="277"/>
      <c r="G327"/>
      <c r="H327" s="188">
        <f t="shared" si="14"/>
        <v>0</v>
      </c>
      <c r="J327" s="4">
        <f t="shared" si="13"/>
        <v>7.6643999999999997</v>
      </c>
      <c r="K327" s="121">
        <f t="shared" si="12"/>
        <v>0</v>
      </c>
    </row>
    <row r="328" spans="1:11">
      <c r="A328" s="13">
        <v>83006</v>
      </c>
      <c r="B328" s="276" t="s">
        <v>380</v>
      </c>
      <c r="C328" s="220"/>
      <c r="D328" s="220"/>
      <c r="E328" s="277"/>
      <c r="F328" s="277"/>
      <c r="G328"/>
      <c r="H328" s="188">
        <f t="shared" si="14"/>
        <v>0</v>
      </c>
      <c r="J328" s="4">
        <f t="shared" si="13"/>
        <v>7.6643999999999997</v>
      </c>
      <c r="K328" s="121">
        <f t="shared" ref="K328:K391" si="15">ROUND(H328*J328,2)</f>
        <v>0</v>
      </c>
    </row>
    <row r="329" spans="1:11">
      <c r="A329" s="34">
        <v>84100</v>
      </c>
      <c r="B329" s="276" t="s">
        <v>381</v>
      </c>
      <c r="C329" s="220"/>
      <c r="D329" s="220"/>
      <c r="E329" s="277"/>
      <c r="F329" s="277"/>
      <c r="G329"/>
      <c r="H329" s="188">
        <f t="shared" si="14"/>
        <v>0</v>
      </c>
      <c r="J329" s="4">
        <f t="shared" ref="J329:J392" si="16">J328</f>
        <v>7.6643999999999997</v>
      </c>
      <c r="K329" s="121">
        <f t="shared" si="15"/>
        <v>0</v>
      </c>
    </row>
    <row r="330" spans="1:11">
      <c r="A330" s="34">
        <v>84101</v>
      </c>
      <c r="B330" s="276" t="s">
        <v>382</v>
      </c>
      <c r="C330" s="220"/>
      <c r="D330" s="220"/>
      <c r="E330" s="277"/>
      <c r="F330" s="277"/>
      <c r="G330"/>
      <c r="H330" s="188">
        <f t="shared" si="14"/>
        <v>0</v>
      </c>
      <c r="J330" s="4">
        <f t="shared" si="16"/>
        <v>7.6643999999999997</v>
      </c>
      <c r="K330" s="121">
        <f t="shared" si="15"/>
        <v>0</v>
      </c>
    </row>
    <row r="331" spans="1:11">
      <c r="A331" s="34">
        <v>84102</v>
      </c>
      <c r="B331" s="276" t="s">
        <v>383</v>
      </c>
      <c r="C331" s="220"/>
      <c r="D331" s="220"/>
      <c r="E331" s="277"/>
      <c r="F331" s="277"/>
      <c r="G331"/>
      <c r="H331" s="188">
        <f t="shared" si="14"/>
        <v>0</v>
      </c>
      <c r="J331" s="4">
        <f t="shared" si="16"/>
        <v>7.6643999999999997</v>
      </c>
      <c r="K331" s="121">
        <f t="shared" si="15"/>
        <v>0</v>
      </c>
    </row>
    <row r="332" spans="1:11">
      <c r="A332" s="34">
        <v>84103</v>
      </c>
      <c r="B332" s="276" t="s">
        <v>384</v>
      </c>
      <c r="C332" s="220"/>
      <c r="D332" s="220"/>
      <c r="E332" s="277"/>
      <c r="F332" s="277"/>
      <c r="G332"/>
      <c r="H332" s="188">
        <f t="shared" si="14"/>
        <v>0</v>
      </c>
      <c r="J332" s="4">
        <f t="shared" si="16"/>
        <v>7.6643999999999997</v>
      </c>
      <c r="K332" s="121">
        <f t="shared" si="15"/>
        <v>0</v>
      </c>
    </row>
    <row r="333" spans="1:11">
      <c r="A333" s="34">
        <v>84104</v>
      </c>
      <c r="B333" s="276" t="s">
        <v>385</v>
      </c>
      <c r="C333" s="220"/>
      <c r="D333" s="220"/>
      <c r="E333" s="277"/>
      <c r="F333" s="277"/>
      <c r="G333"/>
      <c r="H333" s="188">
        <f t="shared" si="14"/>
        <v>0</v>
      </c>
      <c r="J333" s="4">
        <f t="shared" si="16"/>
        <v>7.6643999999999997</v>
      </c>
      <c r="K333" s="121">
        <f t="shared" si="15"/>
        <v>0</v>
      </c>
    </row>
    <row r="334" spans="1:11">
      <c r="A334" s="34">
        <v>84201</v>
      </c>
      <c r="B334" s="276" t="s">
        <v>343</v>
      </c>
      <c r="C334" s="220"/>
      <c r="D334" s="220"/>
      <c r="E334" s="277"/>
      <c r="F334" s="277"/>
      <c r="G334"/>
      <c r="H334" s="188">
        <f t="shared" si="14"/>
        <v>0</v>
      </c>
      <c r="J334" s="4">
        <f t="shared" si="16"/>
        <v>7.6643999999999997</v>
      </c>
      <c r="K334" s="121">
        <f t="shared" si="15"/>
        <v>0</v>
      </c>
    </row>
    <row r="335" spans="1:11">
      <c r="A335" s="34">
        <v>84202</v>
      </c>
      <c r="B335" s="276" t="s">
        <v>344</v>
      </c>
      <c r="C335" s="220"/>
      <c r="D335" s="220"/>
      <c r="E335" s="277"/>
      <c r="F335" s="277"/>
      <c r="G335"/>
      <c r="H335" s="188">
        <f t="shared" ref="H335:H398" si="17">ROUND(C335-D335+E335-F335,2)</f>
        <v>0</v>
      </c>
      <c r="J335" s="4">
        <f t="shared" si="16"/>
        <v>7.6643999999999997</v>
      </c>
      <c r="K335" s="121">
        <f t="shared" si="15"/>
        <v>0</v>
      </c>
    </row>
    <row r="336" spans="1:11">
      <c r="A336" s="34">
        <v>84203</v>
      </c>
      <c r="B336" s="276" t="s">
        <v>345</v>
      </c>
      <c r="C336" s="220"/>
      <c r="D336" s="220"/>
      <c r="E336" s="277"/>
      <c r="F336" s="277"/>
      <c r="G336"/>
      <c r="H336" s="188">
        <f t="shared" si="17"/>
        <v>0</v>
      </c>
      <c r="J336" s="4">
        <f t="shared" si="16"/>
        <v>7.6643999999999997</v>
      </c>
      <c r="K336" s="121">
        <f t="shared" si="15"/>
        <v>0</v>
      </c>
    </row>
    <row r="337" spans="1:11">
      <c r="A337" s="34">
        <v>84204</v>
      </c>
      <c r="B337" s="276" t="s">
        <v>346</v>
      </c>
      <c r="C337" s="220"/>
      <c r="D337" s="220"/>
      <c r="E337" s="277"/>
      <c r="F337" s="277"/>
      <c r="G337"/>
      <c r="H337" s="188">
        <f t="shared" si="17"/>
        <v>0</v>
      </c>
      <c r="J337" s="4">
        <f t="shared" si="16"/>
        <v>7.6643999999999997</v>
      </c>
      <c r="K337" s="121">
        <f t="shared" si="15"/>
        <v>0</v>
      </c>
    </row>
    <row r="338" spans="1:11">
      <c r="A338" s="34">
        <v>84205</v>
      </c>
      <c r="B338" s="276" t="s">
        <v>386</v>
      </c>
      <c r="C338" s="220"/>
      <c r="D338" s="220"/>
      <c r="E338" s="277"/>
      <c r="F338" s="277"/>
      <c r="G338"/>
      <c r="H338" s="188">
        <f t="shared" si="17"/>
        <v>0</v>
      </c>
      <c r="J338" s="4">
        <f t="shared" si="16"/>
        <v>7.6643999999999997</v>
      </c>
      <c r="K338" s="121">
        <f t="shared" si="15"/>
        <v>0</v>
      </c>
    </row>
    <row r="339" spans="1:11">
      <c r="A339" s="34">
        <v>84206</v>
      </c>
      <c r="B339" s="276" t="s">
        <v>387</v>
      </c>
      <c r="C339" s="220"/>
      <c r="D339" s="220"/>
      <c r="E339" s="277"/>
      <c r="F339" s="277"/>
      <c r="G339"/>
      <c r="H339" s="188">
        <f t="shared" si="17"/>
        <v>0</v>
      </c>
      <c r="J339" s="4">
        <f t="shared" si="16"/>
        <v>7.6643999999999997</v>
      </c>
      <c r="K339" s="121">
        <f t="shared" si="15"/>
        <v>0</v>
      </c>
    </row>
    <row r="340" spans="1:11">
      <c r="A340" s="34">
        <v>84207</v>
      </c>
      <c r="B340" s="276" t="s">
        <v>388</v>
      </c>
      <c r="C340" s="220"/>
      <c r="D340" s="220"/>
      <c r="E340" s="277"/>
      <c r="F340" s="277"/>
      <c r="G340"/>
      <c r="H340" s="188">
        <f t="shared" si="17"/>
        <v>0</v>
      </c>
      <c r="J340" s="4">
        <f t="shared" si="16"/>
        <v>7.6643999999999997</v>
      </c>
      <c r="K340" s="121">
        <f t="shared" si="15"/>
        <v>0</v>
      </c>
    </row>
    <row r="341" spans="1:11">
      <c r="A341" s="34">
        <v>84300</v>
      </c>
      <c r="B341" s="276" t="s">
        <v>389</v>
      </c>
      <c r="C341" s="220"/>
      <c r="D341" s="220"/>
      <c r="E341" s="277"/>
      <c r="F341" s="277"/>
      <c r="G341"/>
      <c r="H341" s="188">
        <f t="shared" si="17"/>
        <v>0</v>
      </c>
      <c r="J341" s="4">
        <f t="shared" si="16"/>
        <v>7.6643999999999997</v>
      </c>
      <c r="K341" s="121">
        <f t="shared" si="15"/>
        <v>0</v>
      </c>
    </row>
    <row r="342" spans="1:11">
      <c r="A342" s="34">
        <v>85001</v>
      </c>
      <c r="B342" s="280" t="s">
        <v>390</v>
      </c>
      <c r="C342" s="220"/>
      <c r="D342" s="220"/>
      <c r="E342" s="277"/>
      <c r="F342" s="277"/>
      <c r="G342"/>
      <c r="H342" s="188">
        <f t="shared" si="17"/>
        <v>0</v>
      </c>
      <c r="J342" s="4">
        <f t="shared" si="16"/>
        <v>7.6643999999999997</v>
      </c>
      <c r="K342" s="121">
        <f t="shared" si="15"/>
        <v>0</v>
      </c>
    </row>
    <row r="343" spans="1:11">
      <c r="A343" s="34">
        <v>85002</v>
      </c>
      <c r="B343" s="280" t="s">
        <v>391</v>
      </c>
      <c r="C343" s="220"/>
      <c r="D343" s="220"/>
      <c r="E343" s="277"/>
      <c r="F343" s="277"/>
      <c r="G343"/>
      <c r="H343" s="188">
        <f t="shared" si="17"/>
        <v>0</v>
      </c>
      <c r="J343" s="4">
        <f t="shared" si="16"/>
        <v>7.6643999999999997</v>
      </c>
      <c r="K343" s="121">
        <f t="shared" si="15"/>
        <v>0</v>
      </c>
    </row>
    <row r="344" spans="1:11">
      <c r="A344" s="34">
        <v>91001</v>
      </c>
      <c r="B344" s="276" t="s">
        <v>400</v>
      </c>
      <c r="C344" s="220">
        <v>819892.49</v>
      </c>
      <c r="D344" s="220"/>
      <c r="E344" s="277"/>
      <c r="F344" s="277"/>
      <c r="G344"/>
      <c r="H344" s="188">
        <f t="shared" si="17"/>
        <v>819892.49</v>
      </c>
      <c r="J344" s="4">
        <f t="shared" si="16"/>
        <v>7.6643999999999997</v>
      </c>
      <c r="K344" s="121">
        <f t="shared" si="15"/>
        <v>6283984</v>
      </c>
    </row>
    <row r="345" spans="1:11">
      <c r="A345" s="34">
        <v>91002</v>
      </c>
      <c r="B345" s="276" t="s">
        <v>401</v>
      </c>
      <c r="C345" s="220">
        <v>280287.75</v>
      </c>
      <c r="D345" s="220"/>
      <c r="E345" s="277"/>
      <c r="F345" s="277"/>
      <c r="G345"/>
      <c r="H345" s="188">
        <f t="shared" si="17"/>
        <v>280287.75</v>
      </c>
      <c r="J345" s="4">
        <f t="shared" si="16"/>
        <v>7.6643999999999997</v>
      </c>
      <c r="K345" s="121">
        <f t="shared" si="15"/>
        <v>2148237.4300000002</v>
      </c>
    </row>
    <row r="346" spans="1:11">
      <c r="A346" s="34">
        <v>91003</v>
      </c>
      <c r="B346" s="276" t="s">
        <v>402</v>
      </c>
      <c r="C346" s="220">
        <v>39616.480000000003</v>
      </c>
      <c r="D346" s="220"/>
      <c r="E346" s="277"/>
      <c r="F346" s="277"/>
      <c r="G346"/>
      <c r="H346" s="188">
        <f t="shared" si="17"/>
        <v>39616.480000000003</v>
      </c>
      <c r="J346" s="4">
        <f t="shared" si="16"/>
        <v>7.6643999999999997</v>
      </c>
      <c r="K346" s="121">
        <f t="shared" si="15"/>
        <v>303636.55</v>
      </c>
    </row>
    <row r="347" spans="1:11">
      <c r="A347" s="34">
        <v>91004</v>
      </c>
      <c r="B347" s="280" t="s">
        <v>403</v>
      </c>
      <c r="C347" s="220">
        <v>16308.84</v>
      </c>
      <c r="D347" s="220"/>
      <c r="E347" s="277"/>
      <c r="F347" s="277"/>
      <c r="G347"/>
      <c r="H347" s="188">
        <f t="shared" si="17"/>
        <v>16308.84</v>
      </c>
      <c r="J347" s="4">
        <f t="shared" si="16"/>
        <v>7.6643999999999997</v>
      </c>
      <c r="K347" s="121">
        <f t="shared" si="15"/>
        <v>124997.47</v>
      </c>
    </row>
    <row r="348" spans="1:11">
      <c r="A348" s="34">
        <v>91005</v>
      </c>
      <c r="B348" s="280" t="s">
        <v>404</v>
      </c>
      <c r="C348" s="220"/>
      <c r="D348" s="220"/>
      <c r="E348" s="277"/>
      <c r="F348" s="277"/>
      <c r="G348"/>
      <c r="H348" s="188">
        <f t="shared" si="17"/>
        <v>0</v>
      </c>
      <c r="J348" s="4">
        <f t="shared" si="16"/>
        <v>7.6643999999999997</v>
      </c>
      <c r="K348" s="121">
        <f t="shared" si="15"/>
        <v>0</v>
      </c>
    </row>
    <row r="349" spans="1:11">
      <c r="A349" s="34">
        <v>91006</v>
      </c>
      <c r="B349" s="280" t="s">
        <v>405</v>
      </c>
      <c r="C349" s="220">
        <v>7464.6</v>
      </c>
      <c r="D349" s="220"/>
      <c r="E349" s="277"/>
      <c r="F349" s="277"/>
      <c r="G349"/>
      <c r="H349" s="188">
        <f t="shared" si="17"/>
        <v>7464.6</v>
      </c>
      <c r="J349" s="4">
        <f t="shared" si="16"/>
        <v>7.6643999999999997</v>
      </c>
      <c r="K349" s="121">
        <f t="shared" si="15"/>
        <v>57211.68</v>
      </c>
    </row>
    <row r="350" spans="1:11">
      <c r="A350" s="34">
        <v>91007</v>
      </c>
      <c r="B350" s="280" t="s">
        <v>406</v>
      </c>
      <c r="C350" s="220">
        <v>1776.6</v>
      </c>
      <c r="D350" s="220"/>
      <c r="E350" s="277"/>
      <c r="F350" s="277"/>
      <c r="G350"/>
      <c r="H350" s="188">
        <f t="shared" si="17"/>
        <v>1776.6</v>
      </c>
      <c r="J350" s="4">
        <f t="shared" si="16"/>
        <v>7.6643999999999997</v>
      </c>
      <c r="K350" s="121">
        <f t="shared" si="15"/>
        <v>13616.57</v>
      </c>
    </row>
    <row r="351" spans="1:11">
      <c r="A351" s="34">
        <v>91008</v>
      </c>
      <c r="B351" s="280" t="s">
        <v>407</v>
      </c>
      <c r="C351" s="220">
        <v>19807.34</v>
      </c>
      <c r="D351" s="220"/>
      <c r="E351" s="277"/>
      <c r="F351" s="277"/>
      <c r="G351"/>
      <c r="H351" s="188">
        <f t="shared" si="17"/>
        <v>19807.34</v>
      </c>
      <c r="J351" s="4">
        <f t="shared" si="16"/>
        <v>7.6643999999999997</v>
      </c>
      <c r="K351" s="121">
        <f t="shared" si="15"/>
        <v>151811.38</v>
      </c>
    </row>
    <row r="352" spans="1:11">
      <c r="A352" s="34">
        <v>91009</v>
      </c>
      <c r="B352" s="280" t="s">
        <v>408</v>
      </c>
      <c r="C352" s="220"/>
      <c r="D352" s="220"/>
      <c r="E352" s="277"/>
      <c r="F352" s="277"/>
      <c r="G352"/>
      <c r="H352" s="188">
        <f t="shared" si="17"/>
        <v>0</v>
      </c>
      <c r="J352" s="4">
        <f t="shared" si="16"/>
        <v>7.6643999999999997</v>
      </c>
      <c r="K352" s="121">
        <f t="shared" si="15"/>
        <v>0</v>
      </c>
    </row>
    <row r="353" spans="1:11">
      <c r="A353" s="34">
        <v>91010</v>
      </c>
      <c r="B353" s="280" t="s">
        <v>484</v>
      </c>
      <c r="C353" s="220">
        <v>1327.85</v>
      </c>
      <c r="D353" s="220"/>
      <c r="E353" s="277"/>
      <c r="F353" s="277"/>
      <c r="G353"/>
      <c r="H353" s="188">
        <f t="shared" si="17"/>
        <v>1327.85</v>
      </c>
      <c r="J353" s="4">
        <f t="shared" si="16"/>
        <v>7.6643999999999997</v>
      </c>
      <c r="K353" s="121">
        <f t="shared" si="15"/>
        <v>10177.17</v>
      </c>
    </row>
    <row r="354" spans="1:11">
      <c r="A354" s="34">
        <v>91011</v>
      </c>
      <c r="B354" s="280" t="s">
        <v>410</v>
      </c>
      <c r="C354" s="220"/>
      <c r="D354" s="220">
        <v>465012.47</v>
      </c>
      <c r="E354" s="277"/>
      <c r="F354" s="277"/>
      <c r="G354"/>
      <c r="H354" s="188">
        <f t="shared" si="17"/>
        <v>-465012.47</v>
      </c>
      <c r="J354" s="4">
        <f t="shared" si="16"/>
        <v>7.6643999999999997</v>
      </c>
      <c r="K354" s="121">
        <f t="shared" si="15"/>
        <v>-3564041.58</v>
      </c>
    </row>
    <row r="355" spans="1:11">
      <c r="A355" s="34">
        <v>91012</v>
      </c>
      <c r="B355" s="276" t="s">
        <v>252</v>
      </c>
      <c r="C355" s="220"/>
      <c r="D355" s="220"/>
      <c r="E355" s="277"/>
      <c r="F355" s="277"/>
      <c r="G355"/>
      <c r="H355" s="188">
        <f t="shared" si="17"/>
        <v>0</v>
      </c>
      <c r="J355" s="4">
        <f t="shared" si="16"/>
        <v>7.6643999999999997</v>
      </c>
      <c r="K355" s="121">
        <f t="shared" si="15"/>
        <v>0</v>
      </c>
    </row>
    <row r="356" spans="1:11">
      <c r="A356" s="275">
        <v>91013</v>
      </c>
      <c r="B356" s="280" t="s">
        <v>411</v>
      </c>
      <c r="C356" s="220"/>
      <c r="D356" s="220"/>
      <c r="E356" s="277"/>
      <c r="F356" s="277"/>
      <c r="G356"/>
      <c r="H356" s="188">
        <f t="shared" si="17"/>
        <v>0</v>
      </c>
      <c r="J356" s="4">
        <f t="shared" si="16"/>
        <v>7.6643999999999997</v>
      </c>
      <c r="K356" s="121">
        <f t="shared" si="15"/>
        <v>0</v>
      </c>
    </row>
    <row r="357" spans="1:11">
      <c r="A357" s="34">
        <v>91200</v>
      </c>
      <c r="B357" s="280" t="s">
        <v>412</v>
      </c>
      <c r="C357" s="220">
        <v>127232.04</v>
      </c>
      <c r="D357" s="220"/>
      <c r="E357" s="277"/>
      <c r="F357" s="277"/>
      <c r="G357"/>
      <c r="H357" s="188">
        <f t="shared" si="17"/>
        <v>127232.04</v>
      </c>
      <c r="J357" s="4">
        <f t="shared" si="16"/>
        <v>7.6643999999999997</v>
      </c>
      <c r="K357" s="121">
        <f t="shared" si="15"/>
        <v>975157.25</v>
      </c>
    </row>
    <row r="358" spans="1:11">
      <c r="A358" s="34">
        <v>91201</v>
      </c>
      <c r="B358" s="280" t="s">
        <v>413</v>
      </c>
      <c r="C358" s="220"/>
      <c r="D358" s="220"/>
      <c r="E358" s="277"/>
      <c r="F358" s="277"/>
      <c r="G358"/>
      <c r="H358" s="188">
        <f t="shared" si="17"/>
        <v>0</v>
      </c>
      <c r="J358" s="4">
        <f t="shared" si="16"/>
        <v>7.6643999999999997</v>
      </c>
      <c r="K358" s="121">
        <f t="shared" si="15"/>
        <v>0</v>
      </c>
    </row>
    <row r="359" spans="1:11">
      <c r="A359" s="34">
        <v>91202</v>
      </c>
      <c r="B359" s="280" t="s">
        <v>414</v>
      </c>
      <c r="C359" s="220"/>
      <c r="D359" s="220"/>
      <c r="E359" s="277"/>
      <c r="F359" s="277"/>
      <c r="G359"/>
      <c r="H359" s="188">
        <f t="shared" si="17"/>
        <v>0</v>
      </c>
      <c r="J359" s="4">
        <f t="shared" si="16"/>
        <v>7.6643999999999997</v>
      </c>
      <c r="K359" s="121">
        <f t="shared" si="15"/>
        <v>0</v>
      </c>
    </row>
    <row r="360" spans="1:11">
      <c r="A360" s="34">
        <v>92001</v>
      </c>
      <c r="B360" s="280" t="s">
        <v>415</v>
      </c>
      <c r="C360" s="220"/>
      <c r="D360" s="220"/>
      <c r="E360" s="277"/>
      <c r="F360" s="277"/>
      <c r="G360"/>
      <c r="H360" s="188">
        <f t="shared" si="17"/>
        <v>0</v>
      </c>
      <c r="J360" s="4">
        <f t="shared" si="16"/>
        <v>7.6643999999999997</v>
      </c>
      <c r="K360" s="121">
        <f t="shared" si="15"/>
        <v>0</v>
      </c>
    </row>
    <row r="361" spans="1:11">
      <c r="A361" s="34">
        <v>92002</v>
      </c>
      <c r="B361" s="280" t="s">
        <v>416</v>
      </c>
      <c r="C361" s="220">
        <v>30000</v>
      </c>
      <c r="D361" s="220"/>
      <c r="E361" s="277"/>
      <c r="F361" s="277"/>
      <c r="G361"/>
      <c r="H361" s="188">
        <f t="shared" si="17"/>
        <v>30000</v>
      </c>
      <c r="J361" s="4">
        <f t="shared" si="16"/>
        <v>7.6643999999999997</v>
      </c>
      <c r="K361" s="121">
        <f t="shared" si="15"/>
        <v>229932</v>
      </c>
    </row>
    <row r="362" spans="1:11">
      <c r="A362" s="34">
        <v>92003</v>
      </c>
      <c r="B362" s="280" t="s">
        <v>417</v>
      </c>
      <c r="C362" s="220">
        <v>2339.0700000000002</v>
      </c>
      <c r="D362" s="220"/>
      <c r="E362" s="277"/>
      <c r="F362" s="277"/>
      <c r="G362"/>
      <c r="H362" s="188">
        <f t="shared" si="17"/>
        <v>2339.0700000000002</v>
      </c>
      <c r="J362" s="4">
        <f t="shared" si="16"/>
        <v>7.6643999999999997</v>
      </c>
      <c r="K362" s="121">
        <f t="shared" si="15"/>
        <v>17927.57</v>
      </c>
    </row>
    <row r="363" spans="1:11">
      <c r="A363" s="34">
        <v>92004</v>
      </c>
      <c r="B363" s="280" t="s">
        <v>418</v>
      </c>
      <c r="C363" s="220"/>
      <c r="D363" s="220"/>
      <c r="E363" s="277"/>
      <c r="F363" s="277"/>
      <c r="G363"/>
      <c r="H363" s="188">
        <f t="shared" si="17"/>
        <v>0</v>
      </c>
      <c r="J363" s="4">
        <f t="shared" si="16"/>
        <v>7.6643999999999997</v>
      </c>
      <c r="K363" s="121">
        <f t="shared" si="15"/>
        <v>0</v>
      </c>
    </row>
    <row r="364" spans="1:11">
      <c r="A364" s="34">
        <v>92005</v>
      </c>
      <c r="B364" s="280" t="s">
        <v>419</v>
      </c>
      <c r="C364" s="220">
        <v>5668.72</v>
      </c>
      <c r="D364" s="220"/>
      <c r="E364" s="277"/>
      <c r="F364" s="277"/>
      <c r="G364"/>
      <c r="H364" s="188">
        <f t="shared" si="17"/>
        <v>5668.72</v>
      </c>
      <c r="J364" s="4">
        <f t="shared" si="16"/>
        <v>7.6643999999999997</v>
      </c>
      <c r="K364" s="121">
        <f t="shared" si="15"/>
        <v>43447.34</v>
      </c>
    </row>
    <row r="365" spans="1:11">
      <c r="A365" s="34">
        <v>92006</v>
      </c>
      <c r="B365" s="280" t="s">
        <v>420</v>
      </c>
      <c r="C365" s="220"/>
      <c r="D365" s="220"/>
      <c r="E365" s="277"/>
      <c r="F365" s="277"/>
      <c r="G365"/>
      <c r="H365" s="188">
        <f t="shared" si="17"/>
        <v>0</v>
      </c>
      <c r="J365" s="4">
        <f t="shared" si="16"/>
        <v>7.6643999999999997</v>
      </c>
      <c r="K365" s="121">
        <f t="shared" si="15"/>
        <v>0</v>
      </c>
    </row>
    <row r="366" spans="1:11">
      <c r="A366" s="34">
        <v>92007</v>
      </c>
      <c r="B366" s="280" t="s">
        <v>421</v>
      </c>
      <c r="C366" s="220"/>
      <c r="D366" s="220"/>
      <c r="E366" s="277"/>
      <c r="F366" s="277"/>
      <c r="G366"/>
      <c r="H366" s="188">
        <f t="shared" si="17"/>
        <v>0</v>
      </c>
      <c r="J366" s="4">
        <f t="shared" si="16"/>
        <v>7.6643999999999997</v>
      </c>
      <c r="K366" s="121">
        <f t="shared" si="15"/>
        <v>0</v>
      </c>
    </row>
    <row r="367" spans="1:11">
      <c r="A367" s="34">
        <v>92008</v>
      </c>
      <c r="B367" s="280" t="s">
        <v>422</v>
      </c>
      <c r="C367" s="220"/>
      <c r="D367" s="220"/>
      <c r="E367" s="277"/>
      <c r="F367" s="277"/>
      <c r="G367"/>
      <c r="H367" s="188">
        <f t="shared" si="17"/>
        <v>0</v>
      </c>
      <c r="J367" s="4">
        <f t="shared" si="16"/>
        <v>7.6643999999999997</v>
      </c>
      <c r="K367" s="121">
        <f t="shared" si="15"/>
        <v>0</v>
      </c>
    </row>
    <row r="368" spans="1:11">
      <c r="A368" s="20">
        <v>92009</v>
      </c>
      <c r="B368" s="276" t="s">
        <v>423</v>
      </c>
      <c r="C368" s="220"/>
      <c r="D368" s="220"/>
      <c r="E368" s="277"/>
      <c r="F368" s="277"/>
      <c r="G368"/>
      <c r="H368" s="188">
        <f t="shared" si="17"/>
        <v>0</v>
      </c>
      <c r="J368" s="4">
        <f t="shared" si="16"/>
        <v>7.6643999999999997</v>
      </c>
      <c r="K368" s="121">
        <f t="shared" si="15"/>
        <v>0</v>
      </c>
    </row>
    <row r="369" spans="1:11">
      <c r="A369" s="34">
        <v>93001</v>
      </c>
      <c r="B369" s="280" t="s">
        <v>424</v>
      </c>
      <c r="C369" s="220">
        <v>10859.35</v>
      </c>
      <c r="D369" s="220"/>
      <c r="E369" s="277"/>
      <c r="F369" s="277"/>
      <c r="G369"/>
      <c r="H369" s="188">
        <f t="shared" si="17"/>
        <v>10859.35</v>
      </c>
      <c r="J369" s="4">
        <f t="shared" si="16"/>
        <v>7.6643999999999997</v>
      </c>
      <c r="K369" s="121">
        <f t="shared" si="15"/>
        <v>83230.399999999994</v>
      </c>
    </row>
    <row r="370" spans="1:11">
      <c r="A370" s="34">
        <v>93002</v>
      </c>
      <c r="B370" s="280" t="s">
        <v>425</v>
      </c>
      <c r="C370" s="220">
        <v>6595.45</v>
      </c>
      <c r="D370" s="220"/>
      <c r="E370" s="277"/>
      <c r="F370" s="277"/>
      <c r="G370"/>
      <c r="H370" s="188">
        <f t="shared" si="17"/>
        <v>6595.45</v>
      </c>
      <c r="J370" s="4">
        <f t="shared" si="16"/>
        <v>7.6643999999999997</v>
      </c>
      <c r="K370" s="121">
        <f t="shared" si="15"/>
        <v>50550.17</v>
      </c>
    </row>
    <row r="371" spans="1:11">
      <c r="A371" s="34">
        <v>93003</v>
      </c>
      <c r="B371" s="280" t="s">
        <v>426</v>
      </c>
      <c r="C371" s="220"/>
      <c r="D371" s="220"/>
      <c r="E371" s="277"/>
      <c r="F371" s="277"/>
      <c r="G371"/>
      <c r="H371" s="188">
        <f t="shared" si="17"/>
        <v>0</v>
      </c>
      <c r="J371" s="4">
        <f t="shared" si="16"/>
        <v>7.6643999999999997</v>
      </c>
      <c r="K371" s="121">
        <f t="shared" si="15"/>
        <v>0</v>
      </c>
    </row>
    <row r="372" spans="1:11">
      <c r="A372" s="34">
        <v>93004</v>
      </c>
      <c r="B372" s="280" t="s">
        <v>427</v>
      </c>
      <c r="C372" s="220">
        <v>157.65</v>
      </c>
      <c r="D372" s="220"/>
      <c r="E372" s="277"/>
      <c r="F372" s="277"/>
      <c r="G372"/>
      <c r="H372" s="188">
        <f t="shared" si="17"/>
        <v>157.65</v>
      </c>
      <c r="J372" s="4">
        <f t="shared" si="16"/>
        <v>7.6643999999999997</v>
      </c>
      <c r="K372" s="121">
        <f t="shared" si="15"/>
        <v>1208.29</v>
      </c>
    </row>
    <row r="373" spans="1:11">
      <c r="A373" s="34">
        <v>93005</v>
      </c>
      <c r="B373" s="280" t="s">
        <v>428</v>
      </c>
      <c r="C373" s="220">
        <v>2649.1</v>
      </c>
      <c r="D373" s="220"/>
      <c r="E373" s="277"/>
      <c r="F373" s="277"/>
      <c r="G373"/>
      <c r="H373" s="188">
        <f t="shared" si="17"/>
        <v>2649.1</v>
      </c>
      <c r="J373" s="4">
        <f t="shared" si="16"/>
        <v>7.6643999999999997</v>
      </c>
      <c r="K373" s="121">
        <f t="shared" si="15"/>
        <v>20303.759999999998</v>
      </c>
    </row>
    <row r="374" spans="1:11">
      <c r="A374" s="281">
        <v>94001</v>
      </c>
      <c r="B374" s="282" t="s">
        <v>429</v>
      </c>
      <c r="C374" s="221">
        <v>2699.28</v>
      </c>
      <c r="D374" s="221"/>
      <c r="E374" s="189"/>
      <c r="F374" s="189"/>
      <c r="G374" s="190"/>
      <c r="H374" s="190">
        <f t="shared" si="17"/>
        <v>2699.28</v>
      </c>
      <c r="J374" s="4">
        <f t="shared" si="16"/>
        <v>7.6643999999999997</v>
      </c>
      <c r="K374" s="124">
        <f t="shared" si="15"/>
        <v>20688.36</v>
      </c>
    </row>
    <row r="375" spans="1:11">
      <c r="A375" s="34">
        <v>94002</v>
      </c>
      <c r="B375" s="280" t="s">
        <v>430</v>
      </c>
      <c r="C375" s="220">
        <v>4800</v>
      </c>
      <c r="D375" s="220"/>
      <c r="E375" s="277"/>
      <c r="F375" s="277"/>
      <c r="G375"/>
      <c r="H375" s="188">
        <f t="shared" si="17"/>
        <v>4800</v>
      </c>
      <c r="J375" s="4">
        <f t="shared" si="16"/>
        <v>7.6643999999999997</v>
      </c>
      <c r="K375" s="121">
        <f t="shared" si="15"/>
        <v>36789.120000000003</v>
      </c>
    </row>
    <row r="376" spans="1:11">
      <c r="A376" s="34">
        <v>94003</v>
      </c>
      <c r="B376" s="280" t="s">
        <v>431</v>
      </c>
      <c r="C376" s="220">
        <v>1880</v>
      </c>
      <c r="D376" s="220"/>
      <c r="E376" s="277"/>
      <c r="F376" s="277"/>
      <c r="G376"/>
      <c r="H376" s="188">
        <f t="shared" si="17"/>
        <v>1880</v>
      </c>
      <c r="J376" s="4">
        <f t="shared" si="16"/>
        <v>7.6643999999999997</v>
      </c>
      <c r="K376" s="121">
        <f t="shared" si="15"/>
        <v>14409.07</v>
      </c>
    </row>
    <row r="377" spans="1:11">
      <c r="A377" s="34">
        <v>94004</v>
      </c>
      <c r="B377" s="280" t="s">
        <v>432</v>
      </c>
      <c r="C377" s="220">
        <v>72</v>
      </c>
      <c r="D377" s="220"/>
      <c r="E377" s="277"/>
      <c r="F377" s="277"/>
      <c r="G377"/>
      <c r="H377" s="188">
        <f t="shared" si="17"/>
        <v>72</v>
      </c>
      <c r="J377" s="4">
        <f t="shared" si="16"/>
        <v>7.6643999999999997</v>
      </c>
      <c r="K377" s="121">
        <f t="shared" si="15"/>
        <v>551.84</v>
      </c>
    </row>
    <row r="378" spans="1:11">
      <c r="A378" s="34">
        <v>94005</v>
      </c>
      <c r="B378" s="280" t="s">
        <v>433</v>
      </c>
      <c r="C378" s="220">
        <v>8718.6</v>
      </c>
      <c r="D378" s="220"/>
      <c r="E378" s="277"/>
      <c r="F378" s="277"/>
      <c r="G378"/>
      <c r="H378" s="188">
        <f t="shared" si="17"/>
        <v>8718.6</v>
      </c>
      <c r="J378" s="4">
        <f t="shared" si="16"/>
        <v>7.6643999999999997</v>
      </c>
      <c r="K378" s="121">
        <f t="shared" si="15"/>
        <v>66822.84</v>
      </c>
    </row>
    <row r="379" spans="1:11">
      <c r="A379" s="34">
        <v>94006</v>
      </c>
      <c r="B379" s="280" t="s">
        <v>434</v>
      </c>
      <c r="C379" s="220">
        <v>2678.4</v>
      </c>
      <c r="D379" s="220"/>
      <c r="E379" s="277"/>
      <c r="F379" s="277"/>
      <c r="G379"/>
      <c r="H379" s="188">
        <f t="shared" si="17"/>
        <v>2678.4</v>
      </c>
      <c r="J379" s="4">
        <f t="shared" si="16"/>
        <v>7.6643999999999997</v>
      </c>
      <c r="K379" s="121">
        <f t="shared" si="15"/>
        <v>20528.330000000002</v>
      </c>
    </row>
    <row r="380" spans="1:11">
      <c r="A380" s="34">
        <v>94007</v>
      </c>
      <c r="B380" s="280" t="s">
        <v>435</v>
      </c>
      <c r="C380" s="220">
        <v>4322.13</v>
      </c>
      <c r="D380" s="220"/>
      <c r="E380" s="277"/>
      <c r="F380" s="277"/>
      <c r="G380"/>
      <c r="H380" s="188">
        <f t="shared" si="17"/>
        <v>4322.13</v>
      </c>
      <c r="J380" s="4">
        <f t="shared" si="16"/>
        <v>7.6643999999999997</v>
      </c>
      <c r="K380" s="121">
        <f t="shared" si="15"/>
        <v>33126.53</v>
      </c>
    </row>
    <row r="381" spans="1:11">
      <c r="A381" s="34">
        <v>94008</v>
      </c>
      <c r="B381" s="280" t="s">
        <v>436</v>
      </c>
      <c r="C381" s="220">
        <v>4500</v>
      </c>
      <c r="D381" s="220"/>
      <c r="E381" s="277"/>
      <c r="F381" s="277"/>
      <c r="G381"/>
      <c r="H381" s="188">
        <f t="shared" si="17"/>
        <v>4500</v>
      </c>
      <c r="J381" s="4">
        <f t="shared" si="16"/>
        <v>7.6643999999999997</v>
      </c>
      <c r="K381" s="121">
        <f t="shared" si="15"/>
        <v>34489.800000000003</v>
      </c>
    </row>
    <row r="382" spans="1:11">
      <c r="A382" s="34">
        <v>94009</v>
      </c>
      <c r="B382" s="280" t="s">
        <v>437</v>
      </c>
      <c r="C382" s="220">
        <v>250</v>
      </c>
      <c r="D382" s="220"/>
      <c r="E382" s="277"/>
      <c r="F382" s="277"/>
      <c r="G382"/>
      <c r="H382" s="188">
        <f t="shared" si="17"/>
        <v>250</v>
      </c>
      <c r="J382" s="4">
        <f t="shared" si="16"/>
        <v>7.6643999999999997</v>
      </c>
      <c r="K382" s="121">
        <f t="shared" si="15"/>
        <v>1916.1</v>
      </c>
    </row>
    <row r="383" spans="1:11">
      <c r="A383" s="34">
        <v>94010</v>
      </c>
      <c r="B383" s="280" t="s">
        <v>438</v>
      </c>
      <c r="C383" s="220">
        <v>18543.419999999998</v>
      </c>
      <c r="D383" s="220"/>
      <c r="E383" s="277"/>
      <c r="F383" s="277"/>
      <c r="G383"/>
      <c r="H383" s="188">
        <f t="shared" si="17"/>
        <v>18543.419999999998</v>
      </c>
      <c r="J383" s="4">
        <f t="shared" si="16"/>
        <v>7.6643999999999997</v>
      </c>
      <c r="K383" s="121">
        <f t="shared" si="15"/>
        <v>142124.19</v>
      </c>
    </row>
    <row r="384" spans="1:11">
      <c r="A384" s="34">
        <v>94011</v>
      </c>
      <c r="B384" s="280" t="s">
        <v>439</v>
      </c>
      <c r="C384" s="220"/>
      <c r="D384" s="220"/>
      <c r="E384" s="277"/>
      <c r="F384" s="277"/>
      <c r="G384"/>
      <c r="H384" s="188">
        <f t="shared" si="17"/>
        <v>0</v>
      </c>
      <c r="J384" s="4">
        <f t="shared" si="16"/>
        <v>7.6643999999999997</v>
      </c>
      <c r="K384" s="121">
        <f t="shared" si="15"/>
        <v>0</v>
      </c>
    </row>
    <row r="385" spans="1:11">
      <c r="A385" s="34">
        <v>94012</v>
      </c>
      <c r="B385" s="280" t="s">
        <v>440</v>
      </c>
      <c r="C385" s="220"/>
      <c r="D385" s="220"/>
      <c r="E385" s="277"/>
      <c r="F385" s="277"/>
      <c r="G385"/>
      <c r="H385" s="188">
        <f t="shared" si="17"/>
        <v>0</v>
      </c>
      <c r="J385" s="4">
        <f t="shared" si="16"/>
        <v>7.6643999999999997</v>
      </c>
      <c r="K385" s="121">
        <f t="shared" si="15"/>
        <v>0</v>
      </c>
    </row>
    <row r="386" spans="1:11">
      <c r="A386" s="34">
        <v>94013</v>
      </c>
      <c r="B386" s="280" t="s">
        <v>441</v>
      </c>
      <c r="C386" s="220"/>
      <c r="D386" s="220"/>
      <c r="E386" s="277"/>
      <c r="F386" s="277"/>
      <c r="G386"/>
      <c r="H386" s="188">
        <f t="shared" si="17"/>
        <v>0</v>
      </c>
      <c r="J386" s="4">
        <f t="shared" si="16"/>
        <v>7.6643999999999997</v>
      </c>
      <c r="K386" s="121">
        <f t="shared" si="15"/>
        <v>0</v>
      </c>
    </row>
    <row r="387" spans="1:11">
      <c r="A387" s="281">
        <v>94014</v>
      </c>
      <c r="B387" s="282" t="s">
        <v>465</v>
      </c>
      <c r="C387" s="221"/>
      <c r="D387" s="221"/>
      <c r="E387" s="189"/>
      <c r="F387" s="189"/>
      <c r="G387" s="190"/>
      <c r="H387" s="190">
        <f t="shared" si="17"/>
        <v>0</v>
      </c>
      <c r="J387" s="4">
        <f t="shared" si="16"/>
        <v>7.6643999999999997</v>
      </c>
      <c r="K387" s="124">
        <f t="shared" si="15"/>
        <v>0</v>
      </c>
    </row>
    <row r="388" spans="1:11">
      <c r="A388" s="34">
        <v>94015</v>
      </c>
      <c r="B388" s="280" t="s">
        <v>466</v>
      </c>
      <c r="C388" s="220"/>
      <c r="D388" s="220"/>
      <c r="E388" s="277"/>
      <c r="F388" s="277"/>
      <c r="G388"/>
      <c r="H388" s="188">
        <f t="shared" si="17"/>
        <v>0</v>
      </c>
      <c r="J388" s="4">
        <f t="shared" si="16"/>
        <v>7.6643999999999997</v>
      </c>
      <c r="K388" s="121">
        <f t="shared" si="15"/>
        <v>0</v>
      </c>
    </row>
    <row r="389" spans="1:11">
      <c r="A389" s="281">
        <v>94016</v>
      </c>
      <c r="B389" s="282" t="s">
        <v>442</v>
      </c>
      <c r="C389" s="221">
        <v>63411.61</v>
      </c>
      <c r="D389" s="221"/>
      <c r="E389" s="189"/>
      <c r="F389" s="189"/>
      <c r="G389" s="190"/>
      <c r="H389" s="190">
        <f t="shared" si="17"/>
        <v>63411.61</v>
      </c>
      <c r="J389" s="4">
        <f t="shared" si="16"/>
        <v>7.6643999999999997</v>
      </c>
      <c r="K389" s="124">
        <f t="shared" si="15"/>
        <v>486011.94</v>
      </c>
    </row>
    <row r="390" spans="1:11">
      <c r="A390" s="34">
        <v>94017</v>
      </c>
      <c r="B390" s="280" t="s">
        <v>443</v>
      </c>
      <c r="C390" s="220"/>
      <c r="D390" s="220"/>
      <c r="E390" s="277"/>
      <c r="F390" s="277"/>
      <c r="G390"/>
      <c r="H390" s="188">
        <f t="shared" si="17"/>
        <v>0</v>
      </c>
      <c r="J390" s="4">
        <f t="shared" si="16"/>
        <v>7.6643999999999997</v>
      </c>
      <c r="K390" s="121">
        <f t="shared" si="15"/>
        <v>0</v>
      </c>
    </row>
    <row r="391" spans="1:11">
      <c r="A391" s="34">
        <v>94018</v>
      </c>
      <c r="B391" s="280" t="s">
        <v>444</v>
      </c>
      <c r="C391" s="220">
        <v>94.4</v>
      </c>
      <c r="D391" s="220"/>
      <c r="E391" s="277"/>
      <c r="F391" s="277"/>
      <c r="G391"/>
      <c r="H391" s="188">
        <f t="shared" si="17"/>
        <v>94.4</v>
      </c>
      <c r="J391" s="4">
        <f t="shared" si="16"/>
        <v>7.6643999999999997</v>
      </c>
      <c r="K391" s="121">
        <f t="shared" si="15"/>
        <v>723.52</v>
      </c>
    </row>
    <row r="392" spans="1:11">
      <c r="A392" s="34">
        <v>94019</v>
      </c>
      <c r="B392" s="280" t="s">
        <v>417</v>
      </c>
      <c r="C392" s="220">
        <v>4203.88</v>
      </c>
      <c r="D392" s="220"/>
      <c r="E392" s="277"/>
      <c r="F392" s="277"/>
      <c r="G392"/>
      <c r="H392" s="188">
        <f t="shared" si="17"/>
        <v>4203.88</v>
      </c>
      <c r="J392" s="4">
        <f t="shared" si="16"/>
        <v>7.6643999999999997</v>
      </c>
      <c r="K392" s="121">
        <f t="shared" ref="K392:K428" si="18">ROUND(H392*J392,2)</f>
        <v>32220.22</v>
      </c>
    </row>
    <row r="393" spans="1:11">
      <c r="A393" s="34">
        <v>94020</v>
      </c>
      <c r="B393" s="276" t="s">
        <v>384</v>
      </c>
      <c r="C393" s="220"/>
      <c r="D393" s="220"/>
      <c r="E393" s="277"/>
      <c r="F393" s="277"/>
      <c r="G393"/>
      <c r="H393" s="188">
        <f t="shared" si="17"/>
        <v>0</v>
      </c>
      <c r="J393" s="4">
        <f t="shared" ref="J393:J428" si="19">J392</f>
        <v>7.6643999999999997</v>
      </c>
      <c r="K393" s="121">
        <f t="shared" si="18"/>
        <v>0</v>
      </c>
    </row>
    <row r="394" spans="1:11">
      <c r="A394" s="34">
        <v>94021</v>
      </c>
      <c r="B394" s="280" t="s">
        <v>445</v>
      </c>
      <c r="C394" s="220">
        <v>3273.02</v>
      </c>
      <c r="D394" s="220"/>
      <c r="E394" s="277"/>
      <c r="F394" s="277"/>
      <c r="G394"/>
      <c r="H394" s="188">
        <f t="shared" si="17"/>
        <v>3273.02</v>
      </c>
      <c r="J394" s="4">
        <f t="shared" si="19"/>
        <v>7.6643999999999997</v>
      </c>
      <c r="K394" s="121">
        <f t="shared" si="18"/>
        <v>25085.73</v>
      </c>
    </row>
    <row r="395" spans="1:11">
      <c r="A395" s="34">
        <v>94022</v>
      </c>
      <c r="B395" s="280" t="s">
        <v>446</v>
      </c>
      <c r="C395" s="220">
        <v>63453.13</v>
      </c>
      <c r="D395" s="220"/>
      <c r="E395" s="277"/>
      <c r="F395" s="277"/>
      <c r="G395"/>
      <c r="H395" s="188">
        <f t="shared" si="17"/>
        <v>63453.13</v>
      </c>
      <c r="J395" s="4">
        <f t="shared" si="19"/>
        <v>7.6643999999999997</v>
      </c>
      <c r="K395" s="121">
        <f t="shared" si="18"/>
        <v>486330.17</v>
      </c>
    </row>
    <row r="396" spans="1:11">
      <c r="A396" s="34">
        <v>94023</v>
      </c>
      <c r="B396" s="280" t="s">
        <v>447</v>
      </c>
      <c r="C396" s="220"/>
      <c r="D396" s="220"/>
      <c r="E396" s="277"/>
      <c r="F396" s="277"/>
      <c r="G396"/>
      <c r="H396" s="188">
        <f t="shared" si="17"/>
        <v>0</v>
      </c>
      <c r="J396" s="4">
        <f t="shared" si="19"/>
        <v>7.6643999999999997</v>
      </c>
      <c r="K396" s="121">
        <f t="shared" si="18"/>
        <v>0</v>
      </c>
    </row>
    <row r="397" spans="1:11">
      <c r="A397" s="34">
        <v>94024</v>
      </c>
      <c r="B397" s="280" t="s">
        <v>448</v>
      </c>
      <c r="C397" s="220">
        <v>500</v>
      </c>
      <c r="D397" s="220"/>
      <c r="E397" s="277"/>
      <c r="F397" s="277"/>
      <c r="G397"/>
      <c r="H397" s="188">
        <f t="shared" si="17"/>
        <v>500</v>
      </c>
      <c r="J397" s="4">
        <f t="shared" si="19"/>
        <v>7.6643999999999997</v>
      </c>
      <c r="K397" s="121">
        <f t="shared" si="18"/>
        <v>3832.2</v>
      </c>
    </row>
    <row r="398" spans="1:11">
      <c r="A398" s="34">
        <v>94025</v>
      </c>
      <c r="B398" s="280" t="s">
        <v>449</v>
      </c>
      <c r="C398" s="220"/>
      <c r="D398" s="220"/>
      <c r="E398" s="277"/>
      <c r="F398" s="277"/>
      <c r="G398"/>
      <c r="H398" s="188">
        <f t="shared" si="17"/>
        <v>0</v>
      </c>
      <c r="J398" s="4">
        <f t="shared" si="19"/>
        <v>7.6643999999999997</v>
      </c>
      <c r="K398" s="121">
        <f t="shared" si="18"/>
        <v>0</v>
      </c>
    </row>
    <row r="399" spans="1:11">
      <c r="A399" s="281">
        <v>94026</v>
      </c>
      <c r="B399" s="279" t="s">
        <v>485</v>
      </c>
      <c r="C399" s="221">
        <v>159445.63</v>
      </c>
      <c r="D399" s="221"/>
      <c r="E399" s="189">
        <v>174728.86</v>
      </c>
      <c r="F399" s="189">
        <v>12540.810000000001</v>
      </c>
      <c r="G399" s="190"/>
      <c r="H399" s="190">
        <f t="shared" ref="H399:H428" si="20">ROUND(C399-D399+E399-F399,2)</f>
        <v>321633.68</v>
      </c>
      <c r="J399" s="4">
        <f t="shared" si="19"/>
        <v>7.6643999999999997</v>
      </c>
      <c r="K399" s="124">
        <f t="shared" si="18"/>
        <v>2465129.1800000002</v>
      </c>
    </row>
    <row r="400" spans="1:11">
      <c r="A400" s="34">
        <v>94027</v>
      </c>
      <c r="B400" s="280" t="s">
        <v>450</v>
      </c>
      <c r="C400" s="220">
        <v>782.35</v>
      </c>
      <c r="D400" s="220"/>
      <c r="E400" s="277"/>
      <c r="F400" s="277"/>
      <c r="G400"/>
      <c r="H400" s="188">
        <f t="shared" si="20"/>
        <v>782.35</v>
      </c>
      <c r="J400" s="4">
        <f t="shared" si="19"/>
        <v>7.6643999999999997</v>
      </c>
      <c r="K400" s="121">
        <f t="shared" si="18"/>
        <v>5996.24</v>
      </c>
    </row>
    <row r="401" spans="1:11">
      <c r="A401" s="34">
        <v>94028</v>
      </c>
      <c r="B401" s="4" t="s">
        <v>451</v>
      </c>
      <c r="C401" s="220"/>
      <c r="D401" s="220"/>
      <c r="E401" s="277"/>
      <c r="F401" s="277"/>
      <c r="G401"/>
      <c r="H401" s="188">
        <f t="shared" si="20"/>
        <v>0</v>
      </c>
      <c r="J401" s="4">
        <f t="shared" si="19"/>
        <v>7.6643999999999997</v>
      </c>
      <c r="K401" s="121">
        <f t="shared" si="18"/>
        <v>0</v>
      </c>
    </row>
    <row r="402" spans="1:11">
      <c r="A402" s="34">
        <v>94029</v>
      </c>
      <c r="B402" s="4" t="s">
        <v>452</v>
      </c>
      <c r="C402" s="220"/>
      <c r="D402" s="220"/>
      <c r="E402" s="277"/>
      <c r="F402" s="277"/>
      <c r="G402"/>
      <c r="H402" s="188">
        <f t="shared" si="20"/>
        <v>0</v>
      </c>
      <c r="J402" s="4">
        <f t="shared" si="19"/>
        <v>7.6643999999999997</v>
      </c>
      <c r="K402" s="121">
        <f t="shared" si="18"/>
        <v>0</v>
      </c>
    </row>
    <row r="403" spans="1:11">
      <c r="A403" s="34">
        <v>95001</v>
      </c>
      <c r="B403" s="276" t="s">
        <v>397</v>
      </c>
      <c r="C403" s="220"/>
      <c r="D403" s="220"/>
      <c r="E403" s="277"/>
      <c r="F403" s="277"/>
      <c r="G403"/>
      <c r="H403" s="188">
        <f t="shared" si="20"/>
        <v>0</v>
      </c>
      <c r="J403" s="4">
        <f t="shared" si="19"/>
        <v>7.6643999999999997</v>
      </c>
      <c r="K403" s="121">
        <f t="shared" si="18"/>
        <v>0</v>
      </c>
    </row>
    <row r="404" spans="1:11">
      <c r="A404" s="34">
        <v>95002</v>
      </c>
      <c r="B404" s="276" t="s">
        <v>398</v>
      </c>
      <c r="C404" s="220">
        <v>27847.35</v>
      </c>
      <c r="D404" s="220"/>
      <c r="E404" s="277"/>
      <c r="F404" s="277"/>
      <c r="G404"/>
      <c r="H404" s="188">
        <f t="shared" si="20"/>
        <v>27847.35</v>
      </c>
      <c r="J404" s="4">
        <f t="shared" si="19"/>
        <v>7.6643999999999997</v>
      </c>
      <c r="K404" s="121">
        <f t="shared" si="18"/>
        <v>213433.23</v>
      </c>
    </row>
    <row r="405" spans="1:11">
      <c r="A405" s="34">
        <v>95003</v>
      </c>
      <c r="B405" s="276" t="s">
        <v>399</v>
      </c>
      <c r="C405" s="220">
        <v>7620.33</v>
      </c>
      <c r="D405" s="220"/>
      <c r="E405" s="277"/>
      <c r="F405" s="277"/>
      <c r="G405"/>
      <c r="H405" s="188">
        <f t="shared" si="20"/>
        <v>7620.33</v>
      </c>
      <c r="J405" s="4">
        <f t="shared" si="19"/>
        <v>7.6643999999999997</v>
      </c>
      <c r="K405" s="121">
        <f t="shared" si="18"/>
        <v>58405.26</v>
      </c>
    </row>
    <row r="406" spans="1:11">
      <c r="A406" s="34">
        <v>96001</v>
      </c>
      <c r="B406" s="276" t="s">
        <v>453</v>
      </c>
      <c r="C406" s="220">
        <v>6749.96</v>
      </c>
      <c r="D406" s="220"/>
      <c r="E406" s="277"/>
      <c r="F406" s="277"/>
      <c r="G406"/>
      <c r="H406" s="188">
        <f t="shared" si="20"/>
        <v>6749.96</v>
      </c>
      <c r="J406" s="4">
        <f t="shared" si="19"/>
        <v>7.6643999999999997</v>
      </c>
      <c r="K406" s="121">
        <f t="shared" si="18"/>
        <v>51734.39</v>
      </c>
    </row>
    <row r="407" spans="1:11">
      <c r="A407" s="34">
        <v>96002</v>
      </c>
      <c r="B407" s="276" t="s">
        <v>454</v>
      </c>
      <c r="C407" s="220">
        <v>720</v>
      </c>
      <c r="D407" s="220"/>
      <c r="E407" s="277"/>
      <c r="F407" s="277"/>
      <c r="G407"/>
      <c r="H407" s="188">
        <f t="shared" si="20"/>
        <v>720</v>
      </c>
      <c r="J407" s="4">
        <f t="shared" si="19"/>
        <v>7.6643999999999997</v>
      </c>
      <c r="K407" s="121">
        <f t="shared" si="18"/>
        <v>5518.37</v>
      </c>
    </row>
    <row r="408" spans="1:11">
      <c r="A408" s="34">
        <v>96003</v>
      </c>
      <c r="B408" s="276" t="s">
        <v>455</v>
      </c>
      <c r="C408" s="220">
        <v>1500</v>
      </c>
      <c r="D408" s="220"/>
      <c r="E408" s="277"/>
      <c r="F408" s="277"/>
      <c r="G408"/>
      <c r="H408" s="188">
        <f t="shared" si="20"/>
        <v>1500</v>
      </c>
      <c r="J408" s="4">
        <f t="shared" si="19"/>
        <v>7.6643999999999997</v>
      </c>
      <c r="K408" s="121">
        <f t="shared" si="18"/>
        <v>11496.6</v>
      </c>
    </row>
    <row r="409" spans="1:11">
      <c r="A409" s="34">
        <v>96004</v>
      </c>
      <c r="B409" s="276" t="s">
        <v>456</v>
      </c>
      <c r="C409" s="220">
        <v>540</v>
      </c>
      <c r="D409" s="220"/>
      <c r="E409" s="277"/>
      <c r="F409" s="277"/>
      <c r="G409"/>
      <c r="H409" s="188">
        <f t="shared" si="20"/>
        <v>540</v>
      </c>
      <c r="J409" s="4">
        <f t="shared" si="19"/>
        <v>7.6643999999999997</v>
      </c>
      <c r="K409" s="121">
        <f t="shared" si="18"/>
        <v>4138.78</v>
      </c>
    </row>
    <row r="410" spans="1:11">
      <c r="A410" s="34">
        <v>96005</v>
      </c>
      <c r="B410" s="276" t="s">
        <v>457</v>
      </c>
      <c r="C410" s="220">
        <v>2022.28</v>
      </c>
      <c r="D410" s="220"/>
      <c r="E410" s="277"/>
      <c r="F410" s="277"/>
      <c r="G410"/>
      <c r="H410" s="188">
        <f t="shared" si="20"/>
        <v>2022.28</v>
      </c>
      <c r="J410" s="4">
        <f t="shared" si="19"/>
        <v>7.6643999999999997</v>
      </c>
      <c r="K410" s="121">
        <f t="shared" si="18"/>
        <v>15499.56</v>
      </c>
    </row>
    <row r="411" spans="1:11">
      <c r="A411" s="34">
        <v>96006</v>
      </c>
      <c r="B411" s="276" t="s">
        <v>590</v>
      </c>
      <c r="C411" s="220"/>
      <c r="D411" s="220"/>
      <c r="E411" s="277"/>
      <c r="F411" s="277"/>
      <c r="G411"/>
      <c r="H411" s="188">
        <f t="shared" si="20"/>
        <v>0</v>
      </c>
      <c r="J411" s="4">
        <f t="shared" si="19"/>
        <v>7.6643999999999997</v>
      </c>
      <c r="K411" s="121">
        <f t="shared" si="18"/>
        <v>0</v>
      </c>
    </row>
    <row r="412" spans="1:11">
      <c r="A412" s="34">
        <v>96007</v>
      </c>
      <c r="B412" s="276" t="s">
        <v>458</v>
      </c>
      <c r="C412" s="220">
        <v>257665.2</v>
      </c>
      <c r="D412" s="220"/>
      <c r="E412" s="277"/>
      <c r="F412" s="277"/>
      <c r="G412"/>
      <c r="H412" s="188">
        <f t="shared" si="20"/>
        <v>257665.2</v>
      </c>
      <c r="J412" s="4">
        <f t="shared" si="19"/>
        <v>7.6643999999999997</v>
      </c>
      <c r="K412" s="121">
        <f t="shared" si="18"/>
        <v>1974849.16</v>
      </c>
    </row>
    <row r="413" spans="1:11">
      <c r="A413" s="34">
        <v>96008</v>
      </c>
      <c r="B413" s="276" t="s">
        <v>459</v>
      </c>
      <c r="C413" s="220">
        <v>4532</v>
      </c>
      <c r="D413" s="220"/>
      <c r="E413" s="277"/>
      <c r="F413" s="277"/>
      <c r="G413"/>
      <c r="H413" s="188">
        <f t="shared" si="20"/>
        <v>4532</v>
      </c>
      <c r="J413" s="4">
        <f t="shared" si="19"/>
        <v>7.6643999999999997</v>
      </c>
      <c r="K413" s="121">
        <f t="shared" si="18"/>
        <v>34735.06</v>
      </c>
    </row>
    <row r="414" spans="1:11">
      <c r="A414" s="34">
        <v>97001</v>
      </c>
      <c r="B414" s="276" t="s">
        <v>463</v>
      </c>
      <c r="C414" s="220">
        <v>8024.11</v>
      </c>
      <c r="D414" s="220"/>
      <c r="E414" s="277"/>
      <c r="F414" s="277"/>
      <c r="G414"/>
      <c r="H414" s="188">
        <f t="shared" si="20"/>
        <v>8024.11</v>
      </c>
      <c r="J414" s="4">
        <f t="shared" si="19"/>
        <v>7.6643999999999997</v>
      </c>
      <c r="K414" s="121">
        <f t="shared" si="18"/>
        <v>61499.99</v>
      </c>
    </row>
    <row r="415" spans="1:11">
      <c r="A415" s="34">
        <v>97002</v>
      </c>
      <c r="B415" s="276" t="s">
        <v>464</v>
      </c>
      <c r="C415" s="220">
        <v>1332.45</v>
      </c>
      <c r="D415" s="220"/>
      <c r="E415" s="277"/>
      <c r="F415" s="277"/>
      <c r="G415"/>
      <c r="H415" s="188">
        <f t="shared" si="20"/>
        <v>1332.45</v>
      </c>
      <c r="J415" s="4">
        <f t="shared" si="19"/>
        <v>7.6643999999999997</v>
      </c>
      <c r="K415" s="121">
        <f t="shared" si="18"/>
        <v>10212.43</v>
      </c>
    </row>
    <row r="416" spans="1:11">
      <c r="A416" s="34">
        <v>97003</v>
      </c>
      <c r="B416" s="276" t="s">
        <v>460</v>
      </c>
      <c r="C416" s="220">
        <v>74840.72</v>
      </c>
      <c r="D416" s="220"/>
      <c r="E416" s="277"/>
      <c r="F416" s="277"/>
      <c r="G416"/>
      <c r="H416" s="188">
        <f t="shared" si="20"/>
        <v>74840.72</v>
      </c>
      <c r="J416" s="4">
        <f t="shared" si="19"/>
        <v>7.6643999999999997</v>
      </c>
      <c r="K416" s="121">
        <f t="shared" si="18"/>
        <v>573609.21</v>
      </c>
    </row>
    <row r="417" spans="1:11">
      <c r="A417" s="34">
        <v>97004</v>
      </c>
      <c r="B417" s="276" t="s">
        <v>461</v>
      </c>
      <c r="C417" s="220">
        <v>1274.76</v>
      </c>
      <c r="D417" s="220"/>
      <c r="E417" s="277"/>
      <c r="F417" s="277"/>
      <c r="G417"/>
      <c r="H417" s="188">
        <f t="shared" si="20"/>
        <v>1274.76</v>
      </c>
      <c r="J417" s="4">
        <f t="shared" si="19"/>
        <v>7.6643999999999997</v>
      </c>
      <c r="K417" s="121">
        <f t="shared" si="18"/>
        <v>9770.27</v>
      </c>
    </row>
    <row r="418" spans="1:11">
      <c r="A418" s="281">
        <v>97005</v>
      </c>
      <c r="B418" s="279" t="s">
        <v>467</v>
      </c>
      <c r="C418" s="221">
        <v>3873.35</v>
      </c>
      <c r="D418" s="221"/>
      <c r="E418" s="189"/>
      <c r="F418" s="189"/>
      <c r="G418" s="190"/>
      <c r="H418" s="190">
        <f t="shared" si="20"/>
        <v>3873.35</v>
      </c>
      <c r="J418" s="4">
        <f t="shared" si="19"/>
        <v>7.6643999999999997</v>
      </c>
      <c r="K418" s="124">
        <f t="shared" si="18"/>
        <v>29686.9</v>
      </c>
    </row>
    <row r="419" spans="1:11">
      <c r="A419" s="275">
        <v>97006</v>
      </c>
      <c r="B419" s="280" t="s">
        <v>468</v>
      </c>
      <c r="C419" s="220"/>
      <c r="D419" s="220"/>
      <c r="E419" s="277"/>
      <c r="F419" s="277"/>
      <c r="G419"/>
      <c r="H419" s="188">
        <f t="shared" si="20"/>
        <v>0</v>
      </c>
      <c r="J419" s="4">
        <f t="shared" si="19"/>
        <v>7.6643999999999997</v>
      </c>
      <c r="K419" s="121">
        <f t="shared" si="18"/>
        <v>0</v>
      </c>
    </row>
    <row r="420" spans="1:11">
      <c r="A420" s="275">
        <v>98000</v>
      </c>
      <c r="B420" s="280" t="s">
        <v>489</v>
      </c>
      <c r="C420" s="220"/>
      <c r="D420" s="220"/>
      <c r="E420" s="277"/>
      <c r="F420" s="277"/>
      <c r="G420"/>
      <c r="H420" s="188">
        <f t="shared" si="20"/>
        <v>0</v>
      </c>
      <c r="J420" s="4">
        <f t="shared" si="19"/>
        <v>7.6643999999999997</v>
      </c>
      <c r="K420" s="121">
        <f t="shared" si="18"/>
        <v>0</v>
      </c>
    </row>
    <row r="421" spans="1:11">
      <c r="A421" s="275">
        <v>98001</v>
      </c>
      <c r="B421" s="280" t="s">
        <v>490</v>
      </c>
      <c r="C421" s="220"/>
      <c r="D421" s="220"/>
      <c r="E421" s="277"/>
      <c r="F421" s="277"/>
      <c r="G421"/>
      <c r="H421" s="188">
        <f t="shared" si="20"/>
        <v>0</v>
      </c>
      <c r="J421" s="4">
        <f t="shared" si="19"/>
        <v>7.6643999999999997</v>
      </c>
      <c r="K421" s="121">
        <f t="shared" si="18"/>
        <v>0</v>
      </c>
    </row>
    <row r="422" spans="1:11">
      <c r="A422" s="275">
        <v>98002</v>
      </c>
      <c r="B422" s="280" t="s">
        <v>491</v>
      </c>
      <c r="C422" s="220"/>
      <c r="D422" s="220"/>
      <c r="E422" s="277"/>
      <c r="F422" s="277"/>
      <c r="G422"/>
      <c r="H422" s="188">
        <f t="shared" si="20"/>
        <v>0</v>
      </c>
      <c r="J422" s="4">
        <f t="shared" si="19"/>
        <v>7.6643999999999997</v>
      </c>
      <c r="K422" s="121">
        <f t="shared" si="18"/>
        <v>0</v>
      </c>
    </row>
    <row r="423" spans="1:11">
      <c r="A423" s="275">
        <v>60001</v>
      </c>
      <c r="B423" s="280" t="s">
        <v>392</v>
      </c>
      <c r="C423" s="220"/>
      <c r="D423" s="220"/>
      <c r="E423" s="277"/>
      <c r="F423" s="277"/>
      <c r="G423"/>
      <c r="H423" s="188">
        <f t="shared" si="20"/>
        <v>0</v>
      </c>
      <c r="J423" s="4">
        <f t="shared" si="19"/>
        <v>7.6643999999999997</v>
      </c>
      <c r="K423" s="121">
        <f t="shared" si="18"/>
        <v>0</v>
      </c>
    </row>
    <row r="424" spans="1:11">
      <c r="A424" s="275">
        <v>60002</v>
      </c>
      <c r="B424" s="280" t="s">
        <v>393</v>
      </c>
      <c r="C424" s="220"/>
      <c r="D424" s="220"/>
      <c r="E424" s="277"/>
      <c r="F424" s="277"/>
      <c r="G424"/>
      <c r="H424" s="188">
        <f t="shared" si="20"/>
        <v>0</v>
      </c>
      <c r="J424" s="4">
        <f t="shared" si="19"/>
        <v>7.6643999999999997</v>
      </c>
      <c r="K424" s="121">
        <f t="shared" si="18"/>
        <v>0</v>
      </c>
    </row>
    <row r="425" spans="1:11">
      <c r="A425" s="34">
        <v>60003</v>
      </c>
      <c r="B425" s="276" t="s">
        <v>394</v>
      </c>
      <c r="C425" s="220"/>
      <c r="D425" s="220"/>
      <c r="E425" s="277"/>
      <c r="F425" s="277"/>
      <c r="G425"/>
      <c r="H425" s="188">
        <f t="shared" si="20"/>
        <v>0</v>
      </c>
      <c r="J425" s="4">
        <f t="shared" si="19"/>
        <v>7.6643999999999997</v>
      </c>
      <c r="K425" s="121">
        <f t="shared" si="18"/>
        <v>0</v>
      </c>
    </row>
    <row r="426" spans="1:11">
      <c r="A426" s="34">
        <v>60004</v>
      </c>
      <c r="B426" s="276" t="s">
        <v>395</v>
      </c>
      <c r="C426" s="220"/>
      <c r="D426" s="220">
        <v>189279.5</v>
      </c>
      <c r="E426" s="277"/>
      <c r="F426" s="277"/>
      <c r="G426"/>
      <c r="H426" s="188">
        <f t="shared" si="20"/>
        <v>-189279.5</v>
      </c>
      <c r="J426" s="4">
        <f t="shared" si="19"/>
        <v>7.6643999999999997</v>
      </c>
      <c r="K426" s="121">
        <f t="shared" si="18"/>
        <v>-1450713.8</v>
      </c>
    </row>
    <row r="427" spans="1:11">
      <c r="A427" s="34">
        <v>60005</v>
      </c>
      <c r="B427" s="276" t="s">
        <v>396</v>
      </c>
      <c r="C427" s="220"/>
      <c r="D427" s="220">
        <v>99150.7</v>
      </c>
      <c r="E427" s="277"/>
      <c r="F427" s="277"/>
      <c r="G427"/>
      <c r="H427" s="188">
        <f t="shared" si="20"/>
        <v>-99150.7</v>
      </c>
      <c r="J427" s="4">
        <f t="shared" si="19"/>
        <v>7.6643999999999997</v>
      </c>
      <c r="K427" s="121">
        <f t="shared" si="18"/>
        <v>-759930.63</v>
      </c>
    </row>
    <row r="428" spans="1:11">
      <c r="A428" s="34">
        <v>60006</v>
      </c>
      <c r="B428" s="276" t="s">
        <v>462</v>
      </c>
      <c r="C428" s="222"/>
      <c r="D428" s="222"/>
      <c r="E428" s="285"/>
      <c r="F428" s="285"/>
      <c r="G428"/>
      <c r="H428" s="188">
        <f t="shared" si="20"/>
        <v>0</v>
      </c>
      <c r="J428" s="4">
        <f t="shared" si="19"/>
        <v>7.6643999999999997</v>
      </c>
      <c r="K428" s="121">
        <f t="shared" si="18"/>
        <v>0</v>
      </c>
    </row>
    <row r="429" spans="1:11" ht="15" thickBot="1">
      <c r="A429" s="275"/>
      <c r="B429" s="276" t="s">
        <v>486</v>
      </c>
      <c r="C429" s="286">
        <f>SUM(C8:C428)</f>
        <v>19114944.720000003</v>
      </c>
      <c r="D429" s="286">
        <f t="shared" ref="D429:F429" si="21">SUM(D8:D428)</f>
        <v>19114944.719999999</v>
      </c>
      <c r="E429" s="286">
        <f t="shared" si="21"/>
        <v>187269.66999999998</v>
      </c>
      <c r="F429" s="286">
        <f t="shared" si="21"/>
        <v>187269.66999999998</v>
      </c>
      <c r="G429"/>
      <c r="H429" s="184">
        <f t="shared" ref="H429" si="22">SUM(H8:H428)</f>
        <v>4.220055416226387E-10</v>
      </c>
      <c r="K429" s="38">
        <f t="shared" ref="K429" si="23">SUM(K8:K428)</f>
        <v>-9.9999945377930999E-3</v>
      </c>
    </row>
    <row r="430" spans="1:11" ht="15" thickTop="1">
      <c r="A430" s="276"/>
      <c r="D430" s="287">
        <f>C429-D429</f>
        <v>0</v>
      </c>
      <c r="F430" s="287">
        <f>E429-F429</f>
        <v>0</v>
      </c>
      <c r="G430"/>
      <c r="H430"/>
    </row>
    <row r="448" ht="17.899999999999999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workbookViewId="0">
      <pane xSplit="2" ySplit="5" topLeftCell="I23" activePane="bottomRight" state="frozen"/>
      <selection pane="topRight" activeCell="C1" sqref="C1"/>
      <selection pane="bottomLeft" activeCell="A6" sqref="A6"/>
      <selection pane="bottomRight" activeCell="U45" sqref="U45"/>
    </sheetView>
  </sheetViews>
  <sheetFormatPr defaultColWidth="8.84375" defaultRowHeight="12.9"/>
  <cols>
    <col min="1" max="1" width="28.4609375" style="199" customWidth="1"/>
    <col min="2" max="2" width="16.84375" style="199" customWidth="1"/>
    <col min="3" max="14" width="12.53515625" style="199" customWidth="1"/>
    <col min="15" max="15" width="8.4609375" style="199" customWidth="1"/>
    <col min="16" max="27" width="12.53515625" style="199" customWidth="1"/>
    <col min="28" max="16384" width="8.84375" style="199"/>
  </cols>
  <sheetData>
    <row r="1" spans="1:27">
      <c r="A1" s="196" t="s">
        <v>511</v>
      </c>
      <c r="B1" s="197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</row>
    <row r="2" spans="1:27">
      <c r="A2" s="196" t="s">
        <v>512</v>
      </c>
      <c r="B2" s="19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>
      <c r="A3" s="200"/>
      <c r="B3" s="197"/>
      <c r="C3" s="198"/>
      <c r="D3" s="198"/>
      <c r="E3" s="198"/>
      <c r="F3" s="201"/>
      <c r="G3" s="198"/>
      <c r="H3" s="198"/>
      <c r="I3" s="198"/>
      <c r="J3" s="198"/>
      <c r="K3" s="198"/>
      <c r="L3" s="198"/>
      <c r="M3" s="198"/>
      <c r="N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4" spans="1:27">
      <c r="A4" s="197"/>
      <c r="B4" s="197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P4" s="11" t="s">
        <v>513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60" t="s">
        <v>514</v>
      </c>
      <c r="B5" s="260" t="s">
        <v>515</v>
      </c>
      <c r="C5" s="261" t="s">
        <v>516</v>
      </c>
      <c r="D5" s="261" t="s">
        <v>517</v>
      </c>
      <c r="E5" s="261" t="s">
        <v>518</v>
      </c>
      <c r="F5" s="261" t="s">
        <v>519</v>
      </c>
      <c r="G5" s="261" t="s">
        <v>520</v>
      </c>
      <c r="H5" s="261" t="s">
        <v>521</v>
      </c>
      <c r="I5" s="261" t="s">
        <v>522</v>
      </c>
      <c r="J5" s="261" t="s">
        <v>523</v>
      </c>
      <c r="K5" s="261" t="s">
        <v>524</v>
      </c>
      <c r="L5" s="261" t="s">
        <v>525</v>
      </c>
      <c r="M5" s="261" t="s">
        <v>526</v>
      </c>
      <c r="N5" s="261" t="s">
        <v>527</v>
      </c>
      <c r="P5" s="262" t="str">
        <f>C5</f>
        <v>Jan</v>
      </c>
      <c r="Q5" s="262" t="str">
        <f t="shared" ref="Q5:AA5" si="1">D5</f>
        <v>Feb</v>
      </c>
      <c r="R5" s="262" t="str">
        <f t="shared" si="1"/>
        <v>Mar</v>
      </c>
      <c r="S5" s="262" t="str">
        <f t="shared" si="1"/>
        <v>Apr</v>
      </c>
      <c r="T5" s="262" t="str">
        <f t="shared" si="1"/>
        <v>May</v>
      </c>
      <c r="U5" s="262" t="str">
        <f t="shared" si="1"/>
        <v>Jun</v>
      </c>
      <c r="V5" s="262" t="str">
        <f t="shared" si="1"/>
        <v>Jul</v>
      </c>
      <c r="W5" s="262" t="str">
        <f t="shared" si="1"/>
        <v>Aug</v>
      </c>
      <c r="X5" s="262" t="str">
        <f t="shared" si="1"/>
        <v>Sep</v>
      </c>
      <c r="Y5" s="262" t="str">
        <f t="shared" si="1"/>
        <v>Oct</v>
      </c>
      <c r="Z5" s="262" t="str">
        <f t="shared" si="1"/>
        <v>Nov</v>
      </c>
      <c r="AA5" s="262" t="str">
        <f t="shared" si="1"/>
        <v>Dec</v>
      </c>
    </row>
    <row r="6" spans="1:27">
      <c r="A6" s="202" t="s">
        <v>528</v>
      </c>
      <c r="B6" s="203" t="s">
        <v>529</v>
      </c>
      <c r="C6" s="204">
        <v>34.024700000000003</v>
      </c>
      <c r="D6" s="204">
        <v>33.532600000000002</v>
      </c>
      <c r="E6" s="204">
        <v>33.570900000000002</v>
      </c>
      <c r="F6" s="204">
        <v>33.5045</v>
      </c>
      <c r="G6" s="204">
        <v>32.698500000000003</v>
      </c>
      <c r="H6" s="204">
        <v>32.379100000000001</v>
      </c>
      <c r="I6" s="204"/>
      <c r="J6" s="204"/>
      <c r="K6" s="204"/>
      <c r="L6" s="204"/>
      <c r="M6" s="204"/>
      <c r="N6" s="204"/>
      <c r="P6" s="205">
        <f>ROUND(AVERAGE($C6:C6),4)</f>
        <v>34.024700000000003</v>
      </c>
      <c r="Q6" s="205">
        <f>ROUND(AVERAGE($C6:D6),4)</f>
        <v>33.778700000000001</v>
      </c>
      <c r="R6" s="205">
        <f>ROUND(AVERAGE($C6:E6),4)</f>
        <v>33.709400000000002</v>
      </c>
      <c r="S6" s="205">
        <f>ROUND(AVERAGE($C6:F6),4)</f>
        <v>33.658200000000001</v>
      </c>
      <c r="T6" s="205">
        <f>ROUND(AVERAGE($C6:G6),4)</f>
        <v>33.466200000000001</v>
      </c>
      <c r="U6" s="205">
        <f>ROUND(AVERAGE($C6:H6),4)</f>
        <v>33.2851</v>
      </c>
      <c r="V6" s="205">
        <f>ROUND(AVERAGE($C6:I6),4)</f>
        <v>33.2851</v>
      </c>
      <c r="W6" s="205">
        <f>ROUND(AVERAGE($C6:J6),4)</f>
        <v>33.2851</v>
      </c>
      <c r="X6" s="205">
        <f>ROUND(AVERAGE($C6:K6),4)</f>
        <v>33.2851</v>
      </c>
      <c r="Y6" s="205">
        <f>ROUND(AVERAGE($C6:L6),4)</f>
        <v>33.2851</v>
      </c>
      <c r="Z6" s="205">
        <f>ROUND(AVERAGE($C6:M6),4)</f>
        <v>33.2851</v>
      </c>
      <c r="AA6" s="205">
        <f>ROUND(AVERAGE($C6:N6),4)</f>
        <v>33.2851</v>
      </c>
    </row>
    <row r="7" spans="1:27">
      <c r="A7" s="206" t="s">
        <v>528</v>
      </c>
      <c r="B7" s="207" t="s">
        <v>530</v>
      </c>
      <c r="C7" s="208">
        <v>34.107999999999997</v>
      </c>
      <c r="D7" s="208">
        <v>33.616999999999997</v>
      </c>
      <c r="E7" s="208">
        <v>33.654200000000003</v>
      </c>
      <c r="F7" s="208">
        <v>33.589500000000001</v>
      </c>
      <c r="G7" s="208">
        <v>32.784799999999997</v>
      </c>
      <c r="H7" s="208">
        <v>32.461300000000001</v>
      </c>
      <c r="I7" s="208"/>
      <c r="J7" s="208"/>
      <c r="K7" s="208"/>
      <c r="L7" s="208"/>
      <c r="M7" s="208"/>
      <c r="N7" s="208"/>
      <c r="P7" s="209">
        <f>ROUND(AVERAGE($C7:C7),4)</f>
        <v>34.107999999999997</v>
      </c>
      <c r="Q7" s="209">
        <f>ROUND(AVERAGE($C7:D7),4)</f>
        <v>33.862499999999997</v>
      </c>
      <c r="R7" s="209">
        <f>ROUND(AVERAGE($C7:E7),4)</f>
        <v>33.793100000000003</v>
      </c>
      <c r="S7" s="209">
        <f>ROUND(AVERAGE($C7:F7),4)</f>
        <v>33.742199999999997</v>
      </c>
      <c r="T7" s="209">
        <f>ROUND(AVERAGE($C7:G7),4)</f>
        <v>33.550699999999999</v>
      </c>
      <c r="U7" s="209">
        <f>ROUND(AVERAGE($C7:H7),4)</f>
        <v>33.369100000000003</v>
      </c>
      <c r="V7" s="209">
        <f>ROUND(AVERAGE($C7:I7),4)</f>
        <v>33.369100000000003</v>
      </c>
      <c r="W7" s="209">
        <f>ROUND(AVERAGE($C7:J7),4)</f>
        <v>33.369100000000003</v>
      </c>
      <c r="X7" s="209">
        <f>ROUND(AVERAGE($C7:K7),4)</f>
        <v>33.369100000000003</v>
      </c>
      <c r="Y7" s="209">
        <f>ROUND(AVERAGE($C7:L7),4)</f>
        <v>33.369100000000003</v>
      </c>
      <c r="Z7" s="209">
        <f>ROUND(AVERAGE($C7:M7),4)</f>
        <v>33.369100000000003</v>
      </c>
      <c r="AA7" s="209">
        <f>ROUND(AVERAGE($C7:N7),4)</f>
        <v>33.369100000000003</v>
      </c>
    </row>
    <row r="8" spans="1:27">
      <c r="A8" s="206" t="s">
        <v>528</v>
      </c>
      <c r="B8" s="207" t="s">
        <v>531</v>
      </c>
      <c r="C8" s="208">
        <v>34.430500000000002</v>
      </c>
      <c r="D8" s="208">
        <v>33.938499999999998</v>
      </c>
      <c r="E8" s="208">
        <v>33.976799999999997</v>
      </c>
      <c r="F8" s="208">
        <v>33.9148</v>
      </c>
      <c r="G8" s="208">
        <v>33.107599999999998</v>
      </c>
      <c r="H8" s="208">
        <v>32.784399999999998</v>
      </c>
      <c r="I8" s="208"/>
      <c r="J8" s="208"/>
      <c r="K8" s="208"/>
      <c r="L8" s="208"/>
      <c r="M8" s="208"/>
      <c r="N8" s="208"/>
      <c r="P8" s="209">
        <f>ROUND(AVERAGE($C8:C8),4)</f>
        <v>34.430500000000002</v>
      </c>
      <c r="Q8" s="209">
        <f>ROUND(AVERAGE($C8:D8),4)</f>
        <v>34.1845</v>
      </c>
      <c r="R8" s="209">
        <f>ROUND(AVERAGE($C8:E8),4)</f>
        <v>34.115299999999998</v>
      </c>
      <c r="S8" s="209">
        <f>ROUND(AVERAGE($C8:F8),4)</f>
        <v>34.065199999999997</v>
      </c>
      <c r="T8" s="209">
        <f>ROUND(AVERAGE($C8:G8),4)</f>
        <v>33.873600000000003</v>
      </c>
      <c r="U8" s="209">
        <f>ROUND(AVERAGE($C8:H8),4)</f>
        <v>33.692100000000003</v>
      </c>
      <c r="V8" s="209">
        <f>ROUND(AVERAGE($C8:I8),4)</f>
        <v>33.692100000000003</v>
      </c>
      <c r="W8" s="209">
        <f>ROUND(AVERAGE($C8:J8),4)</f>
        <v>33.692100000000003</v>
      </c>
      <c r="X8" s="209">
        <f>ROUND(AVERAGE($C8:K8),4)</f>
        <v>33.692100000000003</v>
      </c>
      <c r="Y8" s="209">
        <f>ROUND(AVERAGE($C8:L8),4)</f>
        <v>33.692100000000003</v>
      </c>
      <c r="Z8" s="209">
        <f>ROUND(AVERAGE($C8:M8),4)</f>
        <v>33.692100000000003</v>
      </c>
      <c r="AA8" s="209">
        <f>ROUND(AVERAGE($C8:N8),4)</f>
        <v>33.692100000000003</v>
      </c>
    </row>
    <row r="9" spans="1:27">
      <c r="A9" s="265" t="s">
        <v>528</v>
      </c>
      <c r="B9" s="265" t="s">
        <v>532</v>
      </c>
      <c r="C9" s="210">
        <v>34.269199999999998</v>
      </c>
      <c r="D9" s="210">
        <v>33.777799999999999</v>
      </c>
      <c r="E9" s="210">
        <v>33.8155</v>
      </c>
      <c r="F9" s="210">
        <v>33.752200000000002</v>
      </c>
      <c r="G9" s="210">
        <v>32.946199999999997</v>
      </c>
      <c r="H9" s="210">
        <v>32.622900000000001</v>
      </c>
      <c r="I9" s="210"/>
      <c r="J9" s="210"/>
      <c r="K9" s="210"/>
      <c r="L9" s="210"/>
      <c r="M9" s="210"/>
      <c r="N9" s="210"/>
      <c r="P9" s="211">
        <f>ROUND(AVERAGE($C9:C9),4)</f>
        <v>34.269199999999998</v>
      </c>
      <c r="Q9" s="211">
        <f>ROUND(AVERAGE($C9:D9),4)</f>
        <v>34.023499999999999</v>
      </c>
      <c r="R9" s="211">
        <f>ROUND(AVERAGE($C9:E9),4)</f>
        <v>33.9542</v>
      </c>
      <c r="S9" s="211">
        <f>ROUND(AVERAGE($C9:F9),4)</f>
        <v>33.903700000000001</v>
      </c>
      <c r="T9" s="211">
        <f>ROUND(AVERAGE($C9:G9),4)</f>
        <v>33.712200000000003</v>
      </c>
      <c r="U9" s="211">
        <f>ROUND(AVERAGE($C9:H9),4)</f>
        <v>33.5306</v>
      </c>
      <c r="V9" s="211">
        <f>ROUND(AVERAGE($C9:I9),4)</f>
        <v>33.5306</v>
      </c>
      <c r="W9" s="211">
        <f>ROUND(AVERAGE($C9:J9),4)</f>
        <v>33.5306</v>
      </c>
      <c r="X9" s="211">
        <f>ROUND(AVERAGE($C9:K9),4)</f>
        <v>33.5306</v>
      </c>
      <c r="Y9" s="211">
        <f>ROUND(AVERAGE($C9:L9),4)</f>
        <v>33.5306</v>
      </c>
      <c r="Z9" s="211">
        <f>ROUND(AVERAGE($C9:M9),4)</f>
        <v>33.5306</v>
      </c>
      <c r="AA9" s="211">
        <f>ROUND(AVERAGE($C9:N9),4)</f>
        <v>33.5306</v>
      </c>
    </row>
    <row r="10" spans="1:27">
      <c r="A10" s="212"/>
      <c r="B10" s="212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60" t="str">
        <f>A$5</f>
        <v>Contury</v>
      </c>
      <c r="B11" s="260" t="str">
        <f>B$5</f>
        <v>Remark</v>
      </c>
      <c r="C11" s="261" t="s">
        <v>516</v>
      </c>
      <c r="D11" s="261" t="s">
        <v>517</v>
      </c>
      <c r="E11" s="261" t="s">
        <v>518</v>
      </c>
      <c r="F11" s="261" t="str">
        <f t="shared" ref="F11:I11" si="2">F5</f>
        <v>Apr</v>
      </c>
      <c r="G11" s="261" t="str">
        <f t="shared" si="2"/>
        <v>May</v>
      </c>
      <c r="H11" s="261" t="s">
        <v>521</v>
      </c>
      <c r="I11" s="261" t="str">
        <f t="shared" si="2"/>
        <v>Jul</v>
      </c>
      <c r="J11" s="261" t="s">
        <v>523</v>
      </c>
      <c r="K11" s="261" t="str">
        <f t="shared" ref="K11" si="3">K5</f>
        <v>Sep</v>
      </c>
      <c r="L11" s="261" t="s">
        <v>525</v>
      </c>
      <c r="M11" s="261" t="s">
        <v>526</v>
      </c>
      <c r="N11" s="261" t="s">
        <v>527</v>
      </c>
      <c r="P11" s="262" t="str">
        <f t="shared" ref="P11:AA11" si="4">P5</f>
        <v>Jan</v>
      </c>
      <c r="Q11" s="262" t="str">
        <f t="shared" si="4"/>
        <v>Feb</v>
      </c>
      <c r="R11" s="262" t="str">
        <f t="shared" si="4"/>
        <v>Mar</v>
      </c>
      <c r="S11" s="262" t="str">
        <f t="shared" si="4"/>
        <v>Apr</v>
      </c>
      <c r="T11" s="262" t="str">
        <f t="shared" si="4"/>
        <v>May</v>
      </c>
      <c r="U11" s="262" t="str">
        <f t="shared" si="4"/>
        <v>Jun</v>
      </c>
      <c r="V11" s="262" t="str">
        <f t="shared" si="4"/>
        <v>Jul</v>
      </c>
      <c r="W11" s="262" t="str">
        <f t="shared" si="4"/>
        <v>Aug</v>
      </c>
      <c r="X11" s="262" t="str">
        <f t="shared" si="4"/>
        <v>Sep</v>
      </c>
      <c r="Y11" s="262" t="str">
        <f t="shared" si="4"/>
        <v>Oct</v>
      </c>
      <c r="Z11" s="262" t="str">
        <f t="shared" si="4"/>
        <v>Nov</v>
      </c>
      <c r="AA11" s="262" t="str">
        <f t="shared" si="4"/>
        <v>Dec</v>
      </c>
    </row>
    <row r="12" spans="1:27">
      <c r="A12" s="202" t="s">
        <v>533</v>
      </c>
      <c r="B12" s="203" t="s">
        <v>529</v>
      </c>
      <c r="C12" s="204">
        <v>24.8262</v>
      </c>
      <c r="D12" s="204">
        <v>24.7377</v>
      </c>
      <c r="E12" s="204">
        <v>24.97</v>
      </c>
      <c r="F12" s="204">
        <v>25.141200000000001</v>
      </c>
      <c r="G12" s="204">
        <v>25.108499999999999</v>
      </c>
      <c r="H12" s="204">
        <v>25.0747</v>
      </c>
      <c r="I12" s="204"/>
      <c r="J12" s="204"/>
      <c r="K12" s="204"/>
      <c r="L12" s="204"/>
      <c r="M12" s="204"/>
      <c r="N12" s="204"/>
      <c r="P12" s="205">
        <f>ROUND(AVERAGE($C12:C12),4)</f>
        <v>24.8262</v>
      </c>
      <c r="Q12" s="205">
        <f>ROUND(AVERAGE($C12:D12),4)</f>
        <v>24.782</v>
      </c>
      <c r="R12" s="205">
        <f>ROUND(AVERAGE($C12:E12),4)</f>
        <v>24.8446</v>
      </c>
      <c r="S12" s="205">
        <f>ROUND(AVERAGE($C12:F12),4)</f>
        <v>24.918800000000001</v>
      </c>
      <c r="T12" s="205">
        <f>ROUND(AVERAGE($C12:G12),4)</f>
        <v>24.956700000000001</v>
      </c>
      <c r="U12" s="205">
        <f>ROUND(AVERAGE($C12:H12),4)</f>
        <v>24.976400000000002</v>
      </c>
      <c r="V12" s="205">
        <f>ROUND(AVERAGE($C12:I12),4)</f>
        <v>24.976400000000002</v>
      </c>
      <c r="W12" s="205">
        <f>ROUND(AVERAGE($C12:J12),4)</f>
        <v>24.976400000000002</v>
      </c>
      <c r="X12" s="205">
        <f>ROUND(AVERAGE($C12:K12),4)</f>
        <v>24.976400000000002</v>
      </c>
      <c r="Y12" s="205">
        <f>ROUND(AVERAGE($C12:L12),4)</f>
        <v>24.976400000000002</v>
      </c>
      <c r="Z12" s="205">
        <f>ROUND(AVERAGE($C12:M12),4)</f>
        <v>24.976400000000002</v>
      </c>
      <c r="AA12" s="205">
        <f>ROUND(AVERAGE($C12:N12),4)</f>
        <v>24.976400000000002</v>
      </c>
    </row>
    <row r="13" spans="1:27">
      <c r="A13" s="206" t="s">
        <v>533</v>
      </c>
      <c r="B13" s="207" t="s">
        <v>530</v>
      </c>
      <c r="C13" s="208">
        <v>24.8933</v>
      </c>
      <c r="D13" s="208">
        <v>24.8049</v>
      </c>
      <c r="E13" s="208">
        <v>25.036300000000001</v>
      </c>
      <c r="F13" s="208">
        <v>25.208500000000001</v>
      </c>
      <c r="G13" s="208">
        <v>25.174499999999998</v>
      </c>
      <c r="H13" s="208">
        <v>25.138999999999999</v>
      </c>
      <c r="I13" s="208"/>
      <c r="J13" s="208"/>
      <c r="K13" s="208"/>
      <c r="L13" s="208"/>
      <c r="M13" s="208"/>
      <c r="N13" s="208"/>
      <c r="P13" s="209">
        <f>ROUND(AVERAGE($C13:C13),4)</f>
        <v>24.8933</v>
      </c>
      <c r="Q13" s="209">
        <f>ROUND(AVERAGE($C13:D13),4)</f>
        <v>24.8491</v>
      </c>
      <c r="R13" s="209">
        <f>ROUND(AVERAGE($C13:E13),4)</f>
        <v>24.9115</v>
      </c>
      <c r="S13" s="209">
        <f>ROUND(AVERAGE($C13:F13),4)</f>
        <v>24.985800000000001</v>
      </c>
      <c r="T13" s="209">
        <f>ROUND(AVERAGE($C13:G13),4)</f>
        <v>25.023499999999999</v>
      </c>
      <c r="U13" s="209">
        <f>ROUND(AVERAGE($C13:H13),4)</f>
        <v>25.0428</v>
      </c>
      <c r="V13" s="209">
        <f>ROUND(AVERAGE($C13:I13),4)</f>
        <v>25.0428</v>
      </c>
      <c r="W13" s="209">
        <f>ROUND(AVERAGE($C13:J13),4)</f>
        <v>25.0428</v>
      </c>
      <c r="X13" s="209">
        <f>ROUND(AVERAGE($C13:K13),4)</f>
        <v>25.0428</v>
      </c>
      <c r="Y13" s="209">
        <f>ROUND(AVERAGE($C13:L13),4)</f>
        <v>25.0428</v>
      </c>
      <c r="Z13" s="209">
        <f>ROUND(AVERAGE($C13:M13),4)</f>
        <v>25.0428</v>
      </c>
      <c r="AA13" s="209">
        <f>ROUND(AVERAGE($C13:N13),4)</f>
        <v>25.0428</v>
      </c>
    </row>
    <row r="14" spans="1:27">
      <c r="A14" s="206" t="s">
        <v>533</v>
      </c>
      <c r="B14" s="207" t="s">
        <v>531</v>
      </c>
      <c r="C14" s="208">
        <v>25.450700000000001</v>
      </c>
      <c r="D14" s="208">
        <v>25.359300000000001</v>
      </c>
      <c r="E14" s="208">
        <v>25.591699999999999</v>
      </c>
      <c r="F14" s="208">
        <v>25.784600000000001</v>
      </c>
      <c r="G14" s="208">
        <v>25.7456</v>
      </c>
      <c r="H14" s="208">
        <v>25.704699999999999</v>
      </c>
      <c r="I14" s="208"/>
      <c r="J14" s="208"/>
      <c r="K14" s="208"/>
      <c r="L14" s="208"/>
      <c r="M14" s="208"/>
      <c r="N14" s="208"/>
      <c r="P14" s="209">
        <f>ROUND(AVERAGE($C14:C14),4)</f>
        <v>25.450700000000001</v>
      </c>
      <c r="Q14" s="209">
        <f>ROUND(AVERAGE($C14:D14),4)</f>
        <v>25.405000000000001</v>
      </c>
      <c r="R14" s="209">
        <f>ROUND(AVERAGE($C14:E14),4)</f>
        <v>25.467199999999998</v>
      </c>
      <c r="S14" s="209">
        <f>ROUND(AVERAGE($C14:F14),4)</f>
        <v>25.546600000000002</v>
      </c>
      <c r="T14" s="209">
        <f>ROUND(AVERAGE($C14:G14),4)</f>
        <v>25.586400000000001</v>
      </c>
      <c r="U14" s="209">
        <f>ROUND(AVERAGE($C14:H14),4)</f>
        <v>25.606100000000001</v>
      </c>
      <c r="V14" s="209">
        <f>ROUND(AVERAGE($C14:I14),4)</f>
        <v>25.606100000000001</v>
      </c>
      <c r="W14" s="209">
        <f>ROUND(AVERAGE($C14:J14),4)</f>
        <v>25.606100000000001</v>
      </c>
      <c r="X14" s="209">
        <f>ROUND(AVERAGE($C14:K14),4)</f>
        <v>25.606100000000001</v>
      </c>
      <c r="Y14" s="209">
        <f>ROUND(AVERAGE($C14:L14),4)</f>
        <v>25.606100000000001</v>
      </c>
      <c r="Z14" s="209">
        <f>ROUND(AVERAGE($C14:M14),4)</f>
        <v>25.606100000000001</v>
      </c>
      <c r="AA14" s="209">
        <f>ROUND(AVERAGE($C14:N14),4)</f>
        <v>25.606100000000001</v>
      </c>
    </row>
    <row r="15" spans="1:27">
      <c r="A15" s="265" t="s">
        <v>533</v>
      </c>
      <c r="B15" s="265" t="s">
        <v>532</v>
      </c>
      <c r="C15" s="210">
        <v>25.172000000000001</v>
      </c>
      <c r="D15" s="210">
        <v>25.082100000000001</v>
      </c>
      <c r="E15" s="210">
        <v>25.3141</v>
      </c>
      <c r="F15" s="210">
        <v>25.496600000000001</v>
      </c>
      <c r="G15" s="210">
        <v>25.460100000000001</v>
      </c>
      <c r="H15" s="210">
        <v>25.421900000000001</v>
      </c>
      <c r="I15" s="210"/>
      <c r="J15" s="210"/>
      <c r="K15" s="210"/>
      <c r="L15" s="210"/>
      <c r="M15" s="210"/>
      <c r="N15" s="210"/>
      <c r="P15" s="211">
        <f>ROUND(AVERAGE($C15:C15),4)</f>
        <v>25.172000000000001</v>
      </c>
      <c r="Q15" s="211">
        <f>ROUND(AVERAGE($C15:D15),4)</f>
        <v>25.127099999999999</v>
      </c>
      <c r="R15" s="211">
        <f>ROUND(AVERAGE($C15:E15),4)</f>
        <v>25.189399999999999</v>
      </c>
      <c r="S15" s="211">
        <f>ROUND(AVERAGE($C15:F15),4)</f>
        <v>25.266200000000001</v>
      </c>
      <c r="T15" s="211">
        <f>ROUND(AVERAGE($C15:G15),4)</f>
        <v>25.305</v>
      </c>
      <c r="U15" s="211">
        <f>ROUND(AVERAGE($C15:H15),4)</f>
        <v>25.3245</v>
      </c>
      <c r="V15" s="211">
        <f>ROUND(AVERAGE($C15:I15),4)</f>
        <v>25.3245</v>
      </c>
      <c r="W15" s="211">
        <f>ROUND(AVERAGE($C15:J15),4)</f>
        <v>25.3245</v>
      </c>
      <c r="X15" s="211">
        <f>ROUND(AVERAGE($C15:K15),4)</f>
        <v>25.3245</v>
      </c>
      <c r="Y15" s="211">
        <f>ROUND(AVERAGE($C15:L15),4)</f>
        <v>25.3245</v>
      </c>
      <c r="Z15" s="211">
        <f>ROUND(AVERAGE($C15:M15),4)</f>
        <v>25.3245</v>
      </c>
      <c r="AA15" s="211">
        <f>ROUND(AVERAGE($C15:N15),4)</f>
        <v>25.3245</v>
      </c>
    </row>
    <row r="16" spans="1:27">
      <c r="A16" s="266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</row>
    <row r="17" spans="1:27">
      <c r="A17" s="267" t="str">
        <f>A$5</f>
        <v>Contury</v>
      </c>
      <c r="B17" s="267" t="str">
        <f>B$5</f>
        <v>Remark</v>
      </c>
      <c r="C17" s="268" t="s">
        <v>516</v>
      </c>
      <c r="D17" s="268" t="s">
        <v>517</v>
      </c>
      <c r="E17" s="268" t="s">
        <v>518</v>
      </c>
      <c r="F17" s="268" t="str">
        <f t="shared" ref="F17:I17" si="5">F11</f>
        <v>Apr</v>
      </c>
      <c r="G17" s="268" t="str">
        <f t="shared" si="5"/>
        <v>May</v>
      </c>
      <c r="H17" s="268" t="s">
        <v>521</v>
      </c>
      <c r="I17" s="268" t="str">
        <f t="shared" si="5"/>
        <v>Jul</v>
      </c>
      <c r="J17" s="268" t="s">
        <v>523</v>
      </c>
      <c r="K17" s="268" t="str">
        <f t="shared" ref="K17" si="6">K11</f>
        <v>Sep</v>
      </c>
      <c r="L17" s="268" t="s">
        <v>525</v>
      </c>
      <c r="M17" s="268" t="s">
        <v>526</v>
      </c>
      <c r="N17" s="268" t="s">
        <v>527</v>
      </c>
      <c r="P17" s="269" t="str">
        <f t="shared" ref="P17:AA17" si="7">P11</f>
        <v>Jan</v>
      </c>
      <c r="Q17" s="269" t="str">
        <f t="shared" si="7"/>
        <v>Feb</v>
      </c>
      <c r="R17" s="269" t="str">
        <f t="shared" si="7"/>
        <v>Mar</v>
      </c>
      <c r="S17" s="269" t="str">
        <f t="shared" si="7"/>
        <v>Apr</v>
      </c>
      <c r="T17" s="269" t="str">
        <f t="shared" si="7"/>
        <v>May</v>
      </c>
      <c r="U17" s="269" t="str">
        <f t="shared" si="7"/>
        <v>Jun</v>
      </c>
      <c r="V17" s="269" t="str">
        <f t="shared" si="7"/>
        <v>Jul</v>
      </c>
      <c r="W17" s="269" t="str">
        <f t="shared" si="7"/>
        <v>Aug</v>
      </c>
      <c r="X17" s="269" t="str">
        <f t="shared" si="7"/>
        <v>Sep</v>
      </c>
      <c r="Y17" s="269" t="str">
        <f t="shared" si="7"/>
        <v>Oct</v>
      </c>
      <c r="Z17" s="269" t="str">
        <f t="shared" si="7"/>
        <v>Nov</v>
      </c>
      <c r="AA17" s="269" t="str">
        <f t="shared" si="7"/>
        <v>Dec</v>
      </c>
    </row>
    <row r="18" spans="1:27">
      <c r="A18" s="202" t="s">
        <v>534</v>
      </c>
      <c r="B18" s="203" t="s">
        <v>529</v>
      </c>
      <c r="C18" s="204">
        <v>4.3507999999999996</v>
      </c>
      <c r="D18" s="204">
        <v>4.2889999999999997</v>
      </c>
      <c r="E18" s="204">
        <v>4.2990000000000004</v>
      </c>
      <c r="F18" s="204">
        <v>4.2938999999999998</v>
      </c>
      <c r="G18" s="204">
        <v>4.1683000000000003</v>
      </c>
      <c r="H18" s="204">
        <v>4.1055000000000001</v>
      </c>
      <c r="I18" s="204"/>
      <c r="J18" s="204"/>
      <c r="K18" s="204"/>
      <c r="L18" s="204"/>
      <c r="M18" s="204"/>
      <c r="N18" s="204"/>
      <c r="P18" s="205">
        <f>ROUND(AVERAGE($C18:C18),4)</f>
        <v>4.3507999999999996</v>
      </c>
      <c r="Q18" s="205">
        <f>ROUND(AVERAGE($C18:D18),4)</f>
        <v>4.3198999999999996</v>
      </c>
      <c r="R18" s="205">
        <f>ROUND(AVERAGE($C18:E18),4)</f>
        <v>4.3129</v>
      </c>
      <c r="S18" s="205">
        <f>ROUND(AVERAGE($C18:F18),4)</f>
        <v>4.3082000000000003</v>
      </c>
      <c r="T18" s="205">
        <f>ROUND(AVERAGE($C18:G18),4)</f>
        <v>4.2801999999999998</v>
      </c>
      <c r="U18" s="205">
        <f>ROUND(AVERAGE($C18:H18),4)</f>
        <v>4.2511000000000001</v>
      </c>
      <c r="V18" s="205">
        <f>ROUND(AVERAGE($C18:I18),4)</f>
        <v>4.2511000000000001</v>
      </c>
      <c r="W18" s="205">
        <f>ROUND(AVERAGE($C18:J18),4)</f>
        <v>4.2511000000000001</v>
      </c>
      <c r="X18" s="205">
        <f>ROUND(AVERAGE($C18:K18),4)</f>
        <v>4.2511000000000001</v>
      </c>
      <c r="Y18" s="205">
        <f>ROUND(AVERAGE($C18:L18),4)</f>
        <v>4.2511000000000001</v>
      </c>
      <c r="Z18" s="205">
        <f>ROUND(AVERAGE($C18:M18),4)</f>
        <v>4.2511000000000001</v>
      </c>
      <c r="AA18" s="205">
        <f>ROUND(AVERAGE($C18:N18),4)</f>
        <v>4.2511000000000001</v>
      </c>
    </row>
    <row r="19" spans="1:27">
      <c r="A19" s="206" t="s">
        <v>534</v>
      </c>
      <c r="B19" s="207" t="s">
        <v>530</v>
      </c>
      <c r="C19" s="208">
        <v>4.3662999999999998</v>
      </c>
      <c r="D19" s="208">
        <v>4.3040000000000003</v>
      </c>
      <c r="E19" s="208">
        <v>4.3140999999999998</v>
      </c>
      <c r="F19" s="208">
        <v>4.3094000000000001</v>
      </c>
      <c r="G19" s="208">
        <v>4.1839000000000004</v>
      </c>
      <c r="H19" s="208">
        <v>4.1212999999999997</v>
      </c>
      <c r="I19" s="208"/>
      <c r="J19" s="208"/>
      <c r="K19" s="208"/>
      <c r="L19" s="208"/>
      <c r="M19" s="208"/>
      <c r="N19" s="208"/>
      <c r="P19" s="209">
        <f>ROUND(AVERAGE($C19:C19),4)</f>
        <v>4.3662999999999998</v>
      </c>
      <c r="Q19" s="209">
        <f>ROUND(AVERAGE($C19:D19),4)</f>
        <v>4.3352000000000004</v>
      </c>
      <c r="R19" s="209">
        <f>ROUND(AVERAGE($C19:E19),4)</f>
        <v>4.3281000000000001</v>
      </c>
      <c r="S19" s="209">
        <f>ROUND(AVERAGE($C19:F19),4)</f>
        <v>4.3235000000000001</v>
      </c>
      <c r="T19" s="209">
        <f>ROUND(AVERAGE($C19:G19),4)</f>
        <v>4.2954999999999997</v>
      </c>
      <c r="U19" s="209">
        <f>ROUND(AVERAGE($C19:H19),4)</f>
        <v>4.2664999999999997</v>
      </c>
      <c r="V19" s="209">
        <f>ROUND(AVERAGE($C19:I19),4)</f>
        <v>4.2664999999999997</v>
      </c>
      <c r="W19" s="209">
        <f>ROUND(AVERAGE($C19:J19),4)</f>
        <v>4.2664999999999997</v>
      </c>
      <c r="X19" s="209">
        <f>ROUND(AVERAGE($C19:K19),4)</f>
        <v>4.2664999999999997</v>
      </c>
      <c r="Y19" s="209">
        <f>ROUND(AVERAGE($C19:L19),4)</f>
        <v>4.2664999999999997</v>
      </c>
      <c r="Z19" s="209">
        <f>ROUND(AVERAGE($C19:M19),4)</f>
        <v>4.2664999999999997</v>
      </c>
      <c r="AA19" s="209">
        <f>ROUND(AVERAGE($C19:N19),4)</f>
        <v>4.2664999999999997</v>
      </c>
    </row>
    <row r="20" spans="1:27">
      <c r="A20" s="206" t="s">
        <v>534</v>
      </c>
      <c r="B20" s="207" t="s">
        <v>531</v>
      </c>
      <c r="C20" s="208">
        <v>4.4413</v>
      </c>
      <c r="D20" s="208">
        <v>4.3784000000000001</v>
      </c>
      <c r="E20" s="208">
        <v>4.3882000000000003</v>
      </c>
      <c r="F20" s="208">
        <v>4.3872</v>
      </c>
      <c r="G20" s="208">
        <v>4.2595999999999998</v>
      </c>
      <c r="H20" s="208">
        <v>4.1931000000000003</v>
      </c>
      <c r="I20" s="208"/>
      <c r="J20" s="208"/>
      <c r="K20" s="208"/>
      <c r="L20" s="208"/>
      <c r="M20" s="208"/>
      <c r="N20" s="208"/>
      <c r="P20" s="209">
        <f>ROUND(AVERAGE($C20:C20),4)</f>
        <v>4.4413</v>
      </c>
      <c r="Q20" s="209">
        <f>ROUND(AVERAGE($C20:D20),4)</f>
        <v>4.4099000000000004</v>
      </c>
      <c r="R20" s="209">
        <f>ROUND(AVERAGE($C20:E20),4)</f>
        <v>4.4025999999999996</v>
      </c>
      <c r="S20" s="209">
        <f>ROUND(AVERAGE($C20:F20),4)</f>
        <v>4.3987999999999996</v>
      </c>
      <c r="T20" s="209">
        <f>ROUND(AVERAGE($C20:G20),4)</f>
        <v>4.3708999999999998</v>
      </c>
      <c r="U20" s="209">
        <f>ROUND(AVERAGE($C20:H20),4)</f>
        <v>4.3413000000000004</v>
      </c>
      <c r="V20" s="209">
        <f>ROUND(AVERAGE($C20:I20),4)</f>
        <v>4.3413000000000004</v>
      </c>
      <c r="W20" s="209">
        <f>ROUND(AVERAGE($C20:J20),4)</f>
        <v>4.3413000000000004</v>
      </c>
      <c r="X20" s="209">
        <f>ROUND(AVERAGE($C20:K20),4)</f>
        <v>4.3413000000000004</v>
      </c>
      <c r="Y20" s="209">
        <f>ROUND(AVERAGE($C20:L20),4)</f>
        <v>4.3413000000000004</v>
      </c>
      <c r="Z20" s="209">
        <f>ROUND(AVERAGE($C20:M20),4)</f>
        <v>4.3413000000000004</v>
      </c>
      <c r="AA20" s="209">
        <f>ROUND(AVERAGE($C20:N20),4)</f>
        <v>4.3413000000000004</v>
      </c>
    </row>
    <row r="21" spans="1:27">
      <c r="A21" s="265" t="s">
        <v>534</v>
      </c>
      <c r="B21" s="265" t="s">
        <v>532</v>
      </c>
      <c r="C21" s="210">
        <v>4.4038000000000004</v>
      </c>
      <c r="D21" s="210">
        <v>4.3411999999999997</v>
      </c>
      <c r="E21" s="210">
        <v>4.3512000000000004</v>
      </c>
      <c r="F21" s="210">
        <v>4.3483000000000001</v>
      </c>
      <c r="G21" s="210">
        <v>4.2217000000000002</v>
      </c>
      <c r="H21" s="210">
        <v>4.1571999999999996</v>
      </c>
      <c r="I21" s="210"/>
      <c r="J21" s="210"/>
      <c r="K21" s="210"/>
      <c r="L21" s="210"/>
      <c r="M21" s="210"/>
      <c r="N21" s="210"/>
      <c r="P21" s="211">
        <f>ROUND(AVERAGE($C21:C21),4)</f>
        <v>4.4038000000000004</v>
      </c>
      <c r="Q21" s="211">
        <f>ROUND(AVERAGE($C21:D21),4)</f>
        <v>4.3724999999999996</v>
      </c>
      <c r="R21" s="211">
        <f>ROUND(AVERAGE($C21:E21),4)</f>
        <v>4.3654000000000002</v>
      </c>
      <c r="S21" s="211">
        <f>ROUND(AVERAGE($C21:F21),4)</f>
        <v>4.3611000000000004</v>
      </c>
      <c r="T21" s="211">
        <f>ROUND(AVERAGE($C21:G21),4)</f>
        <v>4.3331999999999997</v>
      </c>
      <c r="U21" s="211">
        <f>ROUND(AVERAGE($C21:H21),4)</f>
        <v>4.3038999999999996</v>
      </c>
      <c r="V21" s="211">
        <f>ROUND(AVERAGE($C21:I21),4)</f>
        <v>4.3038999999999996</v>
      </c>
      <c r="W21" s="211">
        <f>ROUND(AVERAGE($C21:J21),4)</f>
        <v>4.3038999999999996</v>
      </c>
      <c r="X21" s="211">
        <f>ROUND(AVERAGE($C21:K21),4)</f>
        <v>4.3038999999999996</v>
      </c>
      <c r="Y21" s="211">
        <f>ROUND(AVERAGE($C21:L21),4)</f>
        <v>4.3038999999999996</v>
      </c>
      <c r="Z21" s="211">
        <f>ROUND(AVERAGE($C21:M21),4)</f>
        <v>4.3038999999999996</v>
      </c>
      <c r="AA21" s="211">
        <f>ROUND(AVERAGE($C21:N21),4)</f>
        <v>4.3038999999999996</v>
      </c>
    </row>
    <row r="22" spans="1:27">
      <c r="A22" s="212"/>
      <c r="B22" s="212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spans="1:27">
      <c r="A23" s="260" t="str">
        <f>A$5</f>
        <v>Contury</v>
      </c>
      <c r="B23" s="260" t="str">
        <f>B$5</f>
        <v>Remark</v>
      </c>
      <c r="C23" s="261" t="s">
        <v>516</v>
      </c>
      <c r="D23" s="261" t="s">
        <v>517</v>
      </c>
      <c r="E23" s="261" t="s">
        <v>518</v>
      </c>
      <c r="F23" s="261" t="str">
        <f t="shared" ref="F23:I23" si="8">F17</f>
        <v>Apr</v>
      </c>
      <c r="G23" s="261" t="str">
        <f t="shared" si="8"/>
        <v>May</v>
      </c>
      <c r="H23" s="261" t="s">
        <v>521</v>
      </c>
      <c r="I23" s="261" t="str">
        <f t="shared" si="8"/>
        <v>Jul</v>
      </c>
      <c r="J23" s="261" t="s">
        <v>523</v>
      </c>
      <c r="K23" s="261" t="str">
        <f t="shared" ref="K23" si="9">K17</f>
        <v>Sep</v>
      </c>
      <c r="L23" s="261" t="s">
        <v>525</v>
      </c>
      <c r="M23" s="261" t="s">
        <v>526</v>
      </c>
      <c r="N23" s="261" t="s">
        <v>527</v>
      </c>
      <c r="P23" s="262" t="str">
        <f t="shared" ref="P23:AA23" si="10">P17</f>
        <v>Jan</v>
      </c>
      <c r="Q23" s="262" t="str">
        <f t="shared" si="10"/>
        <v>Feb</v>
      </c>
      <c r="R23" s="262" t="str">
        <f t="shared" si="10"/>
        <v>Mar</v>
      </c>
      <c r="S23" s="262" t="str">
        <f t="shared" si="10"/>
        <v>Apr</v>
      </c>
      <c r="T23" s="262" t="str">
        <f t="shared" si="10"/>
        <v>May</v>
      </c>
      <c r="U23" s="262" t="str">
        <f t="shared" si="10"/>
        <v>Jun</v>
      </c>
      <c r="V23" s="262" t="str">
        <f t="shared" si="10"/>
        <v>Jul</v>
      </c>
      <c r="W23" s="262" t="str">
        <f t="shared" si="10"/>
        <v>Aug</v>
      </c>
      <c r="X23" s="262" t="str">
        <f t="shared" si="10"/>
        <v>Sep</v>
      </c>
      <c r="Y23" s="262" t="str">
        <f t="shared" si="10"/>
        <v>Oct</v>
      </c>
      <c r="Z23" s="262" t="str">
        <f t="shared" si="10"/>
        <v>Nov</v>
      </c>
      <c r="AA23" s="262" t="str">
        <f t="shared" si="10"/>
        <v>Dec</v>
      </c>
    </row>
    <row r="24" spans="1:27">
      <c r="A24" s="202" t="s">
        <v>535</v>
      </c>
      <c r="B24" s="203" t="s">
        <v>529</v>
      </c>
      <c r="C24" s="204">
        <v>1.6199999999999999E-2</v>
      </c>
      <c r="D24" s="204">
        <v>1.6E-2</v>
      </c>
      <c r="E24" s="204">
        <v>1.6E-2</v>
      </c>
      <c r="F24" s="204">
        <v>1.6E-2</v>
      </c>
      <c r="G24" s="204">
        <v>1.5599999999999999E-2</v>
      </c>
      <c r="H24" s="204">
        <v>1.55E-2</v>
      </c>
      <c r="I24" s="204"/>
      <c r="J24" s="204"/>
      <c r="K24" s="204"/>
      <c r="L24" s="204"/>
      <c r="M24" s="204"/>
      <c r="N24" s="204"/>
      <c r="P24" s="205">
        <f>ROUND(AVERAGE($C24:C24),4)</f>
        <v>1.6199999999999999E-2</v>
      </c>
      <c r="Q24" s="205">
        <f>ROUND(AVERAGE($C24:D24),4)</f>
        <v>1.61E-2</v>
      </c>
      <c r="R24" s="205">
        <f>ROUND(AVERAGE($C24:E24),4)</f>
        <v>1.61E-2</v>
      </c>
      <c r="S24" s="205">
        <f>ROUND(AVERAGE($C24:F24),4)</f>
        <v>1.61E-2</v>
      </c>
      <c r="T24" s="205">
        <f>ROUND(AVERAGE($C24:G24),4)</f>
        <v>1.6E-2</v>
      </c>
      <c r="U24" s="205">
        <f>ROUND(AVERAGE($C24:H24),4)</f>
        <v>1.5900000000000001E-2</v>
      </c>
      <c r="V24" s="205">
        <f>ROUND(AVERAGE($C24:I24),4)</f>
        <v>1.5900000000000001E-2</v>
      </c>
      <c r="W24" s="205">
        <f>ROUND(AVERAGE($C24:J24),4)</f>
        <v>1.5900000000000001E-2</v>
      </c>
      <c r="X24" s="205">
        <f>ROUND(AVERAGE($C24:K24),4)</f>
        <v>1.5900000000000001E-2</v>
      </c>
      <c r="Y24" s="205">
        <f>ROUND(AVERAGE($C24:L24),4)</f>
        <v>1.5900000000000001E-2</v>
      </c>
      <c r="Z24" s="205">
        <f>ROUND(AVERAGE($C24:M24),4)</f>
        <v>1.5900000000000001E-2</v>
      </c>
      <c r="AA24" s="205">
        <f>ROUND(AVERAGE($C24:N24),4)</f>
        <v>1.5900000000000001E-2</v>
      </c>
    </row>
    <row r="25" spans="1:27">
      <c r="A25" s="206" t="s">
        <v>535</v>
      </c>
      <c r="B25" s="207" t="s">
        <v>530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</row>
    <row r="26" spans="1:27">
      <c r="A26" s="206" t="s">
        <v>535</v>
      </c>
      <c r="B26" s="207" t="s">
        <v>531</v>
      </c>
      <c r="C26" s="208">
        <v>1.6400000000000001E-2</v>
      </c>
      <c r="D26" s="208">
        <v>1.6199999999999999E-2</v>
      </c>
      <c r="E26" s="208">
        <v>1.6199999999999999E-2</v>
      </c>
      <c r="F26" s="208">
        <v>1.6199999999999999E-2</v>
      </c>
      <c r="G26" s="208">
        <v>1.5800000000000002E-2</v>
      </c>
      <c r="H26" s="208">
        <v>1.5599999999999999E-2</v>
      </c>
      <c r="I26" s="208"/>
      <c r="J26" s="208"/>
      <c r="K26" s="208"/>
      <c r="L26" s="208"/>
      <c r="M26" s="208"/>
      <c r="N26" s="208"/>
      <c r="P26" s="209">
        <f>ROUND(AVERAGE($C26:C26),4)</f>
        <v>1.6400000000000001E-2</v>
      </c>
      <c r="Q26" s="209">
        <f>ROUND(AVERAGE($C26:D26),4)</f>
        <v>1.6299999999999999E-2</v>
      </c>
      <c r="R26" s="209">
        <f>ROUND(AVERAGE($C26:E26),4)</f>
        <v>1.6299999999999999E-2</v>
      </c>
      <c r="S26" s="209">
        <f>ROUND(AVERAGE($C26:F26),4)</f>
        <v>1.6299999999999999E-2</v>
      </c>
      <c r="T26" s="209">
        <f>ROUND(AVERAGE($C26:G26),4)</f>
        <v>1.6199999999999999E-2</v>
      </c>
      <c r="U26" s="209">
        <f>ROUND(AVERAGE($C26:H26),4)</f>
        <v>1.61E-2</v>
      </c>
      <c r="V26" s="209">
        <f>ROUND(AVERAGE($C26:I26),4)</f>
        <v>1.61E-2</v>
      </c>
      <c r="W26" s="209">
        <f>ROUND(AVERAGE($C26:J26),4)</f>
        <v>1.61E-2</v>
      </c>
      <c r="X26" s="209">
        <f>ROUND(AVERAGE($C26:K26),4)</f>
        <v>1.61E-2</v>
      </c>
      <c r="Y26" s="209">
        <f>ROUND(AVERAGE($C26:L26),4)</f>
        <v>1.61E-2</v>
      </c>
      <c r="Z26" s="209">
        <f>ROUND(AVERAGE($C26:M26),4)</f>
        <v>1.61E-2</v>
      </c>
      <c r="AA26" s="209">
        <f>ROUND(AVERAGE($C26:N26),4)</f>
        <v>1.61E-2</v>
      </c>
    </row>
    <row r="27" spans="1:27">
      <c r="A27" s="265" t="s">
        <v>535</v>
      </c>
      <c r="B27" s="265" t="s">
        <v>532</v>
      </c>
      <c r="C27" s="208">
        <v>1.6299999999999999E-2</v>
      </c>
      <c r="D27" s="210">
        <v>1.61E-2</v>
      </c>
      <c r="E27" s="210">
        <v>1.61E-2</v>
      </c>
      <c r="F27" s="210">
        <v>1.61E-2</v>
      </c>
      <c r="G27" s="208">
        <v>1.5699999999999999E-2</v>
      </c>
      <c r="H27" s="210">
        <v>1.555E-2</v>
      </c>
      <c r="I27" s="208"/>
      <c r="J27" s="210"/>
      <c r="K27" s="210"/>
      <c r="L27" s="210"/>
      <c r="M27" s="208"/>
      <c r="N27" s="210"/>
      <c r="P27" s="211">
        <f>ROUND(AVERAGE($C27:C27),4)</f>
        <v>1.6299999999999999E-2</v>
      </c>
      <c r="Q27" s="211">
        <f>ROUND(AVERAGE($C27:D27),4)</f>
        <v>1.6199999999999999E-2</v>
      </c>
      <c r="R27" s="211">
        <f>ROUND(AVERAGE($C27:E27),4)</f>
        <v>1.6199999999999999E-2</v>
      </c>
      <c r="S27" s="211">
        <f>ROUND(AVERAGE($C27:F27),4)</f>
        <v>1.6199999999999999E-2</v>
      </c>
      <c r="T27" s="211">
        <f>ROUND(AVERAGE($C27:G27),4)</f>
        <v>1.61E-2</v>
      </c>
      <c r="U27" s="211">
        <f>ROUND(AVERAGE($C27:H27),4)</f>
        <v>1.6E-2</v>
      </c>
      <c r="V27" s="211">
        <f>ROUND(AVERAGE($C27:I27),4)</f>
        <v>1.6E-2</v>
      </c>
      <c r="W27" s="211">
        <f>ROUND(AVERAGE($C27:J27),4)</f>
        <v>1.6E-2</v>
      </c>
      <c r="X27" s="211">
        <f>ROUND(AVERAGE($C27:K27),4)</f>
        <v>1.6E-2</v>
      </c>
      <c r="Y27" s="211">
        <f>ROUND(AVERAGE($C27:L27),4)</f>
        <v>1.6E-2</v>
      </c>
      <c r="Z27" s="211">
        <f>ROUND(AVERAGE($C27:M27),4)</f>
        <v>1.6E-2</v>
      </c>
      <c r="AA27" s="211">
        <f>ROUND(AVERAGE($C27:N27),4)</f>
        <v>1.6E-2</v>
      </c>
    </row>
    <row r="28" spans="1:27">
      <c r="A28" s="212"/>
      <c r="B28" s="212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</row>
    <row r="29" spans="1:27">
      <c r="A29" s="260" t="str">
        <f>A$5</f>
        <v>Contury</v>
      </c>
      <c r="B29" s="260" t="str">
        <f>B$5</f>
        <v>Remark</v>
      </c>
      <c r="C29" s="261" t="s">
        <v>516</v>
      </c>
      <c r="D29" s="261" t="s">
        <v>517</v>
      </c>
      <c r="E29" s="261" t="s">
        <v>518</v>
      </c>
      <c r="F29" s="261" t="str">
        <f t="shared" ref="F29:I29" si="11">F23</f>
        <v>Apr</v>
      </c>
      <c r="G29" s="261" t="str">
        <f t="shared" si="11"/>
        <v>May</v>
      </c>
      <c r="H29" s="261" t="s">
        <v>521</v>
      </c>
      <c r="I29" s="261" t="str">
        <f t="shared" si="11"/>
        <v>Jul</v>
      </c>
      <c r="J29" s="261" t="s">
        <v>523</v>
      </c>
      <c r="K29" s="261" t="str">
        <f t="shared" ref="K29" si="12">K23</f>
        <v>Sep</v>
      </c>
      <c r="L29" s="261" t="s">
        <v>525</v>
      </c>
      <c r="M29" s="261" t="s">
        <v>526</v>
      </c>
      <c r="N29" s="261" t="s">
        <v>527</v>
      </c>
      <c r="P29" s="262" t="str">
        <f t="shared" ref="P29:AA29" si="13">P23</f>
        <v>Jan</v>
      </c>
      <c r="Q29" s="262" t="str">
        <f t="shared" si="13"/>
        <v>Feb</v>
      </c>
      <c r="R29" s="262" t="str">
        <f t="shared" si="13"/>
        <v>Mar</v>
      </c>
      <c r="S29" s="262" t="str">
        <f t="shared" si="13"/>
        <v>Apr</v>
      </c>
      <c r="T29" s="262" t="str">
        <f t="shared" si="13"/>
        <v>May</v>
      </c>
      <c r="U29" s="262" t="str">
        <f t="shared" si="13"/>
        <v>Jun</v>
      </c>
      <c r="V29" s="262" t="str">
        <f t="shared" si="13"/>
        <v>Jul</v>
      </c>
      <c r="W29" s="262" t="str">
        <f t="shared" si="13"/>
        <v>Aug</v>
      </c>
      <c r="X29" s="262" t="str">
        <f t="shared" si="13"/>
        <v>Sep</v>
      </c>
      <c r="Y29" s="262" t="str">
        <f t="shared" si="13"/>
        <v>Oct</v>
      </c>
      <c r="Z29" s="262" t="str">
        <f t="shared" si="13"/>
        <v>Nov</v>
      </c>
      <c r="AA29" s="262" t="str">
        <f t="shared" si="13"/>
        <v>Dec</v>
      </c>
    </row>
    <row r="30" spans="1:27">
      <c r="A30" s="202" t="s">
        <v>536</v>
      </c>
      <c r="B30" s="203" t="s">
        <v>529</v>
      </c>
      <c r="C30" s="204">
        <v>0.13489999999999999</v>
      </c>
      <c r="D30" s="204">
        <v>0.1323</v>
      </c>
      <c r="E30" s="204">
        <v>0.1318</v>
      </c>
      <c r="F30" s="204">
        <v>0.1298</v>
      </c>
      <c r="G30" s="204">
        <v>0.1263</v>
      </c>
      <c r="H30" s="204">
        <v>0.1244</v>
      </c>
      <c r="I30" s="204"/>
      <c r="J30" s="204"/>
      <c r="K30" s="204"/>
      <c r="L30" s="204"/>
      <c r="M30" s="204"/>
      <c r="N30" s="204"/>
      <c r="P30" s="205">
        <f>ROUND(AVERAGE($C30:C30),4)</f>
        <v>0.13489999999999999</v>
      </c>
      <c r="Q30" s="205">
        <f>ROUND(AVERAGE($C30:D30),4)</f>
        <v>0.1336</v>
      </c>
      <c r="R30" s="205">
        <f>ROUND(AVERAGE($C30:E30),4)</f>
        <v>0.13300000000000001</v>
      </c>
      <c r="S30" s="205">
        <f>ROUND(AVERAGE($C30:F30),4)</f>
        <v>0.13220000000000001</v>
      </c>
      <c r="T30" s="205">
        <f>ROUND(AVERAGE($C30:G30),4)</f>
        <v>0.13100000000000001</v>
      </c>
      <c r="U30" s="205">
        <f>ROUND(AVERAGE($C30:H30),4)</f>
        <v>0.12989999999999999</v>
      </c>
      <c r="V30" s="205">
        <f>ROUND(AVERAGE($C30:I30),4)</f>
        <v>0.12989999999999999</v>
      </c>
      <c r="W30" s="205">
        <f>ROUND(AVERAGE($C30:J30),4)</f>
        <v>0.12989999999999999</v>
      </c>
      <c r="X30" s="205">
        <f>ROUND(AVERAGE($C30:K30),4)</f>
        <v>0.12989999999999999</v>
      </c>
      <c r="Y30" s="205">
        <f>ROUND(AVERAGE($C30:L30),4)</f>
        <v>0.12989999999999999</v>
      </c>
      <c r="Z30" s="205">
        <f>ROUND(AVERAGE($C30:M30),4)</f>
        <v>0.12989999999999999</v>
      </c>
      <c r="AA30" s="205">
        <f>ROUND(AVERAGE($C30:N30),4)</f>
        <v>0.12989999999999999</v>
      </c>
    </row>
    <row r="31" spans="1:27">
      <c r="A31" s="206" t="s">
        <v>536</v>
      </c>
      <c r="B31" s="207" t="s">
        <v>530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</row>
    <row r="32" spans="1:27">
      <c r="A32" s="206" t="s">
        <v>536</v>
      </c>
      <c r="B32" s="207" t="s">
        <v>531</v>
      </c>
      <c r="C32" s="208">
        <v>0.13619999999999999</v>
      </c>
      <c r="D32" s="208">
        <v>0.1336</v>
      </c>
      <c r="E32" s="208">
        <v>0.13300000000000001</v>
      </c>
      <c r="F32" s="208">
        <v>0.13109999999999999</v>
      </c>
      <c r="G32" s="208">
        <v>0.1275</v>
      </c>
      <c r="H32" s="208">
        <v>0.12559999999999999</v>
      </c>
      <c r="I32" s="208"/>
      <c r="J32" s="208"/>
      <c r="K32" s="208"/>
      <c r="L32" s="208"/>
      <c r="M32" s="208"/>
      <c r="N32" s="208"/>
      <c r="P32" s="209">
        <f>ROUND(AVERAGE($C32:C32),4)</f>
        <v>0.13619999999999999</v>
      </c>
      <c r="Q32" s="209">
        <f>ROUND(AVERAGE($C32:D32),4)</f>
        <v>0.13489999999999999</v>
      </c>
      <c r="R32" s="209">
        <f>ROUND(AVERAGE($C32:E32),4)</f>
        <v>0.1343</v>
      </c>
      <c r="S32" s="209">
        <f>ROUND(AVERAGE($C32:F32),4)</f>
        <v>0.13350000000000001</v>
      </c>
      <c r="T32" s="209">
        <f>ROUND(AVERAGE($C32:G32),4)</f>
        <v>0.1323</v>
      </c>
      <c r="U32" s="209">
        <f>ROUND(AVERAGE($C32:H32),4)</f>
        <v>0.13120000000000001</v>
      </c>
      <c r="V32" s="209">
        <f>ROUND(AVERAGE($C32:I32),4)</f>
        <v>0.13120000000000001</v>
      </c>
      <c r="W32" s="209">
        <f>ROUND(AVERAGE($C32:J32),4)</f>
        <v>0.13120000000000001</v>
      </c>
      <c r="X32" s="209">
        <f>ROUND(AVERAGE($C32:K32),4)</f>
        <v>0.13120000000000001</v>
      </c>
      <c r="Y32" s="209">
        <f>ROUND(AVERAGE($C32:L32),4)</f>
        <v>0.13120000000000001</v>
      </c>
      <c r="Z32" s="209">
        <f>ROUND(AVERAGE($C32:M32),4)</f>
        <v>0.13120000000000001</v>
      </c>
      <c r="AA32" s="209">
        <f>ROUND(AVERAGE($C32:N32),4)</f>
        <v>0.13120000000000001</v>
      </c>
    </row>
    <row r="33" spans="1:27">
      <c r="A33" s="265" t="s">
        <v>536</v>
      </c>
      <c r="B33" s="265" t="s">
        <v>532</v>
      </c>
      <c r="C33" s="210">
        <v>0.1356</v>
      </c>
      <c r="D33" s="210">
        <v>0.13300000000000001</v>
      </c>
      <c r="E33" s="210">
        <v>0.13240000000000002</v>
      </c>
      <c r="F33" s="210">
        <v>0.13045000000000001</v>
      </c>
      <c r="G33" s="208">
        <v>0.12690000000000001</v>
      </c>
      <c r="H33" s="210">
        <v>0.125</v>
      </c>
      <c r="I33" s="208"/>
      <c r="J33" s="210"/>
      <c r="K33" s="210"/>
      <c r="L33" s="210"/>
      <c r="M33" s="208"/>
      <c r="N33" s="210"/>
      <c r="P33" s="211">
        <f>ROUND(AVERAGE($C33:C33),4)</f>
        <v>0.1356</v>
      </c>
      <c r="Q33" s="211">
        <f>ROUND(AVERAGE($C33:D33),4)</f>
        <v>0.1343</v>
      </c>
      <c r="R33" s="215">
        <f>ROUND(AVERAGE($C33:E33),4)</f>
        <v>0.13370000000000001</v>
      </c>
      <c r="S33" s="211">
        <f>ROUND(AVERAGE($C33:F33),4)</f>
        <v>0.13289999999999999</v>
      </c>
      <c r="T33" s="211">
        <f>ROUND(AVERAGE($C33:G33),4)</f>
        <v>0.13170000000000001</v>
      </c>
      <c r="U33" s="211">
        <f>ROUND(AVERAGE($C33:H33),4)</f>
        <v>0.13059999999999999</v>
      </c>
      <c r="V33" s="211">
        <f>ROUND(AVERAGE($C33:I33),4)</f>
        <v>0.13059999999999999</v>
      </c>
      <c r="W33" s="211">
        <f>ROUND(AVERAGE($C33:J33),4)</f>
        <v>0.13059999999999999</v>
      </c>
      <c r="X33" s="211">
        <f>ROUND(AVERAGE($C33:K33),4)</f>
        <v>0.13059999999999999</v>
      </c>
      <c r="Y33" s="211">
        <f>ROUND(AVERAGE($C33:L33),4)</f>
        <v>0.13059999999999999</v>
      </c>
      <c r="Z33" s="211">
        <f>ROUND(AVERAGE($C33:M33),4)</f>
        <v>0.13059999999999999</v>
      </c>
      <c r="AA33" s="211">
        <f>ROUND(AVERAGE($C33:N33),4)</f>
        <v>0.13059999999999999</v>
      </c>
    </row>
    <row r="34" spans="1:27">
      <c r="A34" s="216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</row>
    <row r="35" spans="1:27">
      <c r="A35" s="260" t="str">
        <f>A$5</f>
        <v>Contury</v>
      </c>
      <c r="B35" s="260" t="str">
        <f>B$5</f>
        <v>Remark</v>
      </c>
      <c r="C35" s="261" t="s">
        <v>516</v>
      </c>
      <c r="D35" s="261" t="s">
        <v>517</v>
      </c>
      <c r="E35" s="261" t="s">
        <v>518</v>
      </c>
      <c r="F35" s="261" t="str">
        <f t="shared" ref="F35:I35" si="14">F29</f>
        <v>Apr</v>
      </c>
      <c r="G35" s="261" t="str">
        <f t="shared" si="14"/>
        <v>May</v>
      </c>
      <c r="H35" s="261" t="s">
        <v>521</v>
      </c>
      <c r="I35" s="261" t="str">
        <f t="shared" si="14"/>
        <v>Jul</v>
      </c>
      <c r="J35" s="261" t="s">
        <v>523</v>
      </c>
      <c r="K35" s="261" t="str">
        <f t="shared" ref="K35" si="15">K29</f>
        <v>Sep</v>
      </c>
      <c r="L35" s="261" t="s">
        <v>525</v>
      </c>
      <c r="M35" s="261" t="s">
        <v>526</v>
      </c>
      <c r="N35" s="261" t="s">
        <v>527</v>
      </c>
      <c r="P35" s="262" t="str">
        <f t="shared" ref="P35:AA35" si="16">P29</f>
        <v>Jan</v>
      </c>
      <c r="Q35" s="262" t="str">
        <f t="shared" si="16"/>
        <v>Feb</v>
      </c>
      <c r="R35" s="262" t="str">
        <f t="shared" si="16"/>
        <v>Mar</v>
      </c>
      <c r="S35" s="262" t="str">
        <f t="shared" si="16"/>
        <v>Apr</v>
      </c>
      <c r="T35" s="262" t="str">
        <f t="shared" si="16"/>
        <v>May</v>
      </c>
      <c r="U35" s="262" t="str">
        <f t="shared" si="16"/>
        <v>Jun</v>
      </c>
      <c r="V35" s="262" t="str">
        <f t="shared" si="16"/>
        <v>Jul</v>
      </c>
      <c r="W35" s="262" t="str">
        <f t="shared" si="16"/>
        <v>Aug</v>
      </c>
      <c r="X35" s="262" t="str">
        <f t="shared" si="16"/>
        <v>Sep</v>
      </c>
      <c r="Y35" s="262" t="str">
        <f t="shared" si="16"/>
        <v>Oct</v>
      </c>
      <c r="Z35" s="262" t="str">
        <f t="shared" si="16"/>
        <v>Nov</v>
      </c>
      <c r="AA35" s="262" t="str">
        <f t="shared" si="16"/>
        <v>Dec</v>
      </c>
    </row>
    <row r="36" spans="1:27">
      <c r="A36" s="202" t="s">
        <v>537</v>
      </c>
      <c r="B36" s="203" t="s">
        <v>529</v>
      </c>
      <c r="C36" s="204">
        <v>4.6054000000000004</v>
      </c>
      <c r="D36" s="204">
        <v>4.5574000000000003</v>
      </c>
      <c r="E36" s="204">
        <v>4.5808999999999997</v>
      </c>
      <c r="F36" s="204">
        <v>4.5339</v>
      </c>
      <c r="G36" s="204">
        <v>4.4839000000000002</v>
      </c>
      <c r="H36" s="204">
        <v>4.4631999999999996</v>
      </c>
      <c r="I36" s="204"/>
      <c r="J36" s="204"/>
      <c r="K36" s="204"/>
      <c r="L36" s="204"/>
      <c r="M36" s="204"/>
      <c r="N36" s="204"/>
      <c r="P36" s="205">
        <f>ROUND(AVERAGE($C36:C36),4)</f>
        <v>4.6054000000000004</v>
      </c>
      <c r="Q36" s="205">
        <f>ROUND(AVERAGE($C36:D36),4)</f>
        <v>4.5814000000000004</v>
      </c>
      <c r="R36" s="205">
        <f>ROUND(AVERAGE($C36:E36),4)</f>
        <v>4.5811999999999999</v>
      </c>
      <c r="S36" s="205">
        <f>ROUND(AVERAGE($C36:F36),4)</f>
        <v>4.5693999999999999</v>
      </c>
      <c r="T36" s="205">
        <f>ROUND(AVERAGE($C36:G36),4)</f>
        <v>4.5522999999999998</v>
      </c>
      <c r="U36" s="205">
        <f>ROUND(AVERAGE($C36:H36),4)</f>
        <v>4.5374999999999996</v>
      </c>
      <c r="V36" s="205">
        <f>ROUND(AVERAGE($C36:I36),4)</f>
        <v>4.5374999999999996</v>
      </c>
      <c r="W36" s="205">
        <f>ROUND(AVERAGE($C36:J36),4)</f>
        <v>4.5374999999999996</v>
      </c>
      <c r="X36" s="205">
        <f>ROUND(AVERAGE($C36:K36),4)</f>
        <v>4.5374999999999996</v>
      </c>
      <c r="Y36" s="205">
        <f>ROUND(AVERAGE($C36:L36),4)</f>
        <v>4.5374999999999996</v>
      </c>
      <c r="Z36" s="205">
        <f>ROUND(AVERAGE($C36:M36),4)</f>
        <v>4.5374999999999996</v>
      </c>
      <c r="AA36" s="205">
        <f>ROUND(AVERAGE($C36:N36),4)</f>
        <v>4.5374999999999996</v>
      </c>
    </row>
    <row r="37" spans="1:27">
      <c r="A37" s="206" t="s">
        <v>537</v>
      </c>
      <c r="B37" s="207" t="s">
        <v>530</v>
      </c>
      <c r="C37" s="208">
        <v>4.6310000000000002</v>
      </c>
      <c r="D37" s="208">
        <v>4.5831999999999997</v>
      </c>
      <c r="E37" s="208">
        <v>4.6059999999999999</v>
      </c>
      <c r="F37" s="208">
        <v>4.5621</v>
      </c>
      <c r="G37" s="208">
        <v>4.5113000000000003</v>
      </c>
      <c r="H37" s="208">
        <v>4.4878999999999998</v>
      </c>
      <c r="I37" s="208"/>
      <c r="J37" s="208"/>
      <c r="K37" s="208"/>
      <c r="L37" s="208"/>
      <c r="M37" s="208"/>
      <c r="N37" s="208"/>
      <c r="P37" s="209">
        <f>ROUND(AVERAGE($C37:C37),4)</f>
        <v>4.6310000000000002</v>
      </c>
      <c r="Q37" s="209">
        <f>ROUND(AVERAGE($C37:D37),4)</f>
        <v>4.6071</v>
      </c>
      <c r="R37" s="209">
        <f>ROUND(AVERAGE($C37:E37),4)</f>
        <v>4.6067</v>
      </c>
      <c r="S37" s="209">
        <f>ROUND(AVERAGE($C37:F37),4)</f>
        <v>4.5956000000000001</v>
      </c>
      <c r="T37" s="209">
        <f>ROUND(AVERAGE($C37:G37),4)</f>
        <v>4.5787000000000004</v>
      </c>
      <c r="U37" s="209">
        <f>ROUND(AVERAGE($C37:H37),4)</f>
        <v>4.5636000000000001</v>
      </c>
      <c r="V37" s="209">
        <f>ROUND(AVERAGE($C37:I37),4)</f>
        <v>4.5636000000000001</v>
      </c>
      <c r="W37" s="209">
        <f>ROUND(AVERAGE($C37:J37),4)</f>
        <v>4.5636000000000001</v>
      </c>
      <c r="X37" s="209">
        <f>ROUND(AVERAGE($C37:K37),4)</f>
        <v>4.5636000000000001</v>
      </c>
      <c r="Y37" s="209">
        <f>ROUND(AVERAGE($C37:L37),4)</f>
        <v>4.5636000000000001</v>
      </c>
      <c r="Z37" s="209">
        <f>ROUND(AVERAGE($C37:M37),4)</f>
        <v>4.5636000000000001</v>
      </c>
      <c r="AA37" s="209">
        <f>ROUND(AVERAGE($C37:N37),4)</f>
        <v>4.5636000000000001</v>
      </c>
    </row>
    <row r="38" spans="1:27">
      <c r="A38" s="206" t="s">
        <v>537</v>
      </c>
      <c r="B38" s="207" t="s">
        <v>531</v>
      </c>
      <c r="C38" s="208">
        <v>4.75</v>
      </c>
      <c r="D38" s="208">
        <v>4.6989000000000001</v>
      </c>
      <c r="E38" s="208">
        <v>4.7207999999999997</v>
      </c>
      <c r="F38" s="208">
        <v>4.6855000000000002</v>
      </c>
      <c r="G38" s="208">
        <v>4.6340000000000003</v>
      </c>
      <c r="H38" s="208">
        <v>4.6029</v>
      </c>
      <c r="I38" s="208"/>
      <c r="J38" s="208"/>
      <c r="K38" s="208"/>
      <c r="L38" s="208"/>
      <c r="M38" s="208"/>
      <c r="N38" s="208"/>
      <c r="P38" s="209">
        <f>ROUND(AVERAGE($C38:C38),4)</f>
        <v>4.75</v>
      </c>
      <c r="Q38" s="209">
        <f>ROUND(AVERAGE($C38:D38),4)</f>
        <v>4.7244999999999999</v>
      </c>
      <c r="R38" s="209">
        <f>ROUND(AVERAGE($C38:E38),4)</f>
        <v>4.7232000000000003</v>
      </c>
      <c r="S38" s="209">
        <f>ROUND(AVERAGE($C38:F38),4)</f>
        <v>4.7138</v>
      </c>
      <c r="T38" s="209">
        <f>ROUND(AVERAGE($C38:G38),4)</f>
        <v>4.6978</v>
      </c>
      <c r="U38" s="209">
        <f>ROUND(AVERAGE($C38:H38),4)</f>
        <v>4.6820000000000004</v>
      </c>
      <c r="V38" s="209">
        <f>ROUND(AVERAGE($C38:I38),4)</f>
        <v>4.6820000000000004</v>
      </c>
      <c r="W38" s="209">
        <f>ROUND(AVERAGE($C38:J38),4)</f>
        <v>4.6820000000000004</v>
      </c>
      <c r="X38" s="209">
        <f>ROUND(AVERAGE($C38:K38),4)</f>
        <v>4.6820000000000004</v>
      </c>
      <c r="Y38" s="209">
        <f>ROUND(AVERAGE($C38:L38),4)</f>
        <v>4.6820000000000004</v>
      </c>
      <c r="Z38" s="209">
        <f>ROUND(AVERAGE($C38:M38),4)</f>
        <v>4.6820000000000004</v>
      </c>
      <c r="AA38" s="209">
        <f>ROUND(AVERAGE($C38:N38),4)</f>
        <v>4.6820000000000004</v>
      </c>
    </row>
    <row r="39" spans="1:27">
      <c r="A39" s="265" t="s">
        <v>537</v>
      </c>
      <c r="B39" s="265" t="s">
        <v>532</v>
      </c>
      <c r="C39" s="210">
        <v>4.6905000000000001</v>
      </c>
      <c r="D39" s="210">
        <v>4.6410999999999998</v>
      </c>
      <c r="E39" s="210">
        <v>4.6634000000000002</v>
      </c>
      <c r="F39" s="210">
        <v>4.6238000000000001</v>
      </c>
      <c r="G39" s="208">
        <v>4.5726000000000004</v>
      </c>
      <c r="H39" s="210">
        <v>4.5453999999999999</v>
      </c>
      <c r="I39" s="208"/>
      <c r="J39" s="210"/>
      <c r="K39" s="210"/>
      <c r="L39" s="210"/>
      <c r="M39" s="208"/>
      <c r="N39" s="210"/>
      <c r="P39" s="211">
        <f>ROUND(AVERAGE($C39:C39),4)</f>
        <v>4.6905000000000001</v>
      </c>
      <c r="Q39" s="211">
        <f>ROUND(AVERAGE($C39:D39),4)</f>
        <v>4.6657999999999999</v>
      </c>
      <c r="R39" s="211">
        <f>ROUND(AVERAGE($C39:E39),4)</f>
        <v>4.665</v>
      </c>
      <c r="S39" s="211">
        <f>ROUND(AVERAGE($C39:F39),4)</f>
        <v>4.6547000000000001</v>
      </c>
      <c r="T39" s="211">
        <f>ROUND(AVERAGE($C39:G39),4)</f>
        <v>4.6383000000000001</v>
      </c>
      <c r="U39" s="211">
        <f>ROUND(AVERAGE($C39:H39),4)</f>
        <v>4.6227999999999998</v>
      </c>
      <c r="V39" s="211">
        <f>ROUND(AVERAGE($C39:I39),4)</f>
        <v>4.6227999999999998</v>
      </c>
      <c r="W39" s="211">
        <f>ROUND(AVERAGE($C39:J39),4)</f>
        <v>4.6227999999999998</v>
      </c>
      <c r="X39" s="211">
        <f>ROUND(AVERAGE($C39:K39),4)</f>
        <v>4.6227999999999998</v>
      </c>
      <c r="Y39" s="211">
        <f>ROUND(AVERAGE($C39:L39),4)</f>
        <v>4.6227999999999998</v>
      </c>
      <c r="Z39" s="211">
        <f>ROUND(AVERAGE($C39:M39),4)</f>
        <v>4.6227999999999998</v>
      </c>
      <c r="AA39" s="211">
        <f>ROUND(AVERAGE($C39:N39),4)</f>
        <v>4.6227999999999998</v>
      </c>
    </row>
    <row r="40" spans="1:27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</row>
    <row r="41" spans="1:27">
      <c r="A41" s="260" t="str">
        <f>A$5</f>
        <v>Contury</v>
      </c>
      <c r="B41" s="260" t="str">
        <f>B$5</f>
        <v>Remark</v>
      </c>
      <c r="C41" s="261" t="s">
        <v>516</v>
      </c>
      <c r="D41" s="261" t="s">
        <v>517</v>
      </c>
      <c r="E41" s="261" t="s">
        <v>518</v>
      </c>
      <c r="F41" s="261" t="str">
        <f t="shared" ref="F41:I41" si="17">F35</f>
        <v>Apr</v>
      </c>
      <c r="G41" s="261" t="str">
        <f t="shared" si="17"/>
        <v>May</v>
      </c>
      <c r="H41" s="261" t="s">
        <v>521</v>
      </c>
      <c r="I41" s="261" t="str">
        <f t="shared" si="17"/>
        <v>Jul</v>
      </c>
      <c r="J41" s="261" t="s">
        <v>523</v>
      </c>
      <c r="K41" s="261" t="str">
        <f t="shared" ref="K41" si="18">K35</f>
        <v>Sep</v>
      </c>
      <c r="L41" s="261" t="s">
        <v>525</v>
      </c>
      <c r="M41" s="261" t="s">
        <v>526</v>
      </c>
      <c r="N41" s="261" t="s">
        <v>527</v>
      </c>
      <c r="P41" s="262" t="str">
        <f t="shared" ref="P41:AA41" si="19">P35</f>
        <v>Jan</v>
      </c>
      <c r="Q41" s="262" t="str">
        <f t="shared" si="19"/>
        <v>Feb</v>
      </c>
      <c r="R41" s="262" t="str">
        <f t="shared" si="19"/>
        <v>Mar</v>
      </c>
      <c r="S41" s="262" t="str">
        <f t="shared" si="19"/>
        <v>Apr</v>
      </c>
      <c r="T41" s="262" t="str">
        <f t="shared" si="19"/>
        <v>May</v>
      </c>
      <c r="U41" s="262" t="str">
        <f t="shared" si="19"/>
        <v>Jun</v>
      </c>
      <c r="V41" s="262" t="str">
        <f t="shared" si="19"/>
        <v>Jul</v>
      </c>
      <c r="W41" s="262" t="str">
        <f t="shared" si="19"/>
        <v>Aug</v>
      </c>
      <c r="X41" s="262" t="str">
        <f t="shared" si="19"/>
        <v>Sep</v>
      </c>
      <c r="Y41" s="262" t="str">
        <f t="shared" si="19"/>
        <v>Oct</v>
      </c>
      <c r="Z41" s="262" t="str">
        <f t="shared" si="19"/>
        <v>Nov</v>
      </c>
      <c r="AA41" s="262" t="str">
        <f t="shared" si="19"/>
        <v>Dec</v>
      </c>
    </row>
    <row r="42" spans="1:27">
      <c r="A42" s="202" t="s">
        <v>538</v>
      </c>
      <c r="B42" s="203" t="s">
        <v>529</v>
      </c>
      <c r="C42" s="204">
        <v>7.5274999999999999</v>
      </c>
      <c r="D42" s="204">
        <v>7.4625000000000004</v>
      </c>
      <c r="E42" s="204">
        <v>7.4814999999999996</v>
      </c>
      <c r="F42" s="204">
        <v>7.5027999999999997</v>
      </c>
      <c r="G42" s="204">
        <v>7.5755999999999997</v>
      </c>
      <c r="H42" s="204">
        <v>7.5487000000000002</v>
      </c>
      <c r="I42" s="204"/>
      <c r="J42" s="204"/>
      <c r="K42" s="204"/>
      <c r="L42" s="204"/>
      <c r="M42" s="204"/>
      <c r="N42" s="204"/>
      <c r="P42" s="205">
        <f>ROUND(AVERAGE($C42:C42),4)</f>
        <v>7.5274999999999999</v>
      </c>
      <c r="Q42" s="205">
        <f>ROUND(AVERAGE($C42:D42),4)</f>
        <v>7.4950000000000001</v>
      </c>
      <c r="R42" s="205">
        <f>ROUND(AVERAGE($C42:E42),4)</f>
        <v>7.4904999999999999</v>
      </c>
      <c r="S42" s="205">
        <f>ROUND(AVERAGE($C42:F42),4)</f>
        <v>7.4935999999999998</v>
      </c>
      <c r="T42" s="205">
        <f>ROUND(AVERAGE($C42:G42),4)</f>
        <v>7.51</v>
      </c>
      <c r="U42" s="205">
        <f>ROUND(AVERAGE($C42:H42),4)</f>
        <v>7.5164</v>
      </c>
      <c r="V42" s="205">
        <f>ROUND(AVERAGE($C42:I42),4)</f>
        <v>7.5164</v>
      </c>
      <c r="W42" s="205">
        <f>ROUND(AVERAGE($C42:J42),4)</f>
        <v>7.5164</v>
      </c>
      <c r="X42" s="205">
        <f>ROUND(AVERAGE($C42:K42),4)</f>
        <v>7.5164</v>
      </c>
      <c r="Y42" s="205">
        <f>ROUND(AVERAGE($C42:L42),4)</f>
        <v>7.5164</v>
      </c>
      <c r="Z42" s="205">
        <f>ROUND(AVERAGE($C42:M42),4)</f>
        <v>7.5164</v>
      </c>
      <c r="AA42" s="205">
        <f>ROUND(AVERAGE($C42:N42),4)</f>
        <v>7.5164</v>
      </c>
    </row>
    <row r="43" spans="1:27">
      <c r="A43" s="206" t="str">
        <f>A42</f>
        <v>MALAYSIA : RINGGIT (MYR)</v>
      </c>
      <c r="B43" s="207" t="s">
        <v>530</v>
      </c>
      <c r="C43" s="208">
        <v>7.5675999999999997</v>
      </c>
      <c r="D43" s="208">
        <v>7.5038</v>
      </c>
      <c r="E43" s="208">
        <v>7.5232000000000001</v>
      </c>
      <c r="F43" s="208">
        <v>7.5431999999999997</v>
      </c>
      <c r="G43" s="208">
        <v>7.6166</v>
      </c>
      <c r="H43" s="208">
        <v>7.5896999999999997</v>
      </c>
      <c r="I43" s="208"/>
      <c r="J43" s="208"/>
      <c r="K43" s="208"/>
      <c r="L43" s="208"/>
      <c r="M43" s="208"/>
      <c r="N43" s="208"/>
      <c r="P43" s="209">
        <f>ROUND(AVERAGE($C43:C43),4)</f>
        <v>7.5675999999999997</v>
      </c>
      <c r="Q43" s="209">
        <f>ROUND(AVERAGE($C43:D43),4)</f>
        <v>7.5357000000000003</v>
      </c>
      <c r="R43" s="209">
        <f>ROUND(AVERAGE($C43:E43),4)</f>
        <v>7.5315000000000003</v>
      </c>
      <c r="S43" s="209">
        <f>ROUND(AVERAGE($C43:F43),4)</f>
        <v>7.5345000000000004</v>
      </c>
      <c r="T43" s="209">
        <f>ROUND(AVERAGE($C43:G43),4)</f>
        <v>7.5509000000000004</v>
      </c>
      <c r="U43" s="209">
        <f>ROUND(AVERAGE($C43:H43),4)</f>
        <v>7.5574000000000003</v>
      </c>
      <c r="V43" s="209">
        <f>ROUND(AVERAGE($C43:I43),4)</f>
        <v>7.5574000000000003</v>
      </c>
      <c r="W43" s="209">
        <f>ROUND(AVERAGE($C43:J43),4)</f>
        <v>7.5574000000000003</v>
      </c>
      <c r="X43" s="209">
        <f>ROUND(AVERAGE($C43:K43),4)</f>
        <v>7.5574000000000003</v>
      </c>
      <c r="Y43" s="209">
        <f>ROUND(AVERAGE($C43:L43),4)</f>
        <v>7.5574000000000003</v>
      </c>
      <c r="Z43" s="209">
        <f>ROUND(AVERAGE($C43:M43),4)</f>
        <v>7.5574000000000003</v>
      </c>
      <c r="AA43" s="209">
        <f>ROUND(AVERAGE($C43:N43),4)</f>
        <v>7.5574000000000003</v>
      </c>
    </row>
    <row r="44" spans="1:27">
      <c r="A44" s="206" t="str">
        <f>A43</f>
        <v>MALAYSIA : RINGGIT (MYR)</v>
      </c>
      <c r="B44" s="207" t="s">
        <v>531</v>
      </c>
      <c r="C44" s="208">
        <v>7.7849000000000004</v>
      </c>
      <c r="D44" s="208">
        <v>7.7183999999999999</v>
      </c>
      <c r="E44" s="208">
        <v>7.7361000000000004</v>
      </c>
      <c r="F44" s="208">
        <v>7.7542999999999997</v>
      </c>
      <c r="G44" s="208">
        <v>7.8316999999999997</v>
      </c>
      <c r="H44" s="208">
        <v>7.8036000000000003</v>
      </c>
      <c r="I44" s="208"/>
      <c r="J44" s="208"/>
      <c r="K44" s="208"/>
      <c r="L44" s="208"/>
      <c r="M44" s="208"/>
      <c r="N44" s="208"/>
      <c r="P44" s="209">
        <f>ROUND(AVERAGE($C44:C44),4)</f>
        <v>7.7849000000000004</v>
      </c>
      <c r="Q44" s="209">
        <f>ROUND(AVERAGE($C44:D44),4)</f>
        <v>7.7516999999999996</v>
      </c>
      <c r="R44" s="209">
        <f>ROUND(AVERAGE($C44:E44),4)</f>
        <v>7.7465000000000002</v>
      </c>
      <c r="S44" s="209">
        <f>ROUND(AVERAGE($C44:F44),4)</f>
        <v>7.7484000000000002</v>
      </c>
      <c r="T44" s="209">
        <f>ROUND(AVERAGE($C44:G44),4)</f>
        <v>7.7651000000000003</v>
      </c>
      <c r="U44" s="209">
        <f>ROUND(AVERAGE($C44:H44),4)</f>
        <v>7.7714999999999996</v>
      </c>
      <c r="V44" s="209">
        <f>ROUND(AVERAGE($C44:I44),4)</f>
        <v>7.7714999999999996</v>
      </c>
      <c r="W44" s="209">
        <f>ROUND(AVERAGE($C44:J44),4)</f>
        <v>7.7714999999999996</v>
      </c>
      <c r="X44" s="209">
        <f>ROUND(AVERAGE($C44:K44),4)</f>
        <v>7.7714999999999996</v>
      </c>
      <c r="Y44" s="209">
        <f>ROUND(AVERAGE($C44:L44),4)</f>
        <v>7.7714999999999996</v>
      </c>
      <c r="Z44" s="209">
        <f>ROUND(AVERAGE($C44:M44),4)</f>
        <v>7.7714999999999996</v>
      </c>
      <c r="AA44" s="209">
        <f>ROUND(AVERAGE($C44:N44),4)</f>
        <v>7.7714999999999996</v>
      </c>
    </row>
    <row r="45" spans="1:27">
      <c r="A45" s="218" t="str">
        <f>A44</f>
        <v>MALAYSIA : RINGGIT (MYR)</v>
      </c>
      <c r="B45" s="265" t="s">
        <v>532</v>
      </c>
      <c r="C45" s="210">
        <v>7.6761999999999997</v>
      </c>
      <c r="D45" s="210">
        <v>7.6112000000000002</v>
      </c>
      <c r="E45" s="210">
        <v>7.6296999999999997</v>
      </c>
      <c r="F45" s="210">
        <v>7.6487999999999996</v>
      </c>
      <c r="G45" s="208">
        <v>7.7241</v>
      </c>
      <c r="H45" s="210">
        <v>7.6966000000000001</v>
      </c>
      <c r="I45" s="208"/>
      <c r="J45" s="210"/>
      <c r="K45" s="210"/>
      <c r="L45" s="210"/>
      <c r="M45" s="208"/>
      <c r="N45" s="210"/>
      <c r="P45" s="211">
        <f>ROUND(AVERAGE($C45:C45),4)</f>
        <v>7.6761999999999997</v>
      </c>
      <c r="Q45" s="211">
        <f>ROUND(AVERAGE($C45:D45),4)</f>
        <v>7.6436999999999999</v>
      </c>
      <c r="R45" s="211">
        <f>ROUND(AVERAGE($C45:E45),4)</f>
        <v>7.6390000000000002</v>
      </c>
      <c r="S45" s="211">
        <f>ROUND(AVERAGE($C45:F45),4)</f>
        <v>7.6414999999999997</v>
      </c>
      <c r="T45" s="211">
        <f>ROUND(AVERAGE($C45:G45),4)</f>
        <v>7.6580000000000004</v>
      </c>
      <c r="U45" s="211">
        <f>ROUND(AVERAGE($C45:H45),4)</f>
        <v>7.6643999999999997</v>
      </c>
      <c r="V45" s="211">
        <f>ROUND(AVERAGE($C45:I45),4)</f>
        <v>7.6643999999999997</v>
      </c>
      <c r="W45" s="211">
        <f>ROUND(AVERAGE($C45:J45),4)</f>
        <v>7.6643999999999997</v>
      </c>
      <c r="X45" s="211">
        <f>ROUND(AVERAGE($C45:K45),4)</f>
        <v>7.6643999999999997</v>
      </c>
      <c r="Y45" s="211">
        <f>ROUND(AVERAGE($C45:L45),4)</f>
        <v>7.6643999999999997</v>
      </c>
      <c r="Z45" s="211">
        <f>ROUND(AVERAGE($C45:M45),4)</f>
        <v>7.6643999999999997</v>
      </c>
      <c r="AA45" s="211">
        <f>ROUND(AVERAGE($C45:N45),4)</f>
        <v>7.6643999999999997</v>
      </c>
    </row>
    <row r="46" spans="1:27">
      <c r="A46" s="21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</row>
    <row r="47" spans="1:27" ht="15" customHeight="1">
      <c r="A47" s="260" t="s">
        <v>514</v>
      </c>
      <c r="B47" s="260" t="s">
        <v>515</v>
      </c>
      <c r="C47" s="261" t="s">
        <v>516</v>
      </c>
      <c r="D47" s="261" t="s">
        <v>517</v>
      </c>
      <c r="E47" s="261" t="s">
        <v>518</v>
      </c>
      <c r="F47" s="261" t="s">
        <v>519</v>
      </c>
      <c r="G47" s="261" t="s">
        <v>520</v>
      </c>
      <c r="H47" s="261" t="s">
        <v>521</v>
      </c>
      <c r="I47" s="261" t="s">
        <v>522</v>
      </c>
      <c r="J47" s="261" t="s">
        <v>523</v>
      </c>
      <c r="K47" s="261" t="str">
        <f t="shared" ref="K47" si="20">K41</f>
        <v>Sep</v>
      </c>
      <c r="L47" s="261" t="s">
        <v>525</v>
      </c>
      <c r="M47" s="261" t="s">
        <v>526</v>
      </c>
      <c r="N47" s="261" t="s">
        <v>527</v>
      </c>
      <c r="P47" s="262" t="str">
        <f t="shared" ref="P47:AA47" si="21">P41</f>
        <v>Jan</v>
      </c>
      <c r="Q47" s="262" t="str">
        <f t="shared" si="21"/>
        <v>Feb</v>
      </c>
      <c r="R47" s="262" t="str">
        <f t="shared" si="21"/>
        <v>Mar</v>
      </c>
      <c r="S47" s="262" t="str">
        <f t="shared" si="21"/>
        <v>Apr</v>
      </c>
      <c r="T47" s="262" t="str">
        <f t="shared" si="21"/>
        <v>May</v>
      </c>
      <c r="U47" s="262" t="str">
        <f t="shared" si="21"/>
        <v>Jun</v>
      </c>
      <c r="V47" s="262" t="str">
        <f t="shared" si="21"/>
        <v>Jul</v>
      </c>
      <c r="W47" s="262" t="str">
        <f t="shared" si="21"/>
        <v>Aug</v>
      </c>
      <c r="X47" s="262" t="str">
        <f t="shared" si="21"/>
        <v>Sep</v>
      </c>
      <c r="Y47" s="262" t="str">
        <f t="shared" si="21"/>
        <v>Oct</v>
      </c>
      <c r="Z47" s="262" t="str">
        <f t="shared" si="21"/>
        <v>Nov</v>
      </c>
      <c r="AA47" s="262" t="str">
        <f t="shared" si="21"/>
        <v>Dec</v>
      </c>
    </row>
    <row r="48" spans="1:27" ht="15" customHeight="1">
      <c r="A48" s="202" t="s">
        <v>552</v>
      </c>
      <c r="B48" s="203" t="s">
        <v>529</v>
      </c>
      <c r="C48" s="204">
        <v>0.36759999999999998</v>
      </c>
      <c r="D48" s="204">
        <v>0.35249999999999998</v>
      </c>
      <c r="E48" s="204">
        <v>0.35870000000000002</v>
      </c>
      <c r="F48" s="204">
        <v>0.36270000000000002</v>
      </c>
      <c r="G48" s="204">
        <v>0.3523</v>
      </c>
      <c r="H48" s="204">
        <v>0.34649999999999997</v>
      </c>
      <c r="I48" s="204"/>
      <c r="J48" s="204"/>
      <c r="K48" s="204"/>
      <c r="L48" s="204"/>
      <c r="M48" s="204"/>
      <c r="N48" s="204"/>
      <c r="P48" s="205">
        <f>ROUND(AVERAGE($C48:C48),4)</f>
        <v>0.36759999999999998</v>
      </c>
      <c r="Q48" s="205">
        <f>ROUND(AVERAGE($C48:D48),4)</f>
        <v>0.36009999999999998</v>
      </c>
      <c r="R48" s="205">
        <f>ROUND(AVERAGE($C48:E48),4)</f>
        <v>0.35959999999999998</v>
      </c>
      <c r="S48" s="205">
        <f>ROUND(AVERAGE($C48:F48),4)</f>
        <v>0.3604</v>
      </c>
      <c r="T48" s="205">
        <f>ROUND(AVERAGE($C48:G48),4)</f>
        <v>0.35880000000000001</v>
      </c>
      <c r="U48" s="205">
        <f>ROUND(AVERAGE($C48:H48),4)</f>
        <v>0.35670000000000002</v>
      </c>
      <c r="V48" s="205">
        <f>ROUND(AVERAGE($C48:I48),4)</f>
        <v>0.35670000000000002</v>
      </c>
      <c r="W48" s="205">
        <f>ROUND(AVERAGE($C48:J48),4)</f>
        <v>0.35670000000000002</v>
      </c>
      <c r="X48" s="205">
        <f>ROUND(AVERAGE($C48:K48),4)</f>
        <v>0.35670000000000002</v>
      </c>
      <c r="Y48" s="205">
        <f>ROUND(AVERAGE($C48:L48),4)</f>
        <v>0.35670000000000002</v>
      </c>
      <c r="Z48" s="205">
        <f>ROUND(AVERAGE($C48:M48),4)</f>
        <v>0.35670000000000002</v>
      </c>
      <c r="AA48" s="205">
        <f>ROUND(AVERAGE($C48:N48),4)</f>
        <v>0.35670000000000002</v>
      </c>
    </row>
    <row r="49" spans="1:27" ht="15" customHeight="1">
      <c r="A49" s="206" t="s">
        <v>552</v>
      </c>
      <c r="B49" s="207" t="s">
        <v>530</v>
      </c>
      <c r="C49" s="208">
        <v>0.3715</v>
      </c>
      <c r="D49" s="208">
        <v>0.36099999999999999</v>
      </c>
      <c r="E49" s="208">
        <v>0.36470000000000002</v>
      </c>
      <c r="F49" s="208">
        <v>0.36820000000000003</v>
      </c>
      <c r="G49" s="208">
        <v>0.3584</v>
      </c>
      <c r="H49" s="208">
        <v>0.35249999999999998</v>
      </c>
      <c r="I49" s="208"/>
      <c r="J49" s="208"/>
      <c r="K49" s="208"/>
      <c r="L49" s="208"/>
      <c r="M49" s="208"/>
      <c r="N49" s="208"/>
      <c r="P49" s="209">
        <f>ROUND(AVERAGE($C49:C49),4)</f>
        <v>0.3715</v>
      </c>
      <c r="Q49" s="209">
        <f>ROUND(AVERAGE($C49:D49),4)</f>
        <v>0.36630000000000001</v>
      </c>
      <c r="R49" s="209">
        <f>ROUND(AVERAGE($C49:E49),4)</f>
        <v>0.36570000000000003</v>
      </c>
      <c r="S49" s="209">
        <f>ROUND(AVERAGE($C49:F49),4)</f>
        <v>0.3664</v>
      </c>
      <c r="T49" s="209">
        <f>ROUND(AVERAGE($C49:G49),4)</f>
        <v>0.36480000000000001</v>
      </c>
      <c r="U49" s="209">
        <f>ROUND(AVERAGE($C49:H49),4)</f>
        <v>0.36270000000000002</v>
      </c>
      <c r="V49" s="209">
        <f>ROUND(AVERAGE($C49:I49),4)</f>
        <v>0.36270000000000002</v>
      </c>
      <c r="W49" s="209">
        <f>ROUND(AVERAGE($C49:J49),4)</f>
        <v>0.36270000000000002</v>
      </c>
      <c r="X49" s="209">
        <f>ROUND(AVERAGE($C49:K49),4)</f>
        <v>0.36270000000000002</v>
      </c>
      <c r="Y49" s="209">
        <f>ROUND(AVERAGE($C49:L49),4)</f>
        <v>0.36270000000000002</v>
      </c>
      <c r="Z49" s="209">
        <f>ROUND(AVERAGE($C49:M49),4)</f>
        <v>0.36270000000000002</v>
      </c>
      <c r="AA49" s="209">
        <f>ROUND(AVERAGE($C49:N49),4)</f>
        <v>0.36270000000000002</v>
      </c>
    </row>
    <row r="50" spans="1:27" ht="15" customHeight="1">
      <c r="A50" s="206" t="s">
        <v>552</v>
      </c>
      <c r="B50" s="207" t="s">
        <v>531</v>
      </c>
      <c r="C50" s="208">
        <v>0.42780000000000001</v>
      </c>
      <c r="D50" s="208">
        <v>0.41860000000000003</v>
      </c>
      <c r="E50" s="208">
        <v>0.42059999999999997</v>
      </c>
      <c r="F50" s="208">
        <v>0.42480000000000001</v>
      </c>
      <c r="G50" s="208">
        <v>0.41860000000000003</v>
      </c>
      <c r="H50" s="208">
        <v>0.4093</v>
      </c>
      <c r="I50" s="208"/>
      <c r="J50" s="208"/>
      <c r="K50" s="208"/>
      <c r="L50" s="208"/>
      <c r="M50" s="208"/>
      <c r="N50" s="208"/>
      <c r="P50" s="209">
        <f>ROUND(AVERAGE($C50:C50),4)</f>
        <v>0.42780000000000001</v>
      </c>
      <c r="Q50" s="209">
        <f>ROUND(AVERAGE($C50:D50),4)</f>
        <v>0.42320000000000002</v>
      </c>
      <c r="R50" s="209">
        <f>ROUND(AVERAGE($C50:E50),4)</f>
        <v>0.42230000000000001</v>
      </c>
      <c r="S50" s="209">
        <f>ROUND(AVERAGE($C50:F50),4)</f>
        <v>0.42299999999999999</v>
      </c>
      <c r="T50" s="209">
        <f>ROUND(AVERAGE($C50:G50),4)</f>
        <v>0.42209999999999998</v>
      </c>
      <c r="U50" s="209">
        <f>ROUND(AVERAGE($C50:H50),4)</f>
        <v>0.42</v>
      </c>
      <c r="V50" s="209">
        <f>ROUND(AVERAGE($C50:I50),4)</f>
        <v>0.42</v>
      </c>
      <c r="W50" s="209">
        <f>ROUND(AVERAGE($C50:J50),4)</f>
        <v>0.42</v>
      </c>
      <c r="X50" s="209">
        <f>ROUND(AVERAGE($C50:K50),4)</f>
        <v>0.42</v>
      </c>
      <c r="Y50" s="209">
        <f>ROUND(AVERAGE($C50:L50),4)</f>
        <v>0.42</v>
      </c>
      <c r="Z50" s="209">
        <f>ROUND(AVERAGE($C50:M50),4)</f>
        <v>0.42</v>
      </c>
      <c r="AA50" s="209">
        <f>ROUND(AVERAGE($C50:N50),4)</f>
        <v>0.42</v>
      </c>
    </row>
    <row r="51" spans="1:27" ht="15" customHeight="1">
      <c r="A51" s="218" t="s">
        <v>552</v>
      </c>
      <c r="B51" s="265" t="s">
        <v>532</v>
      </c>
      <c r="C51" s="210">
        <v>0.3997</v>
      </c>
      <c r="D51" s="210">
        <v>0.38979999999999998</v>
      </c>
      <c r="E51" s="210">
        <v>0.39269999999999999</v>
      </c>
      <c r="F51" s="210">
        <v>0.39650000000000002</v>
      </c>
      <c r="G51" s="208">
        <v>0.3886</v>
      </c>
      <c r="H51" s="210">
        <v>0.38090000000000002</v>
      </c>
      <c r="I51" s="208"/>
      <c r="J51" s="210"/>
      <c r="K51" s="210"/>
      <c r="L51" s="210"/>
      <c r="M51" s="208"/>
      <c r="N51" s="210"/>
      <c r="P51" s="211">
        <f>ROUND(AVERAGE($C51:C51),4)</f>
        <v>0.3997</v>
      </c>
      <c r="Q51" s="211">
        <f>ROUND(AVERAGE($C51:D51),4)</f>
        <v>0.39479999999999998</v>
      </c>
      <c r="R51" s="211">
        <f>ROUND(AVERAGE($C51:E51),4)</f>
        <v>0.39410000000000001</v>
      </c>
      <c r="S51" s="211">
        <f>ROUND(AVERAGE($C51:F51),4)</f>
        <v>0.3947</v>
      </c>
      <c r="T51" s="211">
        <f>ROUND(AVERAGE($C51:G51),4)</f>
        <v>0.39350000000000002</v>
      </c>
      <c r="U51" s="211">
        <f>ROUND(AVERAGE($C51:H51),4)</f>
        <v>0.39140000000000003</v>
      </c>
      <c r="V51" s="211">
        <f>ROUND(AVERAGE($C51:I51),4)</f>
        <v>0.39140000000000003</v>
      </c>
      <c r="W51" s="211">
        <f>ROUND(AVERAGE($C51:J51),4)</f>
        <v>0.39140000000000003</v>
      </c>
      <c r="X51" s="211">
        <f>ROUND(AVERAGE($C51:K51),4)</f>
        <v>0.39140000000000003</v>
      </c>
      <c r="Y51" s="211">
        <f>ROUND(AVERAGE($C51:L51),4)</f>
        <v>0.39140000000000003</v>
      </c>
      <c r="Z51" s="211">
        <f>ROUND(AVERAGE($C51:M51),4)</f>
        <v>0.39140000000000003</v>
      </c>
      <c r="AA51" s="211">
        <f>ROUND(AVERAGE($C51:N51),4)</f>
        <v>0.39140000000000003</v>
      </c>
    </row>
    <row r="52" spans="1:27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</row>
    <row r="53" spans="1:27" ht="15" customHeight="1">
      <c r="A53" s="260" t="s">
        <v>514</v>
      </c>
      <c r="B53" s="260" t="s">
        <v>515</v>
      </c>
      <c r="C53" s="261" t="s">
        <v>516</v>
      </c>
      <c r="D53" s="261" t="s">
        <v>517</v>
      </c>
      <c r="E53" s="261" t="s">
        <v>518</v>
      </c>
      <c r="F53" s="261" t="s">
        <v>519</v>
      </c>
      <c r="G53" s="261" t="s">
        <v>520</v>
      </c>
      <c r="H53" s="261" t="s">
        <v>521</v>
      </c>
      <c r="I53" s="261" t="s">
        <v>522</v>
      </c>
      <c r="J53" s="261" t="s">
        <v>523</v>
      </c>
      <c r="K53" s="261" t="str">
        <f t="shared" ref="K53" si="22">K47</f>
        <v>Sep</v>
      </c>
      <c r="L53" s="261" t="s">
        <v>525</v>
      </c>
      <c r="M53" s="261" t="s">
        <v>526</v>
      </c>
      <c r="N53" s="261" t="s">
        <v>527</v>
      </c>
      <c r="P53" s="262" t="str">
        <f t="shared" ref="P53:AA53" si="23">P47</f>
        <v>Jan</v>
      </c>
      <c r="Q53" s="262" t="str">
        <f t="shared" si="23"/>
        <v>Feb</v>
      </c>
      <c r="R53" s="262" t="str">
        <f t="shared" si="23"/>
        <v>Mar</v>
      </c>
      <c r="S53" s="262" t="str">
        <f t="shared" si="23"/>
        <v>Apr</v>
      </c>
      <c r="T53" s="262" t="str">
        <f t="shared" si="23"/>
        <v>May</v>
      </c>
      <c r="U53" s="262" t="str">
        <f t="shared" si="23"/>
        <v>Jun</v>
      </c>
      <c r="V53" s="262" t="str">
        <f t="shared" si="23"/>
        <v>Jul</v>
      </c>
      <c r="W53" s="262" t="str">
        <f t="shared" si="23"/>
        <v>Aug</v>
      </c>
      <c r="X53" s="262" t="str">
        <f t="shared" si="23"/>
        <v>Sep</v>
      </c>
      <c r="Y53" s="262" t="str">
        <f t="shared" si="23"/>
        <v>Oct</v>
      </c>
      <c r="Z53" s="262" t="str">
        <f t="shared" si="23"/>
        <v>Nov</v>
      </c>
      <c r="AA53" s="262" t="str">
        <f t="shared" si="23"/>
        <v>Dec</v>
      </c>
    </row>
    <row r="54" spans="1:27" ht="15" customHeight="1">
      <c r="A54" s="202" t="s">
        <v>565</v>
      </c>
      <c r="B54" s="203" t="s">
        <v>529</v>
      </c>
      <c r="C54" s="204">
        <v>2.9729000000000001</v>
      </c>
      <c r="D54" s="204">
        <v>2.9689999999999999</v>
      </c>
      <c r="E54" s="204">
        <v>3.1088</v>
      </c>
      <c r="F54" s="204">
        <v>3.1581999999999999</v>
      </c>
      <c r="G54" s="204">
        <v>3.1558000000000002</v>
      </c>
      <c r="H54" s="204">
        <v>3.1991999999999998</v>
      </c>
      <c r="I54" s="204"/>
      <c r="J54" s="204"/>
      <c r="K54" s="204"/>
      <c r="L54" s="204"/>
      <c r="M54" s="204"/>
      <c r="N54" s="204"/>
      <c r="P54" s="205">
        <f>ROUND(AVERAGE($C54:C54),4)</f>
        <v>2.9729000000000001</v>
      </c>
      <c r="Q54" s="205">
        <f>ROUND(AVERAGE($C54:D54),4)</f>
        <v>2.9710000000000001</v>
      </c>
      <c r="R54" s="205">
        <f>ROUND(AVERAGE($C54:E54),4)</f>
        <v>3.0169000000000001</v>
      </c>
      <c r="S54" s="205">
        <f>ROUND(AVERAGE($C54:F54),4)</f>
        <v>3.0522</v>
      </c>
      <c r="T54" s="205">
        <f>ROUND(AVERAGE($C54:G54),4)</f>
        <v>3.0729000000000002</v>
      </c>
      <c r="U54" s="205">
        <f>ROUND(AVERAGE($C54:H54),4)</f>
        <v>3.0939999999999999</v>
      </c>
      <c r="V54" s="205">
        <f>ROUND(AVERAGE($C54:I54),4)</f>
        <v>3.0939999999999999</v>
      </c>
      <c r="W54" s="205">
        <f>ROUND(AVERAGE($C54:J54),4)</f>
        <v>3.0939999999999999</v>
      </c>
      <c r="X54" s="205">
        <f>ROUND(AVERAGE($C54:K54),4)</f>
        <v>3.0939999999999999</v>
      </c>
      <c r="Y54" s="205">
        <f>ROUND(AVERAGE($C54:L54),4)</f>
        <v>3.0939999999999999</v>
      </c>
      <c r="Z54" s="205">
        <f>ROUND(AVERAGE($C54:M54),4)</f>
        <v>3.0939999999999999</v>
      </c>
      <c r="AA54" s="205">
        <f>ROUND(AVERAGE($C54:N54),4)</f>
        <v>3.0939999999999999</v>
      </c>
    </row>
    <row r="55" spans="1:27" ht="15" customHeight="1">
      <c r="A55" s="202" t="s">
        <v>565</v>
      </c>
      <c r="B55" s="207" t="s">
        <v>530</v>
      </c>
      <c r="C55" s="208">
        <v>2.9849999999999999</v>
      </c>
      <c r="D55" s="208">
        <v>2.9809999999999999</v>
      </c>
      <c r="E55" s="208">
        <v>3.1211000000000002</v>
      </c>
      <c r="F55" s="208">
        <v>3.1711</v>
      </c>
      <c r="G55" s="208">
        <v>3.1686999999999999</v>
      </c>
      <c r="H55" s="208">
        <v>3.2118000000000002</v>
      </c>
      <c r="I55" s="208"/>
      <c r="J55" s="208"/>
      <c r="K55" s="208"/>
      <c r="L55" s="208"/>
      <c r="M55" s="208"/>
      <c r="N55" s="208"/>
      <c r="P55" s="209">
        <f>ROUND(AVERAGE($C55:C55),4)</f>
        <v>2.9849999999999999</v>
      </c>
      <c r="Q55" s="209">
        <f>ROUND(AVERAGE($C55:D55),4)</f>
        <v>2.9830000000000001</v>
      </c>
      <c r="R55" s="209">
        <f>ROUND(AVERAGE($C55:E55),4)</f>
        <v>3.0289999999999999</v>
      </c>
      <c r="S55" s="209">
        <f>ROUND(AVERAGE($C55:F55),4)</f>
        <v>3.0646</v>
      </c>
      <c r="T55" s="209">
        <f>ROUND(AVERAGE($C55:G55),4)</f>
        <v>3.0853999999999999</v>
      </c>
      <c r="U55" s="209">
        <f>ROUND(AVERAGE($C55:H55),4)</f>
        <v>3.1065</v>
      </c>
      <c r="V55" s="209">
        <f>ROUND(AVERAGE($C55:I55),4)</f>
        <v>3.1065</v>
      </c>
      <c r="W55" s="209">
        <f>ROUND(AVERAGE($C55:J55),4)</f>
        <v>3.1065</v>
      </c>
      <c r="X55" s="209">
        <f>ROUND(AVERAGE($C55:K55),4)</f>
        <v>3.1065</v>
      </c>
      <c r="Y55" s="209">
        <f>ROUND(AVERAGE($C55:L55),4)</f>
        <v>3.1065</v>
      </c>
      <c r="Z55" s="209">
        <f>ROUND(AVERAGE($C55:M55),4)</f>
        <v>3.1065</v>
      </c>
      <c r="AA55" s="209">
        <f>ROUND(AVERAGE($C55:N55),4)</f>
        <v>3.1065</v>
      </c>
    </row>
    <row r="56" spans="1:27" ht="15" customHeight="1">
      <c r="A56" s="202" t="s">
        <v>565</v>
      </c>
      <c r="B56" s="207" t="s">
        <v>531</v>
      </c>
      <c r="C56" s="208">
        <v>3.0499000000000001</v>
      </c>
      <c r="D56" s="208">
        <v>3.0457999999999998</v>
      </c>
      <c r="E56" s="208">
        <v>3.1884000000000001</v>
      </c>
      <c r="F56" s="208">
        <v>3.2414999999999998</v>
      </c>
      <c r="G56" s="208">
        <v>3.2363</v>
      </c>
      <c r="H56" s="208">
        <v>3.2770999999999999</v>
      </c>
      <c r="I56" s="208"/>
      <c r="J56" s="208"/>
      <c r="K56" s="208"/>
      <c r="L56" s="208"/>
      <c r="M56" s="208"/>
      <c r="N56" s="208"/>
      <c r="P56" s="209">
        <f>ROUND(AVERAGE($C56:C56),4)</f>
        <v>3.0499000000000001</v>
      </c>
      <c r="Q56" s="209">
        <f>ROUND(AVERAGE($C56:D56),4)</f>
        <v>3.0478999999999998</v>
      </c>
      <c r="R56" s="209">
        <f>ROUND(AVERAGE($C56:E56),4)</f>
        <v>3.0947</v>
      </c>
      <c r="S56" s="209">
        <f>ROUND(AVERAGE($C56:F56),4)</f>
        <v>3.1314000000000002</v>
      </c>
      <c r="T56" s="209">
        <f>ROUND(AVERAGE($C56:G56),4)</f>
        <v>3.1524000000000001</v>
      </c>
      <c r="U56" s="209">
        <f>ROUND(AVERAGE($C56:H56),4)</f>
        <v>3.1732</v>
      </c>
      <c r="V56" s="209">
        <f>ROUND(AVERAGE($C56:I56),4)</f>
        <v>3.1732</v>
      </c>
      <c r="W56" s="209">
        <f>ROUND(AVERAGE($C56:J56),4)</f>
        <v>3.1732</v>
      </c>
      <c r="X56" s="209">
        <f>ROUND(AVERAGE($C56:K56),4)</f>
        <v>3.1732</v>
      </c>
      <c r="Y56" s="209">
        <f>ROUND(AVERAGE($C56:L56),4)</f>
        <v>3.1732</v>
      </c>
      <c r="Z56" s="209">
        <f>ROUND(AVERAGE($C56:M56),4)</f>
        <v>3.1732</v>
      </c>
      <c r="AA56" s="209">
        <f>ROUND(AVERAGE($C56:N56),4)</f>
        <v>3.1732</v>
      </c>
    </row>
    <row r="57" spans="1:27" ht="15" customHeight="1">
      <c r="A57" s="202" t="s">
        <v>565</v>
      </c>
      <c r="B57" s="265" t="s">
        <v>532</v>
      </c>
      <c r="C57" s="210">
        <v>3.0175000000000001</v>
      </c>
      <c r="D57" s="210">
        <v>3.0135000000000001</v>
      </c>
      <c r="E57" s="210">
        <v>3.1547000000000001</v>
      </c>
      <c r="F57" s="210">
        <v>3.2063999999999999</v>
      </c>
      <c r="G57" s="208">
        <v>3.2025000000000001</v>
      </c>
      <c r="H57" s="210">
        <v>3.2444999999999999</v>
      </c>
      <c r="I57" s="208"/>
      <c r="J57" s="210"/>
      <c r="K57" s="210"/>
      <c r="L57" s="210"/>
      <c r="M57" s="208"/>
      <c r="N57" s="210"/>
      <c r="P57" s="211">
        <f>ROUND(AVERAGE($C57:C57),4)</f>
        <v>3.0175000000000001</v>
      </c>
      <c r="Q57" s="211">
        <f>ROUND(AVERAGE($C57:D57),4)</f>
        <v>3.0154999999999998</v>
      </c>
      <c r="R57" s="211">
        <f>ROUND(AVERAGE($C57:E57),4)</f>
        <v>3.0619000000000001</v>
      </c>
      <c r="S57" s="211">
        <f>ROUND(AVERAGE($C57:F57),4)</f>
        <v>3.0979999999999999</v>
      </c>
      <c r="T57" s="211">
        <f>ROUND(AVERAGE($C57:G57),4)</f>
        <v>3.1189</v>
      </c>
      <c r="U57" s="211">
        <f>ROUND(AVERAGE($C57:H57),4)</f>
        <v>3.1398999999999999</v>
      </c>
      <c r="V57" s="211">
        <f>ROUND(AVERAGE($C57:I57),4)</f>
        <v>3.1398999999999999</v>
      </c>
      <c r="W57" s="211">
        <f>ROUND(AVERAGE($C57:J57),4)</f>
        <v>3.1398999999999999</v>
      </c>
      <c r="X57" s="211">
        <f>ROUND(AVERAGE($C57:K57),4)</f>
        <v>3.1398999999999999</v>
      </c>
      <c r="Y57" s="211">
        <f>ROUND(AVERAGE($C57:L57),4)</f>
        <v>3.1398999999999999</v>
      </c>
      <c r="Z57" s="211">
        <f>ROUND(AVERAGE($C57:M57),4)</f>
        <v>3.1398999999999999</v>
      </c>
      <c r="AA57" s="211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M8" activePane="bottomRight" state="frozen"/>
      <selection activeCell="B611" sqref="B611"/>
      <selection pane="topRight" activeCell="B611" sqref="B611"/>
      <selection pane="bottomLeft" activeCell="B611" sqref="B611"/>
      <selection pane="bottomRight" activeCell="J24" sqref="J24"/>
    </sheetView>
  </sheetViews>
  <sheetFormatPr defaultColWidth="9.15234375" defaultRowHeight="12.9"/>
  <cols>
    <col min="1" max="1" width="8.4609375" style="4" customWidth="1"/>
    <col min="2" max="2" width="3.53515625" style="81" customWidth="1"/>
    <col min="3" max="3" width="32.84375" style="2" customWidth="1"/>
    <col min="4" max="16" width="15.84375" style="2" customWidth="1"/>
    <col min="17" max="17" width="5.53515625" style="148" customWidth="1"/>
    <col min="18" max="30" width="15.84375" style="2" customWidth="1"/>
    <col min="31" max="16384" width="9.15234375" style="4"/>
  </cols>
  <sheetData>
    <row r="1" spans="1:30">
      <c r="A1" s="1" t="str">
        <f>BS!$A$1</f>
        <v>Asia Network International Group</v>
      </c>
      <c r="D1" s="52" t="str">
        <f>TB!C1</f>
        <v>MYR</v>
      </c>
      <c r="E1" s="52" t="str">
        <f>D1</f>
        <v>MYR</v>
      </c>
      <c r="F1" s="52" t="str">
        <f t="shared" ref="F1:G1" si="0">E1</f>
        <v>MYR</v>
      </c>
      <c r="G1" s="52" t="str">
        <f t="shared" si="0"/>
        <v>MYR</v>
      </c>
      <c r="H1" s="52" t="str">
        <f t="shared" ref="H1" si="1">G1</f>
        <v>MYR</v>
      </c>
      <c r="I1" s="52" t="str">
        <f t="shared" ref="I1" si="2">H1</f>
        <v>MYR</v>
      </c>
      <c r="J1" s="52" t="str">
        <f t="shared" ref="J1" si="3">I1</f>
        <v>MYR</v>
      </c>
      <c r="K1" s="52" t="str">
        <f t="shared" ref="K1" si="4">J1</f>
        <v>MYR</v>
      </c>
      <c r="L1" s="52" t="str">
        <f t="shared" ref="L1" si="5">K1</f>
        <v>MYR</v>
      </c>
      <c r="M1" s="52" t="str">
        <f t="shared" ref="M1" si="6">L1</f>
        <v>MYR</v>
      </c>
      <c r="N1" s="52" t="str">
        <f t="shared" ref="N1" si="7">M1</f>
        <v>MYR</v>
      </c>
      <c r="O1" s="52" t="str">
        <f t="shared" ref="O1:P1" si="8">N1</f>
        <v>MYR</v>
      </c>
      <c r="P1" s="52" t="str">
        <f t="shared" si="8"/>
        <v>MYR</v>
      </c>
      <c r="R1" s="52" t="s">
        <v>496</v>
      </c>
      <c r="S1" s="52" t="s">
        <v>496</v>
      </c>
      <c r="T1" s="52" t="s">
        <v>496</v>
      </c>
      <c r="U1" s="52" t="s">
        <v>496</v>
      </c>
      <c r="V1" s="52" t="s">
        <v>496</v>
      </c>
      <c r="W1" s="52" t="s">
        <v>496</v>
      </c>
      <c r="X1" s="52" t="s">
        <v>496</v>
      </c>
      <c r="Y1" s="52" t="s">
        <v>496</v>
      </c>
      <c r="Z1" s="52" t="s">
        <v>496</v>
      </c>
      <c r="AA1" s="52" t="s">
        <v>496</v>
      </c>
      <c r="AB1" s="52" t="s">
        <v>496</v>
      </c>
      <c r="AC1" s="52" t="s">
        <v>496</v>
      </c>
      <c r="AD1" s="52" t="str">
        <f t="shared" ref="AD1" si="9">AC1</f>
        <v>MYR</v>
      </c>
    </row>
    <row r="2" spans="1:30">
      <c r="A2" s="1" t="s">
        <v>76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 spans="1:30">
      <c r="A3" s="1" t="s">
        <v>2</v>
      </c>
      <c r="B3" s="93" t="str">
        <f>TB!A1</f>
        <v>Excel GSA (M) Sdn. Bhd.</v>
      </c>
      <c r="C3" s="5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2">
        <f t="shared" ref="D4:AC4" si="10">IFERROR((D9+D10)/D9,0)</f>
        <v>0.11328906863823732</v>
      </c>
      <c r="E4" s="92">
        <f t="shared" si="10"/>
        <v>0.14181873022233127</v>
      </c>
      <c r="F4" s="92">
        <f t="shared" si="10"/>
        <v>0.12996492947135427</v>
      </c>
      <c r="G4" s="92">
        <f t="shared" si="10"/>
        <v>0.15812244565041192</v>
      </c>
      <c r="H4" s="92">
        <f t="shared" si="10"/>
        <v>0.19760758127139519</v>
      </c>
      <c r="I4" s="92">
        <f t="shared" si="10"/>
        <v>0.1252530204103976</v>
      </c>
      <c r="J4" s="92">
        <f t="shared" si="10"/>
        <v>0</v>
      </c>
      <c r="K4" s="92">
        <f t="shared" si="10"/>
        <v>0</v>
      </c>
      <c r="L4" s="92">
        <f t="shared" si="10"/>
        <v>0</v>
      </c>
      <c r="M4" s="92">
        <f t="shared" si="10"/>
        <v>0</v>
      </c>
      <c r="N4" s="92">
        <f t="shared" si="10"/>
        <v>0</v>
      </c>
      <c r="O4" s="92">
        <f t="shared" si="10"/>
        <v>0</v>
      </c>
      <c r="P4" s="92">
        <f t="shared" si="10"/>
        <v>0.13727120933071754</v>
      </c>
      <c r="Q4" s="162"/>
      <c r="R4" s="92">
        <f t="shared" si="10"/>
        <v>0.11684349563858923</v>
      </c>
      <c r="S4" s="92">
        <f t="shared" si="10"/>
        <v>0.11600826177020998</v>
      </c>
      <c r="T4" s="92">
        <f t="shared" si="10"/>
        <v>0.12611095256139426</v>
      </c>
      <c r="U4" s="92">
        <f t="shared" si="10"/>
        <v>0.17992184382799395</v>
      </c>
      <c r="V4" s="92">
        <f t="shared" si="10"/>
        <v>0.13430550401243802</v>
      </c>
      <c r="W4" s="92">
        <f t="shared" si="10"/>
        <v>0.1284261637527693</v>
      </c>
      <c r="X4" s="92">
        <f t="shared" si="10"/>
        <v>9.5983478658554222E-2</v>
      </c>
      <c r="Y4" s="92">
        <f t="shared" si="10"/>
        <v>7.0366650338634443E-2</v>
      </c>
      <c r="Z4" s="92">
        <f t="shared" si="10"/>
        <v>0.15957941173419674</v>
      </c>
      <c r="AA4" s="92">
        <f t="shared" si="10"/>
        <v>0.14973785596999203</v>
      </c>
      <c r="AB4" s="92">
        <f t="shared" si="10"/>
        <v>0.13978583640983713</v>
      </c>
      <c r="AC4" s="92">
        <f t="shared" si="10"/>
        <v>0.1058547822310211</v>
      </c>
      <c r="AD4" s="92">
        <f t="shared" ref="AD4" si="11">IFERROR((AD9+AD10)/AD9,0)</f>
        <v>0.11522559648118803</v>
      </c>
    </row>
    <row r="7" spans="1:30">
      <c r="A7" s="101" t="s">
        <v>3</v>
      </c>
      <c r="B7" s="102"/>
      <c r="C7" s="103"/>
      <c r="D7" s="104" t="str">
        <f>BS!E7</f>
        <v>Jan'25</v>
      </c>
      <c r="E7" s="104" t="str">
        <f>BS!F7</f>
        <v>Feb'25</v>
      </c>
      <c r="F7" s="104" t="str">
        <f>BS!G7</f>
        <v>Mar'25</v>
      </c>
      <c r="G7" s="104" t="str">
        <f>BS!H7</f>
        <v>Apr'25</v>
      </c>
      <c r="H7" s="104" t="str">
        <f>BS!I7</f>
        <v>May'25</v>
      </c>
      <c r="I7" s="104" t="str">
        <f>BS!J7</f>
        <v>Jun'25</v>
      </c>
      <c r="J7" s="104" t="str">
        <f>BS!K7</f>
        <v>Jul'25</v>
      </c>
      <c r="K7" s="104" t="str">
        <f>BS!L7</f>
        <v>Aug'25</v>
      </c>
      <c r="L7" s="104" t="str">
        <f>BS!M7</f>
        <v>Sep'25</v>
      </c>
      <c r="M7" s="104" t="str">
        <f>BS!N7</f>
        <v>Oct'25</v>
      </c>
      <c r="N7" s="104" t="str">
        <f>BS!O7</f>
        <v>Nov'25</v>
      </c>
      <c r="O7" s="104" t="str">
        <f>BS!P7</f>
        <v>Dec'25</v>
      </c>
      <c r="P7" s="160" t="s">
        <v>566</v>
      </c>
      <c r="R7" s="161" t="str">
        <f>BS!S7</f>
        <v>Jan'24</v>
      </c>
      <c r="S7" s="104" t="str">
        <f>BS!T7</f>
        <v>Feb'24</v>
      </c>
      <c r="T7" s="104" t="str">
        <f>BS!U7</f>
        <v>Mar'24</v>
      </c>
      <c r="U7" s="104" t="str">
        <f>BS!V7</f>
        <v>Apr'24</v>
      </c>
      <c r="V7" s="104" t="str">
        <f>BS!W7</f>
        <v>May'24</v>
      </c>
      <c r="W7" s="104" t="str">
        <f>BS!X7</f>
        <v>Jun'24</v>
      </c>
      <c r="X7" s="104" t="str">
        <f>BS!Y7</f>
        <v>Jul'24</v>
      </c>
      <c r="Y7" s="104" t="str">
        <f>BS!Z7</f>
        <v>Aug'24</v>
      </c>
      <c r="Z7" s="104" t="str">
        <f>BS!AA7</f>
        <v>Sep'24</v>
      </c>
      <c r="AA7" s="104" t="str">
        <f>BS!AB7</f>
        <v>Oct'24</v>
      </c>
      <c r="AB7" s="104" t="str">
        <f>BS!AC7</f>
        <v>Nov'24</v>
      </c>
      <c r="AC7" s="104" t="str">
        <f>BS!AD7</f>
        <v>Dec'24</v>
      </c>
      <c r="AD7" s="113" t="s">
        <v>509</v>
      </c>
    </row>
    <row r="8" spans="1:30">
      <c r="P8" s="114"/>
      <c r="AD8" s="114"/>
    </row>
    <row r="9" spans="1:30">
      <c r="A9" s="85" t="s">
        <v>77</v>
      </c>
      <c r="B9" s="4"/>
      <c r="C9" s="4"/>
      <c r="D9" s="9">
        <f>-TB!C415</f>
        <v>3405344.44</v>
      </c>
      <c r="E9" s="9">
        <f>-TB!D415-SUM($D9:D9)</f>
        <v>2301554.1</v>
      </c>
      <c r="F9" s="9">
        <f>-TB!E415-SUM($D9:E9)</f>
        <v>2758986.0699999994</v>
      </c>
      <c r="G9" s="9">
        <f>-TB!F415-SUM($D9:F9)</f>
        <v>2192118.7000000011</v>
      </c>
      <c r="H9" s="9">
        <f>-TB!G415-SUM($D9:G9)</f>
        <v>1118066.8200000003</v>
      </c>
      <c r="I9" s="9">
        <f>-TB!H415-SUM($D9:H9)</f>
        <v>1814705.379999999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5">
        <f>SUM(D9:O9)</f>
        <v>13590775.51</v>
      </c>
      <c r="R9" s="9">
        <f>-TB!Q415</f>
        <v>4869763.84</v>
      </c>
      <c r="S9" s="9">
        <f>-TB!R415-SUM($R9:R9)</f>
        <v>3427023.42</v>
      </c>
      <c r="T9" s="9">
        <f>-TB!S415-SUM($R9:S9)</f>
        <v>3078950.0999999996</v>
      </c>
      <c r="U9" s="9">
        <f>-TB!T415-SUM($R9:T9)</f>
        <v>1006712.5600000005</v>
      </c>
      <c r="V9" s="9">
        <f>-TB!U415-SUM($R9:U9)</f>
        <v>2752334.26</v>
      </c>
      <c r="W9" s="9">
        <f>-TB!V415-SUM($R9:V9)</f>
        <v>1717900.9600000009</v>
      </c>
      <c r="X9" s="9">
        <f>-TB!W415-SUM($R9:W9)</f>
        <v>5168897.4699999988</v>
      </c>
      <c r="Y9" s="9">
        <f>-TB!X415-SUM($R9:X9)</f>
        <v>5181865.3900000006</v>
      </c>
      <c r="Z9" s="9">
        <f>-TB!Y415-SUM($R9:Y9)</f>
        <v>1871238.129999999</v>
      </c>
      <c r="AA9" s="9">
        <f>-TB!Z415-SUM($R9:Z9)</f>
        <v>1961164.25</v>
      </c>
      <c r="AB9" s="9">
        <f>-TB!AA415-SUM($R9:AA9)</f>
        <v>2149756.6400000006</v>
      </c>
      <c r="AC9" s="9">
        <f>-TB!AB415-SUM($R9:AB9)</f>
        <v>5972190.3600000031</v>
      </c>
      <c r="AD9" s="115">
        <f>SUM(R9:AC9)</f>
        <v>39157797.380000003</v>
      </c>
    </row>
    <row r="10" spans="1:30">
      <c r="A10" s="85" t="s">
        <v>78</v>
      </c>
      <c r="B10" s="4"/>
      <c r="C10" s="4"/>
      <c r="D10" s="9">
        <f>-TB!C495</f>
        <v>-3019556.14</v>
      </c>
      <c r="E10" s="9">
        <f>-TB!D495-SUM($D10:D10)</f>
        <v>-1975150.6199999996</v>
      </c>
      <c r="F10" s="9">
        <f>-TB!E495-SUM($D10:E10)</f>
        <v>-2400414.6400000006</v>
      </c>
      <c r="G10" s="9">
        <f>-TB!F495-SUM($D10:F10)</f>
        <v>-1845495.5299999993</v>
      </c>
      <c r="H10" s="9">
        <f>-TB!G495-SUM($D10:G10)</f>
        <v>-897128.33999999985</v>
      </c>
      <c r="I10" s="9">
        <f>-TB!H495-SUM($D10:H10)</f>
        <v>-1587408.0500000007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5">
        <f>SUM(D10:O10)</f>
        <v>-11725153.32</v>
      </c>
      <c r="R10" s="9">
        <f>-TB!Q495</f>
        <v>-4300763.6100000003</v>
      </c>
      <c r="S10" s="9">
        <f>-TB!R495-SUM($R10:R10)</f>
        <v>-3029460.3899999997</v>
      </c>
      <c r="T10" s="9">
        <f>-TB!S495-SUM($R10:S10)</f>
        <v>-2690660.7699999996</v>
      </c>
      <c r="U10" s="9">
        <f>-TB!T495-SUM($R10:T10)</f>
        <v>-825582.98000000045</v>
      </c>
      <c r="V10" s="9">
        <f>-TB!U495-SUM($R10:U10)</f>
        <v>-2382680.6199999992</v>
      </c>
      <c r="W10" s="9">
        <f>-TB!V495-SUM($R10:V10)</f>
        <v>-1497277.5300000012</v>
      </c>
      <c r="X10" s="9">
        <f>-TB!W495-SUM($R10:W10)</f>
        <v>-4672768.709999999</v>
      </c>
      <c r="Y10" s="9">
        <f>-TB!X495-SUM($R10:X10)</f>
        <v>-4817234.879999999</v>
      </c>
      <c r="Z10" s="9">
        <f>-TB!Y495-SUM($R10:Y10)</f>
        <v>-1572627.0500000007</v>
      </c>
      <c r="AA10" s="9">
        <f>-TB!Z495-SUM($R10:Z10)</f>
        <v>-1667503.7200000025</v>
      </c>
      <c r="AB10" s="9">
        <f>-TB!AA495-SUM($R10:AA10)</f>
        <v>-1849251.1099999994</v>
      </c>
      <c r="AC10" s="9">
        <f>-TB!AB495-SUM($R10:AB10)</f>
        <v>-5340005.4499999993</v>
      </c>
      <c r="AD10" s="115">
        <f>SUM(R10:AC10)</f>
        <v>-34645816.82</v>
      </c>
    </row>
    <row r="11" spans="1:30" s="106" customFormat="1">
      <c r="A11" s="105" t="s">
        <v>79</v>
      </c>
      <c r="D11" s="108">
        <f t="shared" ref="D11:P11" si="12">SUM(D8:D10)</f>
        <v>385788.29999999981</v>
      </c>
      <c r="E11" s="108">
        <f t="shared" si="12"/>
        <v>326403.48000000045</v>
      </c>
      <c r="F11" s="108">
        <f t="shared" si="12"/>
        <v>358571.42999999877</v>
      </c>
      <c r="G11" s="108">
        <f t="shared" si="12"/>
        <v>346623.17000000179</v>
      </c>
      <c r="H11" s="108">
        <f t="shared" si="12"/>
        <v>220938.48000000045</v>
      </c>
      <c r="I11" s="108">
        <f t="shared" si="12"/>
        <v>227297.32999999821</v>
      </c>
      <c r="J11" s="108">
        <f t="shared" si="12"/>
        <v>0</v>
      </c>
      <c r="K11" s="108">
        <f t="shared" si="12"/>
        <v>0</v>
      </c>
      <c r="L11" s="108">
        <f t="shared" si="12"/>
        <v>0</v>
      </c>
      <c r="M11" s="108">
        <f t="shared" si="12"/>
        <v>0</v>
      </c>
      <c r="N11" s="108">
        <f t="shared" si="12"/>
        <v>0</v>
      </c>
      <c r="O11" s="108">
        <f t="shared" si="12"/>
        <v>0</v>
      </c>
      <c r="P11" s="108">
        <f t="shared" si="12"/>
        <v>1865622.1899999995</v>
      </c>
      <c r="Q11" s="163"/>
      <c r="R11" s="108">
        <f t="shared" ref="R11:AC11" si="13">SUM(R8:R10)</f>
        <v>569000.22999999952</v>
      </c>
      <c r="S11" s="108">
        <f t="shared" si="13"/>
        <v>397563.03000000026</v>
      </c>
      <c r="T11" s="108">
        <f t="shared" si="13"/>
        <v>388289.33000000007</v>
      </c>
      <c r="U11" s="108">
        <f t="shared" si="13"/>
        <v>181129.58000000007</v>
      </c>
      <c r="V11" s="108">
        <f t="shared" si="13"/>
        <v>369653.6400000006</v>
      </c>
      <c r="W11" s="108">
        <f t="shared" si="13"/>
        <v>220623.4299999997</v>
      </c>
      <c r="X11" s="108">
        <f t="shared" si="13"/>
        <v>496128.75999999978</v>
      </c>
      <c r="Y11" s="108">
        <f t="shared" si="13"/>
        <v>364630.51000000164</v>
      </c>
      <c r="Z11" s="108">
        <f t="shared" si="13"/>
        <v>298611.07999999821</v>
      </c>
      <c r="AA11" s="108">
        <f t="shared" si="13"/>
        <v>293660.52999999747</v>
      </c>
      <c r="AB11" s="108">
        <f t="shared" si="13"/>
        <v>300505.53000000119</v>
      </c>
      <c r="AC11" s="108">
        <f t="shared" si="13"/>
        <v>632184.91000000387</v>
      </c>
      <c r="AD11" s="108">
        <f t="shared" ref="AD11" si="14">SUM(AD8:AD10)</f>
        <v>4511980.5600000024</v>
      </c>
    </row>
    <row r="12" spans="1:30">
      <c r="B12" s="8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5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5"/>
    </row>
    <row r="13" spans="1:30">
      <c r="A13" s="60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5">
        <f t="shared" ref="P13:P19" si="15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5">
        <f t="shared" ref="AD13:AD19" si="16">SUM(R13:AC13)</f>
        <v>0</v>
      </c>
    </row>
    <row r="14" spans="1:30">
      <c r="A14" s="60" t="s">
        <v>81</v>
      </c>
      <c r="B14" s="4"/>
      <c r="C14" s="4"/>
      <c r="D14" s="9">
        <f>-TB!C507</f>
        <v>41788.449999999997</v>
      </c>
      <c r="E14" s="9">
        <f>-TB!D507-SUM($D14:D14)</f>
        <v>43949.150000000009</v>
      </c>
      <c r="F14" s="9">
        <f>-TB!E507-SUM($D14:E14)</f>
        <v>42767.149999999994</v>
      </c>
      <c r="G14" s="9">
        <f>-TB!F507-SUM($D14:F14)</f>
        <v>57487.149999999994</v>
      </c>
      <c r="H14" s="9">
        <f>-TB!G507-SUM($D14:G14)</f>
        <v>51020.450000000012</v>
      </c>
      <c r="I14" s="9">
        <f>-TB!H507-SUM($D14:H14)</f>
        <v>51417.850000000006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5">
        <f t="shared" si="15"/>
        <v>288430.2</v>
      </c>
      <c r="R14" s="9">
        <f>-TB!Q507</f>
        <v>32934.65</v>
      </c>
      <c r="S14" s="9">
        <f>-TB!R507-SUM($R14:R14)</f>
        <v>39792.749999999993</v>
      </c>
      <c r="T14" s="9">
        <f>-TB!S507-SUM($R14:S14)</f>
        <v>35566.5</v>
      </c>
      <c r="U14" s="9">
        <f>-TB!T507-SUM($R14:T14)</f>
        <v>32424.700000000012</v>
      </c>
      <c r="V14" s="9">
        <f>-TB!U507-SUM($R14:U14)</f>
        <v>47389.729999999981</v>
      </c>
      <c r="W14" s="9">
        <f>-TB!V507-SUM($R14:V14)</f>
        <v>48143.830000000016</v>
      </c>
      <c r="X14" s="9">
        <f>-TB!W507-SUM($R14:W14)</f>
        <v>44874.449999999983</v>
      </c>
      <c r="Y14" s="9">
        <f>-TB!X507-SUM($R14:X14)</f>
        <v>42643.150000000023</v>
      </c>
      <c r="Z14" s="9">
        <f>-TB!Y507-SUM($R14:Y14)</f>
        <v>44055.649999999965</v>
      </c>
      <c r="AA14" s="9">
        <f>-TB!Z507-SUM($R14:Z14)</f>
        <v>47486.360000000044</v>
      </c>
      <c r="AB14" s="9">
        <f>-TB!AA507-SUM($R14:AA14)</f>
        <v>41759.349999999977</v>
      </c>
      <c r="AC14" s="9">
        <f>-TB!AB507-SUM($R14:AB14)</f>
        <v>50829.099999999977</v>
      </c>
      <c r="AD14" s="115">
        <f t="shared" si="16"/>
        <v>507900.22</v>
      </c>
    </row>
    <row r="15" spans="1:30">
      <c r="A15" s="60" t="s">
        <v>82</v>
      </c>
      <c r="B15" s="4"/>
      <c r="C15" s="4"/>
      <c r="D15" s="9">
        <f>-TB!C514</f>
        <v>-7789.7</v>
      </c>
      <c r="E15" s="9">
        <f>-TB!D514-SUM($D15:D15)</f>
        <v>-4970.88</v>
      </c>
      <c r="F15" s="9">
        <f>-TB!E514-SUM($D15:E15)</f>
        <v>-3984.1499999999996</v>
      </c>
      <c r="G15" s="9">
        <f>-TB!F514-SUM($D15:F15)</f>
        <v>-6503.130000000001</v>
      </c>
      <c r="H15" s="9">
        <f>-TB!G514-SUM($D15:G15)</f>
        <v>-7139.68</v>
      </c>
      <c r="I15" s="9">
        <f>-TB!H514-SUM($D15:H15)</f>
        <v>-5080.1399999999994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5">
        <f t="shared" si="15"/>
        <v>-35467.68</v>
      </c>
      <c r="R15" s="9">
        <f>-TB!Q514</f>
        <v>-10873.6</v>
      </c>
      <c r="S15" s="9">
        <f>-TB!R514-SUM($R15:R15)</f>
        <v>-7348.2499999999982</v>
      </c>
      <c r="T15" s="9">
        <f>-TB!S514-SUM($R15:S15)</f>
        <v>-7201.68</v>
      </c>
      <c r="U15" s="9">
        <f>-TB!T514-SUM($R15:T15)</f>
        <v>-6625.02</v>
      </c>
      <c r="V15" s="9">
        <f>-TB!U514-SUM($R15:U15)</f>
        <v>-4892.6899999999987</v>
      </c>
      <c r="W15" s="9">
        <f>-TB!V514-SUM($R15:V15)</f>
        <v>-6842.93</v>
      </c>
      <c r="X15" s="9">
        <f>-TB!W514-SUM($R15:W15)</f>
        <v>-9441.4599999999991</v>
      </c>
      <c r="Y15" s="9">
        <f>-TB!X514-SUM($R15:X15)</f>
        <v>-6614.2400000000052</v>
      </c>
      <c r="Z15" s="9">
        <f>-TB!Y514-SUM($R15:Y15)</f>
        <v>-4840.8799999999974</v>
      </c>
      <c r="AA15" s="9">
        <f>-TB!Z514-SUM($R15:Z15)</f>
        <v>-9000.3300000000017</v>
      </c>
      <c r="AB15" s="9">
        <f>-TB!AA514-SUM($R15:AA15)</f>
        <v>-6896.7599999999948</v>
      </c>
      <c r="AC15" s="9">
        <f>-TB!AB514-SUM($R15:AB15)</f>
        <v>-10607.080000000002</v>
      </c>
      <c r="AD15" s="115">
        <f t="shared" si="16"/>
        <v>-91184.92</v>
      </c>
    </row>
    <row r="16" spans="1:30">
      <c r="A16" s="60" t="s">
        <v>83</v>
      </c>
      <c r="B16" s="4"/>
      <c r="C16" s="4"/>
      <c r="D16" s="9">
        <f>-TB!C587</f>
        <v>-270963.02</v>
      </c>
      <c r="E16" s="9">
        <f>-TB!D587-SUM($D16:D16)</f>
        <v>-286162.06999999995</v>
      </c>
      <c r="F16" s="9">
        <f>-TB!E587-SUM($D16:E16)</f>
        <v>-276796.52</v>
      </c>
      <c r="G16" s="9">
        <f>-TB!F587-SUM($D16:F16)</f>
        <v>-285505.05999999994</v>
      </c>
      <c r="H16" s="9">
        <f>-TB!G587-SUM($D16:G16)</f>
        <v>-297379.73</v>
      </c>
      <c r="I16" s="9">
        <f>-TB!H587-SUM($D16:H16)</f>
        <v>-24191.600000000093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5">
        <f t="shared" si="15"/>
        <v>-1440998</v>
      </c>
      <c r="R16" s="9">
        <f>-TB!Q587</f>
        <v>-241395.4</v>
      </c>
      <c r="S16" s="9">
        <f>-TB!R587-SUM($R16:R16)</f>
        <v>-359859.23</v>
      </c>
      <c r="T16" s="9">
        <f>-TB!S587-SUM($R16:S16)</f>
        <v>-242583.22999999998</v>
      </c>
      <c r="U16" s="9">
        <f>-TB!T587-SUM($R16:T16)</f>
        <v>-282244.22000000009</v>
      </c>
      <c r="V16" s="9">
        <f>-TB!U587-SUM($R16:U16)</f>
        <v>-322897.93999999994</v>
      </c>
      <c r="W16" s="9">
        <f>-TB!V587-SUM($R16:V16)</f>
        <v>-382843.29000000004</v>
      </c>
      <c r="X16" s="9">
        <f>-TB!W587-SUM($R16:W16)</f>
        <v>-350876.37000000011</v>
      </c>
      <c r="Y16" s="9">
        <f>-TB!X587-SUM($R16:X16)</f>
        <v>-377709</v>
      </c>
      <c r="Z16" s="9">
        <f>-TB!Y587-SUM($R16:Y16)</f>
        <v>-358036.00999999978</v>
      </c>
      <c r="AA16" s="9">
        <f>-TB!Z587-SUM($R16:Z16)</f>
        <v>-368316.35999999987</v>
      </c>
      <c r="AB16" s="9">
        <f>-TB!AA587-SUM($R16:AA16)</f>
        <v>-247194.18000000017</v>
      </c>
      <c r="AC16" s="9">
        <f>-TB!AB587-SUM($R16:AB16)</f>
        <v>-577277.7200000002</v>
      </c>
      <c r="AD16" s="115">
        <f t="shared" si="16"/>
        <v>-4111232.95</v>
      </c>
    </row>
    <row r="17" spans="1:30">
      <c r="A17" s="60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5">
        <f t="shared" si="15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5">
        <f t="shared" si="16"/>
        <v>0</v>
      </c>
    </row>
    <row r="18" spans="1:30">
      <c r="A18" s="9" t="s">
        <v>85</v>
      </c>
      <c r="B18" s="4"/>
      <c r="C18" s="4"/>
      <c r="D18" s="9">
        <f>-TB!C592</f>
        <v>-665.85</v>
      </c>
      <c r="E18" s="9">
        <f>-TB!D592-SUM($D18:D18)</f>
        <v>-3412.2200000000003</v>
      </c>
      <c r="F18" s="9">
        <f>-TB!E592-SUM($D18:E18)</f>
        <v>-3456.56</v>
      </c>
      <c r="G18" s="9">
        <f>-TB!F592-SUM($D18:F18)</f>
        <v>-279.94999999999982</v>
      </c>
      <c r="H18" s="9">
        <f>-TB!G592-SUM($D18:G18)</f>
        <v>976.89999999999964</v>
      </c>
      <c r="I18" s="9">
        <f>-TB!H592-SUM($D18:H18)</f>
        <v>-2518.8799999999992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5">
        <f t="shared" si="15"/>
        <v>-9356.56</v>
      </c>
      <c r="R18" s="9">
        <f>-TB!Q592</f>
        <v>-2820.63</v>
      </c>
      <c r="S18" s="9">
        <f>-TB!R592-SUM($R18:R18)</f>
        <v>-4158.1499999999996</v>
      </c>
      <c r="T18" s="9">
        <f>-TB!S592-SUM($R18:S18)</f>
        <v>185.72999999999956</v>
      </c>
      <c r="U18" s="9">
        <f>-TB!T592-SUM($R18:T18)</f>
        <v>242.78999999999996</v>
      </c>
      <c r="V18" s="9">
        <f>-TB!U592-SUM($R18:U18)</f>
        <v>-456.9399999999996</v>
      </c>
      <c r="W18" s="9">
        <f>-TB!V592-SUM($R18:V18)</f>
        <v>-552.57000000000062</v>
      </c>
      <c r="X18" s="9">
        <f>-TB!W592-SUM($R18:W18)</f>
        <v>3212.8700000000008</v>
      </c>
      <c r="Y18" s="9">
        <f>-TB!X592-SUM($R18:X18)</f>
        <v>6489.44</v>
      </c>
      <c r="Z18" s="9">
        <f>-TB!Y592-SUM($R18:Y18)</f>
        <v>1737.52</v>
      </c>
      <c r="AA18" s="9">
        <f>-TB!Z592-SUM($R18:Z18)</f>
        <v>-2483.3999999999996</v>
      </c>
      <c r="AB18" s="9">
        <f>-TB!AA592-SUM($R18:AA18)</f>
        <v>660.72999999999956</v>
      </c>
      <c r="AC18" s="9">
        <f>-TB!AB592-SUM($R18:AB18)</f>
        <v>-14462.56</v>
      </c>
      <c r="AD18" s="115">
        <f t="shared" si="16"/>
        <v>-12405.17</v>
      </c>
    </row>
    <row r="19" spans="1:30">
      <c r="A19" s="60" t="s">
        <v>86</v>
      </c>
      <c r="B19" s="4"/>
      <c r="C19" s="4"/>
      <c r="D19" s="111">
        <f>-TB!C603</f>
        <v>0</v>
      </c>
      <c r="E19" s="111">
        <f>-TB!D603-SUM($D19:D19)</f>
        <v>0</v>
      </c>
      <c r="F19" s="111">
        <f>-TB!E603-SUM($D19:E19)</f>
        <v>-2164.17</v>
      </c>
      <c r="G19" s="111">
        <f>-TB!F603-SUM($D19:F19)</f>
        <v>0</v>
      </c>
      <c r="H19" s="111">
        <f>-TB!G603-SUM($D19:G19)</f>
        <v>0</v>
      </c>
      <c r="I19" s="111">
        <f>-TB!H603-SUM($D19:H19)</f>
        <v>-1709.1799999999998</v>
      </c>
      <c r="J19" s="111">
        <f>-TB!I603-SUM($D19:I19)</f>
        <v>0</v>
      </c>
      <c r="K19" s="111">
        <f>-TB!J603-SUM($D19:J19)</f>
        <v>0</v>
      </c>
      <c r="L19" s="111">
        <f>-TB!K603-SUM($D19:K19)</f>
        <v>0</v>
      </c>
      <c r="M19" s="111">
        <f>-TB!L603-SUM($D19:L19)</f>
        <v>0</v>
      </c>
      <c r="N19" s="111">
        <f>-TB!M603-SUM($D19:M19)</f>
        <v>0</v>
      </c>
      <c r="O19" s="111">
        <f>-TB!N603-SUM($D19:N19)</f>
        <v>0</v>
      </c>
      <c r="P19" s="116">
        <f t="shared" si="15"/>
        <v>-3873.35</v>
      </c>
      <c r="R19" s="111">
        <f>-TB!Q603</f>
        <v>0</v>
      </c>
      <c r="S19" s="111">
        <f>-TB!R603-SUM($R19:R19)</f>
        <v>0</v>
      </c>
      <c r="T19" s="111">
        <f>-TB!S603-SUM($R19:S19)</f>
        <v>-2419.91</v>
      </c>
      <c r="U19" s="111">
        <f>-TB!T603-SUM($R19:T19)</f>
        <v>0</v>
      </c>
      <c r="V19" s="111">
        <f>-TB!U603-SUM($R19:U19)</f>
        <v>0</v>
      </c>
      <c r="W19" s="111">
        <f>-TB!V603-SUM($R19:V19)</f>
        <v>-1991.4499999999998</v>
      </c>
      <c r="X19" s="111">
        <f>-TB!W603-SUM($R19:W19)</f>
        <v>0</v>
      </c>
      <c r="Y19" s="111">
        <f>-TB!X603-SUM($R19:X19)</f>
        <v>0</v>
      </c>
      <c r="Z19" s="111">
        <f>-TB!Y603-SUM($R19:Y19)</f>
        <v>-2552.8600000000006</v>
      </c>
      <c r="AA19" s="111">
        <f>-TB!Z603-SUM($R19:Z19)</f>
        <v>0</v>
      </c>
      <c r="AB19" s="111">
        <f>-TB!AA603-SUM($R19:AA19)</f>
        <v>0</v>
      </c>
      <c r="AC19" s="111">
        <f>-TB!AB603-SUM($R19:AB19)</f>
        <v>-2611.46</v>
      </c>
      <c r="AD19" s="116">
        <f t="shared" si="16"/>
        <v>-9575.68</v>
      </c>
    </row>
    <row r="20" spans="1:30" s="106" customFormat="1">
      <c r="A20" s="105" t="s">
        <v>87</v>
      </c>
      <c r="C20" s="107"/>
      <c r="D20" s="109">
        <f t="shared" ref="D20:P20" si="17">SUM(D11:D19)</f>
        <v>148158.17999999979</v>
      </c>
      <c r="E20" s="109">
        <f t="shared" si="17"/>
        <v>75807.460000000516</v>
      </c>
      <c r="F20" s="109">
        <f t="shared" si="17"/>
        <v>114937.17999999876</v>
      </c>
      <c r="G20" s="109">
        <f t="shared" si="17"/>
        <v>111822.18000000187</v>
      </c>
      <c r="H20" s="109">
        <f t="shared" si="17"/>
        <v>-31583.579999999514</v>
      </c>
      <c r="I20" s="109">
        <f t="shared" si="17"/>
        <v>245215.37999999808</v>
      </c>
      <c r="J20" s="109">
        <f t="shared" si="17"/>
        <v>0</v>
      </c>
      <c r="K20" s="109">
        <f t="shared" si="17"/>
        <v>0</v>
      </c>
      <c r="L20" s="109">
        <f t="shared" si="17"/>
        <v>0</v>
      </c>
      <c r="M20" s="109">
        <f t="shared" si="17"/>
        <v>0</v>
      </c>
      <c r="N20" s="109">
        <f t="shared" si="17"/>
        <v>0</v>
      </c>
      <c r="O20" s="109">
        <f t="shared" si="17"/>
        <v>0</v>
      </c>
      <c r="P20" s="109">
        <f t="shared" si="17"/>
        <v>664356.79999999946</v>
      </c>
      <c r="Q20" s="163"/>
      <c r="R20" s="109">
        <f t="shared" ref="R20:AC20" si="18">SUM(R11:R19)</f>
        <v>346845.24999999953</v>
      </c>
      <c r="S20" s="109">
        <f t="shared" si="18"/>
        <v>65990.150000000285</v>
      </c>
      <c r="T20" s="109">
        <f t="shared" si="18"/>
        <v>171836.74000000011</v>
      </c>
      <c r="U20" s="109">
        <f t="shared" si="18"/>
        <v>-75072.17</v>
      </c>
      <c r="V20" s="109">
        <f t="shared" si="18"/>
        <v>88795.800000000629</v>
      </c>
      <c r="W20" s="109">
        <f t="shared" si="18"/>
        <v>-123462.98000000032</v>
      </c>
      <c r="X20" s="109">
        <f t="shared" si="18"/>
        <v>183898.24999999965</v>
      </c>
      <c r="Y20" s="109">
        <f t="shared" si="18"/>
        <v>29439.86000000167</v>
      </c>
      <c r="Z20" s="109">
        <f t="shared" si="18"/>
        <v>-21025.500000001604</v>
      </c>
      <c r="AA20" s="109">
        <f t="shared" si="18"/>
        <v>-38653.200000002376</v>
      </c>
      <c r="AB20" s="109">
        <f t="shared" si="18"/>
        <v>88834.670000000988</v>
      </c>
      <c r="AC20" s="109">
        <f t="shared" si="18"/>
        <v>78055.190000003684</v>
      </c>
      <c r="AD20" s="109">
        <f t="shared" ref="AD20" si="19">SUM(AD11:AD19)</f>
        <v>795482.06000000192</v>
      </c>
    </row>
    <row r="21" spans="1:30">
      <c r="A21" s="94"/>
      <c r="B21" s="4"/>
      <c r="C21" s="5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5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5"/>
    </row>
    <row r="22" spans="1:30">
      <c r="A22" s="9" t="s">
        <v>88</v>
      </c>
      <c r="B22" s="4"/>
      <c r="C22" s="4"/>
      <c r="D22" s="9">
        <f>-TB!C607</f>
        <v>-35557.96</v>
      </c>
      <c r="E22" s="9">
        <f>-TB!D607-SUM($D22:D22)</f>
        <v>-18193.79</v>
      </c>
      <c r="F22" s="9">
        <f>-TB!E607-SUM($D22:E22)</f>
        <v>-170610.86</v>
      </c>
      <c r="G22" s="9">
        <f>-TB!F607-SUM($D22:F22)</f>
        <v>-26837.320000000007</v>
      </c>
      <c r="H22" s="9">
        <f>-TB!G607-SUM($D22:G22)</f>
        <v>7580.0499999999884</v>
      </c>
      <c r="I22" s="9">
        <f>-TB!H607-SUM($D22:H22)</f>
        <v>-78013.799999999988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5">
        <f>SUM(D22:O22)</f>
        <v>-321633.68</v>
      </c>
      <c r="R22" s="9">
        <f>-TB!Q607</f>
        <v>-83242.86</v>
      </c>
      <c r="S22" s="9">
        <f>-TB!R607-SUM($R22:R22)</f>
        <v>-15837.64</v>
      </c>
      <c r="T22" s="9">
        <f>-TB!S607-SUM($R22:S22)</f>
        <v>-34037.589999999997</v>
      </c>
      <c r="U22" s="9">
        <f>-TB!T607-SUM($R22:T22)</f>
        <v>18017.319999999992</v>
      </c>
      <c r="V22" s="9">
        <f>-TB!U607-SUM($R22:U22)</f>
        <v>-21310.999999999985</v>
      </c>
      <c r="W22" s="9">
        <f>-TB!V607-SUM($R22:V22)</f>
        <v>-113415.42000000001</v>
      </c>
      <c r="X22" s="9">
        <f>-TB!W607-SUM($R22:W22)</f>
        <v>-44135.580000000016</v>
      </c>
      <c r="Y22" s="9">
        <f>-TB!X607-SUM($R22:X22)</f>
        <v>-7065.570000000007</v>
      </c>
      <c r="Z22" s="9">
        <f>-TB!Y607-SUM($R22:Y22)</f>
        <v>148032.54000000004</v>
      </c>
      <c r="AA22" s="9">
        <f>-TB!Z607-SUM($R22:Z22)</f>
        <v>9276.7699999999895</v>
      </c>
      <c r="AB22" s="9">
        <f>-TB!AA607-SUM($R22:AA22)</f>
        <v>-21320.320000000007</v>
      </c>
      <c r="AC22" s="9">
        <f>-TB!AB607-SUM($R22:AB22)</f>
        <v>-161651.80999999997</v>
      </c>
      <c r="AD22" s="115">
        <f>SUM(R22:AC22)</f>
        <v>-326691.15999999997</v>
      </c>
    </row>
    <row r="23" spans="1:30" s="106" customFormat="1" ht="13.3" thickBot="1">
      <c r="A23" s="105" t="s">
        <v>89</v>
      </c>
      <c r="C23" s="107"/>
      <c r="D23" s="112">
        <f t="shared" ref="D23:P23" si="20">SUM(D20:D22)</f>
        <v>112600.2199999998</v>
      </c>
      <c r="E23" s="112">
        <f t="shared" si="20"/>
        <v>57613.670000000515</v>
      </c>
      <c r="F23" s="112">
        <f t="shared" si="20"/>
        <v>-55673.68000000123</v>
      </c>
      <c r="G23" s="112">
        <f t="shared" si="20"/>
        <v>84984.860000001863</v>
      </c>
      <c r="H23" s="112">
        <f t="shared" si="20"/>
        <v>-24003.529999999526</v>
      </c>
      <c r="I23" s="112">
        <f t="shared" si="20"/>
        <v>167201.5799999981</v>
      </c>
      <c r="J23" s="112">
        <f t="shared" si="20"/>
        <v>0</v>
      </c>
      <c r="K23" s="112">
        <f t="shared" si="20"/>
        <v>0</v>
      </c>
      <c r="L23" s="112">
        <f t="shared" si="20"/>
        <v>0</v>
      </c>
      <c r="M23" s="112">
        <f t="shared" si="20"/>
        <v>0</v>
      </c>
      <c r="N23" s="112">
        <f t="shared" si="20"/>
        <v>0</v>
      </c>
      <c r="O23" s="112">
        <f t="shared" si="20"/>
        <v>0</v>
      </c>
      <c r="P23" s="112">
        <f t="shared" si="20"/>
        <v>342723.11999999947</v>
      </c>
      <c r="Q23" s="163"/>
      <c r="R23" s="112">
        <f t="shared" ref="R23:AC23" si="21">SUM(R20:R22)</f>
        <v>263602.38999999955</v>
      </c>
      <c r="S23" s="112">
        <f t="shared" si="21"/>
        <v>50152.510000000286</v>
      </c>
      <c r="T23" s="112">
        <f t="shared" si="21"/>
        <v>137799.15000000011</v>
      </c>
      <c r="U23" s="112">
        <f t="shared" si="21"/>
        <v>-57054.850000000006</v>
      </c>
      <c r="V23" s="112">
        <f t="shared" si="21"/>
        <v>67484.800000000643</v>
      </c>
      <c r="W23" s="112">
        <f t="shared" si="21"/>
        <v>-236878.40000000031</v>
      </c>
      <c r="X23" s="112">
        <f t="shared" si="21"/>
        <v>139762.66999999963</v>
      </c>
      <c r="Y23" s="112">
        <f t="shared" si="21"/>
        <v>22374.290000001663</v>
      </c>
      <c r="Z23" s="112">
        <f t="shared" si="21"/>
        <v>127007.03999999844</v>
      </c>
      <c r="AA23" s="112">
        <f t="shared" si="21"/>
        <v>-29376.430000002387</v>
      </c>
      <c r="AB23" s="112">
        <f t="shared" si="21"/>
        <v>67514.350000000981</v>
      </c>
      <c r="AC23" s="112">
        <f t="shared" si="21"/>
        <v>-83596.619999996285</v>
      </c>
      <c r="AD23" s="112">
        <f t="shared" ref="AD23" si="22">SUM(AD20:AD22)</f>
        <v>468790.90000000194</v>
      </c>
    </row>
    <row r="24" spans="1:30" ht="13.3" thickTop="1">
      <c r="B24" s="8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46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46"/>
    </row>
    <row r="26" spans="1:30">
      <c r="B26" s="86"/>
      <c r="C26" s="9"/>
      <c r="D26" s="263">
        <f>D22/D20</f>
        <v>-0.23999997840146289</v>
      </c>
      <c r="E26" s="263">
        <f t="shared" ref="E26:H26" si="23">E22/E20</f>
        <v>-0.23999999472347283</v>
      </c>
      <c r="F26" s="263">
        <f t="shared" si="23"/>
        <v>-1.484383556304425</v>
      </c>
      <c r="G26" s="263">
        <f t="shared" si="23"/>
        <v>-0.23999997138313309</v>
      </c>
      <c r="H26" s="263">
        <f t="shared" si="23"/>
        <v>-0.23999970870940232</v>
      </c>
      <c r="I26" s="9"/>
      <c r="J26" s="9"/>
      <c r="K26" s="9"/>
      <c r="L26" s="9"/>
      <c r="M26" s="9"/>
      <c r="N26" s="146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8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6"/>
      <c r="C28" s="9"/>
      <c r="D28" s="9"/>
      <c r="E28" s="9"/>
      <c r="F28" s="9">
        <v>142956</v>
      </c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>
        <f>F22+F28</f>
        <v>-27654.859999999986</v>
      </c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5"/>
      <c r="C30" s="91"/>
      <c r="D30" s="91"/>
      <c r="E30" s="9"/>
      <c r="F30" s="264">
        <f>F29/F20</f>
        <v>-0.24060847847493982</v>
      </c>
      <c r="G30" s="91"/>
      <c r="H30" s="91"/>
      <c r="I30" s="91"/>
      <c r="J30" s="91"/>
      <c r="K30" s="91"/>
      <c r="L30" s="91"/>
      <c r="M30" s="91"/>
      <c r="N30" s="91"/>
      <c r="O30" s="91"/>
      <c r="P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Normal="100" workbookViewId="0">
      <pane xSplit="2" ySplit="5" topLeftCell="C582" activePane="bottomRight" state="frozen"/>
      <selection activeCell="U70" sqref="U70"/>
      <selection pane="topRight" activeCell="U70" sqref="U70"/>
      <selection pane="bottomLeft" activeCell="U70" sqref="U70"/>
      <selection pane="bottomRight" activeCell="G267" sqref="G267"/>
    </sheetView>
  </sheetViews>
  <sheetFormatPr defaultColWidth="16.15234375" defaultRowHeight="16.399999999999999" customHeight="1"/>
  <cols>
    <col min="1" max="1" width="13.84375" style="7" customWidth="1"/>
    <col min="2" max="2" width="40.53515625" style="9" customWidth="1"/>
    <col min="3" max="14" width="15.4609375" style="9" customWidth="1"/>
    <col min="15" max="16" width="5.53515625" style="175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1" ht="16.399999999999999" customHeight="1">
      <c r="A1" s="49" t="s">
        <v>495</v>
      </c>
      <c r="B1" s="50"/>
      <c r="C1" s="52" t="s">
        <v>496</v>
      </c>
      <c r="D1" s="3" t="str">
        <f>+C1</f>
        <v>MYR</v>
      </c>
      <c r="E1" s="3" t="str">
        <f t="shared" ref="E1:N1" si="0">+D1</f>
        <v>MYR</v>
      </c>
      <c r="F1" s="3" t="str">
        <f t="shared" si="0"/>
        <v>MYR</v>
      </c>
      <c r="G1" s="3" t="str">
        <f t="shared" si="0"/>
        <v>MYR</v>
      </c>
      <c r="H1" s="3" t="str">
        <f t="shared" si="0"/>
        <v>MYR</v>
      </c>
      <c r="I1" s="3" t="str">
        <f t="shared" si="0"/>
        <v>MYR</v>
      </c>
      <c r="J1" s="3" t="str">
        <f t="shared" si="0"/>
        <v>MYR</v>
      </c>
      <c r="K1" s="3" t="str">
        <f t="shared" si="0"/>
        <v>MYR</v>
      </c>
      <c r="L1" s="3" t="str">
        <f t="shared" si="0"/>
        <v>MYR</v>
      </c>
      <c r="M1" s="3" t="str">
        <f t="shared" si="0"/>
        <v>MYR</v>
      </c>
      <c r="N1" s="3" t="str">
        <f t="shared" si="0"/>
        <v>MYR</v>
      </c>
      <c r="Q1" s="52" t="s">
        <v>496</v>
      </c>
      <c r="R1" s="3" t="s">
        <v>496</v>
      </c>
      <c r="S1" s="3" t="s">
        <v>496</v>
      </c>
      <c r="T1" s="3" t="s">
        <v>496</v>
      </c>
      <c r="U1" s="3" t="s">
        <v>496</v>
      </c>
      <c r="V1" s="3" t="s">
        <v>496</v>
      </c>
      <c r="W1" s="3" t="s">
        <v>496</v>
      </c>
      <c r="X1" s="3" t="s">
        <v>496</v>
      </c>
      <c r="Y1" s="3" t="s">
        <v>496</v>
      </c>
      <c r="Z1" s="3" t="s">
        <v>496</v>
      </c>
      <c r="AA1" s="3" t="s">
        <v>496</v>
      </c>
      <c r="AB1" s="3" t="s">
        <v>496</v>
      </c>
      <c r="AD1" s="52" t="s">
        <v>510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219">
        <f>Ex.rate25!P45</f>
        <v>7.6761999999999997</v>
      </c>
      <c r="AE2" s="219">
        <f>Ex.rate25!Q45</f>
        <v>7.6436999999999999</v>
      </c>
      <c r="AF2" s="219">
        <f>Ex.rate25!R45</f>
        <v>7.6390000000000002</v>
      </c>
      <c r="AG2" s="219">
        <f>Ex.rate25!S45</f>
        <v>7.6414999999999997</v>
      </c>
      <c r="AH2" s="219">
        <f>Ex.rate25!T45</f>
        <v>7.6580000000000004</v>
      </c>
      <c r="AI2" s="219">
        <f>Ex.rate25!U45</f>
        <v>7.6643999999999997</v>
      </c>
      <c r="AJ2" s="219">
        <f>Ex.rate25!V45</f>
        <v>7.6643999999999997</v>
      </c>
      <c r="AK2" s="219">
        <f>Ex.rate25!W45</f>
        <v>7.6643999999999997</v>
      </c>
      <c r="AL2" s="219">
        <f>Ex.rate25!X45</f>
        <v>7.6643999999999997</v>
      </c>
      <c r="AM2" s="219">
        <f>Ex.rate25!Y45</f>
        <v>7.6643999999999997</v>
      </c>
      <c r="AN2" s="219">
        <f>Ex.rate25!Z45</f>
        <v>7.6643999999999997</v>
      </c>
      <c r="AO2" s="219">
        <f>Ex.rate25!AA45</f>
        <v>7.6643999999999997</v>
      </c>
    </row>
    <row r="3" spans="1:41" ht="16.399999999999999" customHeight="1">
      <c r="A3" s="10"/>
      <c r="O3" s="176"/>
      <c r="P3" s="176"/>
    </row>
    <row r="4" spans="1:41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77"/>
      <c r="P4" s="177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0.02</v>
      </c>
      <c r="AE4" s="12">
        <f t="shared" ref="AE4:AO4" si="13">AE610</f>
        <v>0.02</v>
      </c>
      <c r="AF4" s="12">
        <f t="shared" si="13"/>
        <v>-0.09</v>
      </c>
      <c r="AG4" s="12">
        <f t="shared" si="13"/>
        <v>-0.02</v>
      </c>
      <c r="AH4" s="12">
        <f t="shared" si="13"/>
        <v>0.04</v>
      </c>
      <c r="AI4" s="12">
        <f t="shared" si="13"/>
        <v>-0.01</v>
      </c>
      <c r="AJ4" s="12">
        <f t="shared" si="13"/>
        <v>-0.01</v>
      </c>
      <c r="AK4" s="12">
        <f t="shared" si="13"/>
        <v>-0.01</v>
      </c>
      <c r="AL4" s="12">
        <f t="shared" si="13"/>
        <v>-0.01</v>
      </c>
      <c r="AM4" s="12">
        <f t="shared" si="13"/>
        <v>-0.01</v>
      </c>
      <c r="AN4" s="12">
        <f t="shared" si="13"/>
        <v>-0.01</v>
      </c>
      <c r="AO4" s="12">
        <f t="shared" si="13"/>
        <v>-0.01</v>
      </c>
    </row>
    <row r="5" spans="1:41" ht="16.399999999999999" customHeight="1">
      <c r="A5" s="44" t="s">
        <v>90</v>
      </c>
      <c r="B5" s="45" t="s">
        <v>3</v>
      </c>
      <c r="C5" s="223" t="s">
        <v>553</v>
      </c>
      <c r="D5" s="223" t="s">
        <v>554</v>
      </c>
      <c r="E5" s="224" t="s">
        <v>555</v>
      </c>
      <c r="F5" s="224" t="s">
        <v>556</v>
      </c>
      <c r="G5" s="224" t="s">
        <v>557</v>
      </c>
      <c r="H5" s="224" t="s">
        <v>558</v>
      </c>
      <c r="I5" s="224" t="s">
        <v>559</v>
      </c>
      <c r="J5" s="224" t="s">
        <v>560</v>
      </c>
      <c r="K5" s="224" t="s">
        <v>561</v>
      </c>
      <c r="L5" s="224" t="s">
        <v>562</v>
      </c>
      <c r="M5" s="224" t="s">
        <v>563</v>
      </c>
      <c r="N5" s="224" t="s">
        <v>564</v>
      </c>
      <c r="O5" s="178"/>
      <c r="P5" s="178"/>
      <c r="Q5" s="46" t="s">
        <v>497</v>
      </c>
      <c r="R5" s="46" t="s">
        <v>498</v>
      </c>
      <c r="S5" s="46" t="s">
        <v>499</v>
      </c>
      <c r="T5" s="46" t="s">
        <v>500</v>
      </c>
      <c r="U5" s="46" t="s">
        <v>501</v>
      </c>
      <c r="V5" s="46" t="s">
        <v>502</v>
      </c>
      <c r="W5" s="46" t="s">
        <v>503</v>
      </c>
      <c r="X5" s="46" t="s">
        <v>504</v>
      </c>
      <c r="Y5" s="46" t="s">
        <v>505</v>
      </c>
      <c r="Z5" s="46" t="s">
        <v>506</v>
      </c>
      <c r="AA5" s="46" t="s">
        <v>507</v>
      </c>
      <c r="AB5" s="46" t="s">
        <v>508</v>
      </c>
      <c r="AD5" s="46" t="s">
        <v>497</v>
      </c>
      <c r="AE5" s="46" t="s">
        <v>498</v>
      </c>
      <c r="AF5" s="46" t="s">
        <v>499</v>
      </c>
      <c r="AG5" s="46" t="s">
        <v>500</v>
      </c>
      <c r="AH5" s="46" t="s">
        <v>501</v>
      </c>
      <c r="AI5" s="46" t="s">
        <v>502</v>
      </c>
      <c r="AJ5" s="46" t="s">
        <v>503</v>
      </c>
      <c r="AK5" s="46" t="s">
        <v>504</v>
      </c>
      <c r="AL5" s="46" t="s">
        <v>505</v>
      </c>
      <c r="AM5" s="46" t="s">
        <v>506</v>
      </c>
      <c r="AN5" s="46" t="s">
        <v>507</v>
      </c>
      <c r="AO5" s="164" t="s">
        <v>508</v>
      </c>
    </row>
    <row r="6" spans="1:41" ht="16.399999999999999" customHeight="1">
      <c r="A6" s="13"/>
      <c r="B6" s="14"/>
      <c r="C6" s="39">
        <f>SUMIF(Jan!$A:$A,TB!$A6,Jan!$H:$H)</f>
        <v>0</v>
      </c>
      <c r="D6" s="39">
        <f>SUMIF(Feb!$A:$A,TB!$A6,Feb!$H:$H)</f>
        <v>0</v>
      </c>
      <c r="E6" s="39">
        <f>SUMIF(Mar!$A:$A,TB!$A6,Mar!$H:$H)</f>
        <v>0</v>
      </c>
      <c r="F6" s="39">
        <f>SUMIF(Apr!$A:$A,TB!$A6,Apr!$H:$H)</f>
        <v>0</v>
      </c>
      <c r="G6" s="39">
        <f>SUMIF(May!$A:$A,TB!$A6,May!$H:$H)</f>
        <v>0</v>
      </c>
      <c r="H6" s="39">
        <f>SUMIF(Jun!$A:$A,TB!$A6,Jun!$H:$H)</f>
        <v>0</v>
      </c>
      <c r="I6" s="39">
        <f>SUMIF(Jul!$A:$A,TB!$A6,Jul!$H:$H)</f>
        <v>0</v>
      </c>
      <c r="J6" s="39">
        <f>SUMIF(Aug!$A:$A,TB!$A6,Aug!$H:$H)</f>
        <v>0</v>
      </c>
      <c r="K6" s="39">
        <f>SUMIF(Sep!$A:$A,TB!$A6,Sep!$H:$H)</f>
        <v>0</v>
      </c>
      <c r="L6" s="39">
        <f>SUMIF(Oct!$A:$A,TB!$A6,Oct!$H:$H)</f>
        <v>0</v>
      </c>
      <c r="M6" s="39">
        <f>SUMIF(Nov!$A:$A,TB!$A6,Nov!$H:$H)</f>
        <v>0</v>
      </c>
      <c r="N6" s="165">
        <f>SUMIF(Dec!$A:$A,TB!$A6,Dec!$H:$H)</f>
        <v>0</v>
      </c>
      <c r="O6" s="179"/>
      <c r="P6" s="179"/>
      <c r="Q6" s="170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D6" s="39">
        <f t="shared" ref="AD6:AO6" si="14">ROUND(C6*AD$2,2)</f>
        <v>0</v>
      </c>
      <c r="AE6" s="39">
        <f t="shared" si="14"/>
        <v>0</v>
      </c>
      <c r="AF6" s="39">
        <f t="shared" si="14"/>
        <v>0</v>
      </c>
      <c r="AG6" s="39">
        <f t="shared" si="14"/>
        <v>0</v>
      </c>
      <c r="AH6" s="39">
        <f t="shared" si="14"/>
        <v>0</v>
      </c>
      <c r="AI6" s="39">
        <f t="shared" si="14"/>
        <v>0</v>
      </c>
      <c r="AJ6" s="39">
        <f t="shared" si="14"/>
        <v>0</v>
      </c>
      <c r="AK6" s="39">
        <f t="shared" si="14"/>
        <v>0</v>
      </c>
      <c r="AL6" s="39">
        <f t="shared" si="14"/>
        <v>0</v>
      </c>
      <c r="AM6" s="39">
        <f t="shared" si="14"/>
        <v>0</v>
      </c>
      <c r="AN6" s="39">
        <f t="shared" si="14"/>
        <v>0</v>
      </c>
      <c r="AO6" s="39">
        <f t="shared" si="14"/>
        <v>0</v>
      </c>
    </row>
    <row r="7" spans="1:41" ht="16.399999999999999" customHeight="1">
      <c r="A7" s="13">
        <v>13011</v>
      </c>
      <c r="B7" s="14" t="s">
        <v>91</v>
      </c>
      <c r="C7" s="39">
        <f>SUMIF(Jan!$A:$A,TB!$A7,Jan!$H:$H)</f>
        <v>0</v>
      </c>
      <c r="D7" s="39">
        <f>SUMIF(Feb!$A:$A,TB!$A7,Feb!$H:$H)</f>
        <v>0</v>
      </c>
      <c r="E7" s="39">
        <f>SUMIF(Mar!$A:$A,TB!$A7,Mar!$H:$H)</f>
        <v>0</v>
      </c>
      <c r="F7" s="39">
        <f>SUMIF(Apr!$A:$A,TB!$A7,Apr!$H:$H)</f>
        <v>0</v>
      </c>
      <c r="G7" s="39">
        <f>SUMIF(May!$A:$A,TB!$A7,May!$H:$H)</f>
        <v>0</v>
      </c>
      <c r="H7" s="39">
        <f>SUMIF(Jun!$A:$A,TB!$A7,Jun!$H:$H)</f>
        <v>0</v>
      </c>
      <c r="I7" s="39">
        <f>SUMIF(Jul!$A:$A,TB!$A7,Jul!$H:$H)</f>
        <v>0</v>
      </c>
      <c r="J7" s="39">
        <f>SUMIF(Aug!$A:$A,TB!$A7,Aug!$H:$H)</f>
        <v>0</v>
      </c>
      <c r="K7" s="39">
        <f>SUMIF(Sep!$A:$A,TB!$A7,Sep!$H:$H)</f>
        <v>0</v>
      </c>
      <c r="L7" s="39">
        <f>SUMIF(Oct!$A:$A,TB!$A7,Oct!$H:$H)</f>
        <v>0</v>
      </c>
      <c r="M7" s="39">
        <f>SUMIF(Nov!$A:$A,TB!$A7,Nov!$H:$H)</f>
        <v>0</v>
      </c>
      <c r="N7" s="165">
        <f>SUMIF(Dec!$A:$A,TB!$A7,Dec!$H:$H)</f>
        <v>0</v>
      </c>
      <c r="O7" s="179"/>
      <c r="P7" s="179"/>
      <c r="Q7" s="170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D7" s="39">
        <f t="shared" ref="AD7:AD70" si="15">ROUND(C7*AD$2,2)</f>
        <v>0</v>
      </c>
      <c r="AE7" s="39">
        <f t="shared" ref="AE7:AE70" si="16">ROUND(D7*AE$2,2)</f>
        <v>0</v>
      </c>
      <c r="AF7" s="39">
        <f t="shared" ref="AF7:AF70" si="17">ROUND(E7*AF$2,2)</f>
        <v>0</v>
      </c>
      <c r="AG7" s="39">
        <f t="shared" ref="AG7:AG70" si="18">ROUND(F7*AG$2,2)</f>
        <v>0</v>
      </c>
      <c r="AH7" s="39">
        <f t="shared" ref="AH7:AH70" si="19">ROUND(G7*AH$2,2)</f>
        <v>0</v>
      </c>
      <c r="AI7" s="39">
        <f t="shared" ref="AI7:AI70" si="20">ROUND(H7*AI$2,2)</f>
        <v>0</v>
      </c>
      <c r="AJ7" s="39">
        <f t="shared" ref="AJ7:AJ70" si="21">ROUND(I7*AJ$2,2)</f>
        <v>0</v>
      </c>
      <c r="AK7" s="39">
        <f t="shared" ref="AK7:AK70" si="22">ROUND(J7*AK$2,2)</f>
        <v>0</v>
      </c>
      <c r="AL7" s="39">
        <f t="shared" ref="AL7:AL70" si="23">ROUND(K7*AL$2,2)</f>
        <v>0</v>
      </c>
      <c r="AM7" s="39">
        <f t="shared" ref="AM7:AM70" si="24">ROUND(L7*AM$2,2)</f>
        <v>0</v>
      </c>
      <c r="AN7" s="39">
        <f t="shared" ref="AN7:AN70" si="25">ROUND(M7*AN$2,2)</f>
        <v>0</v>
      </c>
      <c r="AO7" s="165">
        <f t="shared" ref="AO7:AO70" si="26">ROUND(N7*AO$2,2)</f>
        <v>0</v>
      </c>
    </row>
    <row r="8" spans="1:41" ht="16.399999999999999" customHeight="1">
      <c r="A8" s="13">
        <v>13012</v>
      </c>
      <c r="B8" s="14" t="s">
        <v>92</v>
      </c>
      <c r="C8" s="39">
        <f>SUMIF(Jan!$A:$A,TB!$A8,Jan!$H:$H)</f>
        <v>0</v>
      </c>
      <c r="D8" s="39">
        <f>SUMIF(Feb!$A:$A,TB!$A8,Feb!$H:$H)</f>
        <v>0</v>
      </c>
      <c r="E8" s="39">
        <f>SUMIF(Mar!$A:$A,TB!$A8,Mar!$H:$H)</f>
        <v>0</v>
      </c>
      <c r="F8" s="39">
        <f>SUMIF(Apr!$A:$A,TB!$A8,Apr!$H:$H)</f>
        <v>0</v>
      </c>
      <c r="G8" s="39">
        <f>SUMIF(May!$A:$A,TB!$A8,May!$H:$H)</f>
        <v>0</v>
      </c>
      <c r="H8" s="39">
        <f>SUMIF(Jun!$A:$A,TB!$A8,Jun!$H:$H)</f>
        <v>0</v>
      </c>
      <c r="I8" s="39">
        <f>SUMIF(Jul!$A:$A,TB!$A8,Jul!$H:$H)</f>
        <v>0</v>
      </c>
      <c r="J8" s="39">
        <f>SUMIF(Aug!$A:$A,TB!$A8,Aug!$H:$H)</f>
        <v>0</v>
      </c>
      <c r="K8" s="39">
        <f>SUMIF(Sep!$A:$A,TB!$A8,Sep!$H:$H)</f>
        <v>0</v>
      </c>
      <c r="L8" s="39">
        <f>SUMIF(Oct!$A:$A,TB!$A8,Oct!$H:$H)</f>
        <v>0</v>
      </c>
      <c r="M8" s="39">
        <f>SUMIF(Nov!$A:$A,TB!$A8,Nov!$H:$H)</f>
        <v>0</v>
      </c>
      <c r="N8" s="165">
        <f>SUMIF(Dec!$A:$A,TB!$A8,Dec!$H:$H)</f>
        <v>0</v>
      </c>
      <c r="O8" s="179"/>
      <c r="P8" s="179"/>
      <c r="Q8" s="170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D8" s="39">
        <f t="shared" si="15"/>
        <v>0</v>
      </c>
      <c r="AE8" s="39">
        <f t="shared" si="16"/>
        <v>0</v>
      </c>
      <c r="AF8" s="39">
        <f t="shared" si="17"/>
        <v>0</v>
      </c>
      <c r="AG8" s="39">
        <f t="shared" si="18"/>
        <v>0</v>
      </c>
      <c r="AH8" s="39">
        <f t="shared" si="19"/>
        <v>0</v>
      </c>
      <c r="AI8" s="39">
        <f t="shared" si="20"/>
        <v>0</v>
      </c>
      <c r="AJ8" s="39">
        <f t="shared" si="21"/>
        <v>0</v>
      </c>
      <c r="AK8" s="39">
        <f t="shared" si="22"/>
        <v>0</v>
      </c>
      <c r="AL8" s="39">
        <f t="shared" si="23"/>
        <v>0</v>
      </c>
      <c r="AM8" s="39">
        <f t="shared" si="24"/>
        <v>0</v>
      </c>
      <c r="AN8" s="39">
        <f t="shared" si="25"/>
        <v>0</v>
      </c>
      <c r="AO8" s="165">
        <f t="shared" si="26"/>
        <v>0</v>
      </c>
    </row>
    <row r="9" spans="1:41" ht="16.399999999999999" customHeight="1">
      <c r="A9" s="13">
        <v>13021</v>
      </c>
      <c r="B9" s="14" t="s">
        <v>93</v>
      </c>
      <c r="C9" s="39">
        <f>SUMIF(Jan!$A:$A,TB!$A9,Jan!$H:$H)</f>
        <v>0</v>
      </c>
      <c r="D9" s="39">
        <f>SUMIF(Feb!$A:$A,TB!$A9,Feb!$H:$H)</f>
        <v>0</v>
      </c>
      <c r="E9" s="39">
        <f>SUMIF(Mar!$A:$A,TB!$A9,Mar!$H:$H)</f>
        <v>0</v>
      </c>
      <c r="F9" s="39">
        <f>SUMIF(Apr!$A:$A,TB!$A9,Apr!$H:$H)</f>
        <v>0</v>
      </c>
      <c r="G9" s="39">
        <f>SUMIF(May!$A:$A,TB!$A9,May!$H:$H)</f>
        <v>0</v>
      </c>
      <c r="H9" s="39">
        <f>SUMIF(Jun!$A:$A,TB!$A9,Jun!$H:$H)</f>
        <v>0</v>
      </c>
      <c r="I9" s="39">
        <f>SUMIF(Jul!$A:$A,TB!$A9,Jul!$H:$H)</f>
        <v>0</v>
      </c>
      <c r="J9" s="39">
        <f>SUMIF(Aug!$A:$A,TB!$A9,Aug!$H:$H)</f>
        <v>0</v>
      </c>
      <c r="K9" s="39">
        <f>SUMIF(Sep!$A:$A,TB!$A9,Sep!$H:$H)</f>
        <v>0</v>
      </c>
      <c r="L9" s="39">
        <f>SUMIF(Oct!$A:$A,TB!$A9,Oct!$H:$H)</f>
        <v>0</v>
      </c>
      <c r="M9" s="39">
        <f>SUMIF(Nov!$A:$A,TB!$A9,Nov!$H:$H)</f>
        <v>0</v>
      </c>
      <c r="N9" s="165">
        <f>SUMIF(Dec!$A:$A,TB!$A9,Dec!$H:$H)</f>
        <v>0</v>
      </c>
      <c r="O9" s="179"/>
      <c r="P9" s="179"/>
      <c r="Q9" s="170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D9" s="39">
        <f t="shared" si="15"/>
        <v>0</v>
      </c>
      <c r="AE9" s="39">
        <f t="shared" si="16"/>
        <v>0</v>
      </c>
      <c r="AF9" s="39">
        <f t="shared" si="17"/>
        <v>0</v>
      </c>
      <c r="AG9" s="39">
        <f t="shared" si="18"/>
        <v>0</v>
      </c>
      <c r="AH9" s="39">
        <f t="shared" si="19"/>
        <v>0</v>
      </c>
      <c r="AI9" s="39">
        <f t="shared" si="20"/>
        <v>0</v>
      </c>
      <c r="AJ9" s="39">
        <f t="shared" si="21"/>
        <v>0</v>
      </c>
      <c r="AK9" s="39">
        <f t="shared" si="22"/>
        <v>0</v>
      </c>
      <c r="AL9" s="39">
        <f t="shared" si="23"/>
        <v>0</v>
      </c>
      <c r="AM9" s="39">
        <f t="shared" si="24"/>
        <v>0</v>
      </c>
      <c r="AN9" s="39">
        <f t="shared" si="25"/>
        <v>0</v>
      </c>
      <c r="AO9" s="165">
        <f t="shared" si="26"/>
        <v>0</v>
      </c>
    </row>
    <row r="10" spans="1:41" ht="16.399999999999999" customHeight="1">
      <c r="A10" s="13">
        <v>13022</v>
      </c>
      <c r="B10" s="14" t="s">
        <v>94</v>
      </c>
      <c r="C10" s="39">
        <f>SUMIF(Jan!$A:$A,TB!$A10,Jan!$H:$H)</f>
        <v>0</v>
      </c>
      <c r="D10" s="39">
        <f>SUMIF(Feb!$A:$A,TB!$A10,Feb!$H:$H)</f>
        <v>0</v>
      </c>
      <c r="E10" s="39">
        <f>SUMIF(Mar!$A:$A,TB!$A10,Mar!$H:$H)</f>
        <v>0</v>
      </c>
      <c r="F10" s="39">
        <f>SUMIF(Apr!$A:$A,TB!$A10,Apr!$H:$H)</f>
        <v>0</v>
      </c>
      <c r="G10" s="39">
        <f>SUMIF(May!$A:$A,TB!$A10,May!$H:$H)</f>
        <v>0</v>
      </c>
      <c r="H10" s="39">
        <f>SUMIF(Jun!$A:$A,TB!$A10,Jun!$H:$H)</f>
        <v>0</v>
      </c>
      <c r="I10" s="39">
        <f>SUMIF(Jul!$A:$A,TB!$A10,Jul!$H:$H)</f>
        <v>0</v>
      </c>
      <c r="J10" s="39">
        <f>SUMIF(Aug!$A:$A,TB!$A10,Aug!$H:$H)</f>
        <v>0</v>
      </c>
      <c r="K10" s="39">
        <f>SUMIF(Sep!$A:$A,TB!$A10,Sep!$H:$H)</f>
        <v>0</v>
      </c>
      <c r="L10" s="39">
        <f>SUMIF(Oct!$A:$A,TB!$A10,Oct!$H:$H)</f>
        <v>0</v>
      </c>
      <c r="M10" s="39">
        <f>SUMIF(Nov!$A:$A,TB!$A10,Nov!$H:$H)</f>
        <v>0</v>
      </c>
      <c r="N10" s="165">
        <f>SUMIF(Dec!$A:$A,TB!$A10,Dec!$H:$H)</f>
        <v>0</v>
      </c>
      <c r="O10" s="179"/>
      <c r="P10" s="179"/>
      <c r="Q10" s="170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D10" s="39">
        <f t="shared" si="15"/>
        <v>0</v>
      </c>
      <c r="AE10" s="39">
        <f t="shared" si="16"/>
        <v>0</v>
      </c>
      <c r="AF10" s="39">
        <f t="shared" si="17"/>
        <v>0</v>
      </c>
      <c r="AG10" s="39">
        <f t="shared" si="18"/>
        <v>0</v>
      </c>
      <c r="AH10" s="39">
        <f t="shared" si="19"/>
        <v>0</v>
      </c>
      <c r="AI10" s="39">
        <f t="shared" si="20"/>
        <v>0</v>
      </c>
      <c r="AJ10" s="39">
        <f t="shared" si="21"/>
        <v>0</v>
      </c>
      <c r="AK10" s="39">
        <f t="shared" si="22"/>
        <v>0</v>
      </c>
      <c r="AL10" s="39">
        <f t="shared" si="23"/>
        <v>0</v>
      </c>
      <c r="AM10" s="39">
        <f t="shared" si="24"/>
        <v>0</v>
      </c>
      <c r="AN10" s="39">
        <f t="shared" si="25"/>
        <v>0</v>
      </c>
      <c r="AO10" s="165">
        <f t="shared" si="26"/>
        <v>0</v>
      </c>
    </row>
    <row r="11" spans="1:41" ht="16.399999999999999" customHeight="1">
      <c r="A11" s="13">
        <v>13023</v>
      </c>
      <c r="B11" s="14" t="s">
        <v>95</v>
      </c>
      <c r="C11" s="39">
        <f>SUMIF(Jan!$A:$A,TB!$A11,Jan!$H:$H)</f>
        <v>0</v>
      </c>
      <c r="D11" s="39">
        <f>SUMIF(Feb!$A:$A,TB!$A11,Feb!$H:$H)</f>
        <v>0</v>
      </c>
      <c r="E11" s="39">
        <f>SUMIF(Mar!$A:$A,TB!$A11,Mar!$H:$H)</f>
        <v>0</v>
      </c>
      <c r="F11" s="39">
        <f>SUMIF(Apr!$A:$A,TB!$A11,Apr!$H:$H)</f>
        <v>0</v>
      </c>
      <c r="G11" s="39">
        <f>SUMIF(May!$A:$A,TB!$A11,May!$H:$H)</f>
        <v>0</v>
      </c>
      <c r="H11" s="39">
        <f>SUMIF(Jun!$A:$A,TB!$A11,Jun!$H:$H)</f>
        <v>0</v>
      </c>
      <c r="I11" s="39">
        <f>SUMIF(Jul!$A:$A,TB!$A11,Jul!$H:$H)</f>
        <v>0</v>
      </c>
      <c r="J11" s="39">
        <f>SUMIF(Aug!$A:$A,TB!$A11,Aug!$H:$H)</f>
        <v>0</v>
      </c>
      <c r="K11" s="39">
        <f>SUMIF(Sep!$A:$A,TB!$A11,Sep!$H:$H)</f>
        <v>0</v>
      </c>
      <c r="L11" s="39">
        <f>SUMIF(Oct!$A:$A,TB!$A11,Oct!$H:$H)</f>
        <v>0</v>
      </c>
      <c r="M11" s="39">
        <f>SUMIF(Nov!$A:$A,TB!$A11,Nov!$H:$H)</f>
        <v>0</v>
      </c>
      <c r="N11" s="165">
        <f>SUMIF(Dec!$A:$A,TB!$A11,Dec!$H:$H)</f>
        <v>0</v>
      </c>
      <c r="O11" s="179"/>
      <c r="P11" s="179"/>
      <c r="Q11" s="170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D11" s="39">
        <f t="shared" si="15"/>
        <v>0</v>
      </c>
      <c r="AE11" s="39">
        <f t="shared" si="16"/>
        <v>0</v>
      </c>
      <c r="AF11" s="39">
        <f t="shared" si="17"/>
        <v>0</v>
      </c>
      <c r="AG11" s="39">
        <f t="shared" si="18"/>
        <v>0</v>
      </c>
      <c r="AH11" s="39">
        <f t="shared" si="19"/>
        <v>0</v>
      </c>
      <c r="AI11" s="39">
        <f t="shared" si="20"/>
        <v>0</v>
      </c>
      <c r="AJ11" s="39">
        <f t="shared" si="21"/>
        <v>0</v>
      </c>
      <c r="AK11" s="39">
        <f t="shared" si="22"/>
        <v>0</v>
      </c>
      <c r="AL11" s="39">
        <f t="shared" si="23"/>
        <v>0</v>
      </c>
      <c r="AM11" s="39">
        <f t="shared" si="24"/>
        <v>0</v>
      </c>
      <c r="AN11" s="39">
        <f t="shared" si="25"/>
        <v>0</v>
      </c>
      <c r="AO11" s="165">
        <f t="shared" si="26"/>
        <v>0</v>
      </c>
    </row>
    <row r="12" spans="1:41" ht="16.399999999999999" customHeight="1">
      <c r="A12" s="13">
        <v>13024</v>
      </c>
      <c r="B12" s="14" t="s">
        <v>96</v>
      </c>
      <c r="C12" s="39">
        <f>SUMIF(Jan!$A:$A,TB!$A12,Jan!$H:$H)</f>
        <v>0</v>
      </c>
      <c r="D12" s="39">
        <f>SUMIF(Feb!$A:$A,TB!$A12,Feb!$H:$H)</f>
        <v>0</v>
      </c>
      <c r="E12" s="39">
        <f>SUMIF(Mar!$A:$A,TB!$A12,Mar!$H:$H)</f>
        <v>0</v>
      </c>
      <c r="F12" s="39">
        <f>SUMIF(Apr!$A:$A,TB!$A12,Apr!$H:$H)</f>
        <v>0</v>
      </c>
      <c r="G12" s="39">
        <f>SUMIF(May!$A:$A,TB!$A12,May!$H:$H)</f>
        <v>0</v>
      </c>
      <c r="H12" s="39">
        <f>SUMIF(Jun!$A:$A,TB!$A12,Jun!$H:$H)</f>
        <v>0</v>
      </c>
      <c r="I12" s="39">
        <f>SUMIF(Jul!$A:$A,TB!$A12,Jul!$H:$H)</f>
        <v>0</v>
      </c>
      <c r="J12" s="39">
        <f>SUMIF(Aug!$A:$A,TB!$A12,Aug!$H:$H)</f>
        <v>0</v>
      </c>
      <c r="K12" s="39">
        <f>SUMIF(Sep!$A:$A,TB!$A12,Sep!$H:$H)</f>
        <v>0</v>
      </c>
      <c r="L12" s="39">
        <f>SUMIF(Oct!$A:$A,TB!$A12,Oct!$H:$H)</f>
        <v>0</v>
      </c>
      <c r="M12" s="39">
        <f>SUMIF(Nov!$A:$A,TB!$A12,Nov!$H:$H)</f>
        <v>0</v>
      </c>
      <c r="N12" s="165">
        <f>SUMIF(Dec!$A:$A,TB!$A12,Dec!$H:$H)</f>
        <v>0</v>
      </c>
      <c r="O12" s="179"/>
      <c r="P12" s="179"/>
      <c r="Q12" s="170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D12" s="39">
        <f t="shared" si="15"/>
        <v>0</v>
      </c>
      <c r="AE12" s="39">
        <f t="shared" si="16"/>
        <v>0</v>
      </c>
      <c r="AF12" s="39">
        <f t="shared" si="17"/>
        <v>0</v>
      </c>
      <c r="AG12" s="39">
        <f t="shared" si="18"/>
        <v>0</v>
      </c>
      <c r="AH12" s="39">
        <f t="shared" si="19"/>
        <v>0</v>
      </c>
      <c r="AI12" s="39">
        <f t="shared" si="20"/>
        <v>0</v>
      </c>
      <c r="AJ12" s="39">
        <f t="shared" si="21"/>
        <v>0</v>
      </c>
      <c r="AK12" s="39">
        <f t="shared" si="22"/>
        <v>0</v>
      </c>
      <c r="AL12" s="39">
        <f t="shared" si="23"/>
        <v>0</v>
      </c>
      <c r="AM12" s="39">
        <f t="shared" si="24"/>
        <v>0</v>
      </c>
      <c r="AN12" s="39">
        <f t="shared" si="25"/>
        <v>0</v>
      </c>
      <c r="AO12" s="165">
        <f t="shared" si="26"/>
        <v>0</v>
      </c>
    </row>
    <row r="13" spans="1:41" ht="16.399999999999999" customHeight="1">
      <c r="A13" s="13">
        <v>13031</v>
      </c>
      <c r="B13" s="14" t="s">
        <v>97</v>
      </c>
      <c r="C13" s="39">
        <f>SUMIF(Jan!$A:$A,TB!$A13,Jan!$H:$H)</f>
        <v>0</v>
      </c>
      <c r="D13" s="39">
        <f>SUMIF(Feb!$A:$A,TB!$A13,Feb!$H:$H)</f>
        <v>0</v>
      </c>
      <c r="E13" s="39">
        <f>SUMIF(Mar!$A:$A,TB!$A13,Mar!$H:$H)</f>
        <v>0</v>
      </c>
      <c r="F13" s="39">
        <f>SUMIF(Apr!$A:$A,TB!$A13,Apr!$H:$H)</f>
        <v>0</v>
      </c>
      <c r="G13" s="39">
        <f>SUMIF(May!$A:$A,TB!$A13,May!$H:$H)</f>
        <v>0</v>
      </c>
      <c r="H13" s="39">
        <f>SUMIF(Jun!$A:$A,TB!$A13,Jun!$H:$H)</f>
        <v>0</v>
      </c>
      <c r="I13" s="39">
        <f>SUMIF(Jul!$A:$A,TB!$A13,Jul!$H:$H)</f>
        <v>0</v>
      </c>
      <c r="J13" s="39">
        <f>SUMIF(Aug!$A:$A,TB!$A13,Aug!$H:$H)</f>
        <v>0</v>
      </c>
      <c r="K13" s="39">
        <f>SUMIF(Sep!$A:$A,TB!$A13,Sep!$H:$H)</f>
        <v>0</v>
      </c>
      <c r="L13" s="39">
        <f>SUMIF(Oct!$A:$A,TB!$A13,Oct!$H:$H)</f>
        <v>0</v>
      </c>
      <c r="M13" s="39">
        <f>SUMIF(Nov!$A:$A,TB!$A13,Nov!$H:$H)</f>
        <v>0</v>
      </c>
      <c r="N13" s="165">
        <f>SUMIF(Dec!$A:$A,TB!$A13,Dec!$H:$H)</f>
        <v>0</v>
      </c>
      <c r="O13" s="179"/>
      <c r="P13" s="179"/>
      <c r="Q13" s="17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D13" s="39">
        <f t="shared" si="15"/>
        <v>0</v>
      </c>
      <c r="AE13" s="39">
        <f t="shared" si="16"/>
        <v>0</v>
      </c>
      <c r="AF13" s="39">
        <f t="shared" si="17"/>
        <v>0</v>
      </c>
      <c r="AG13" s="39">
        <f t="shared" si="18"/>
        <v>0</v>
      </c>
      <c r="AH13" s="39">
        <f t="shared" si="19"/>
        <v>0</v>
      </c>
      <c r="AI13" s="39">
        <f t="shared" si="20"/>
        <v>0</v>
      </c>
      <c r="AJ13" s="39">
        <f t="shared" si="21"/>
        <v>0</v>
      </c>
      <c r="AK13" s="39">
        <f t="shared" si="22"/>
        <v>0</v>
      </c>
      <c r="AL13" s="39">
        <f t="shared" si="23"/>
        <v>0</v>
      </c>
      <c r="AM13" s="39">
        <f t="shared" si="24"/>
        <v>0</v>
      </c>
      <c r="AN13" s="39">
        <f t="shared" si="25"/>
        <v>0</v>
      </c>
      <c r="AO13" s="165">
        <f t="shared" si="26"/>
        <v>0</v>
      </c>
    </row>
    <row r="14" spans="1:41" ht="16.399999999999999" customHeight="1">
      <c r="A14" s="13">
        <v>13032</v>
      </c>
      <c r="B14" s="14" t="s">
        <v>98</v>
      </c>
      <c r="C14" s="39">
        <f>SUMIF(Jan!$A:$A,TB!$A14,Jan!$H:$H)</f>
        <v>0</v>
      </c>
      <c r="D14" s="39">
        <f>SUMIF(Feb!$A:$A,TB!$A14,Feb!$H:$H)</f>
        <v>0</v>
      </c>
      <c r="E14" s="39">
        <f>SUMIF(Mar!$A:$A,TB!$A14,Mar!$H:$H)</f>
        <v>0</v>
      </c>
      <c r="F14" s="39">
        <f>SUMIF(Apr!$A:$A,TB!$A14,Apr!$H:$H)</f>
        <v>0</v>
      </c>
      <c r="G14" s="39">
        <f>SUMIF(May!$A:$A,TB!$A14,May!$H:$H)</f>
        <v>0</v>
      </c>
      <c r="H14" s="39">
        <f>SUMIF(Jun!$A:$A,TB!$A14,Jun!$H:$H)</f>
        <v>0</v>
      </c>
      <c r="I14" s="39">
        <f>SUMIF(Jul!$A:$A,TB!$A14,Jul!$H:$H)</f>
        <v>0</v>
      </c>
      <c r="J14" s="39">
        <f>SUMIF(Aug!$A:$A,TB!$A14,Aug!$H:$H)</f>
        <v>0</v>
      </c>
      <c r="K14" s="39">
        <f>SUMIF(Sep!$A:$A,TB!$A14,Sep!$H:$H)</f>
        <v>0</v>
      </c>
      <c r="L14" s="39">
        <f>SUMIF(Oct!$A:$A,TB!$A14,Oct!$H:$H)</f>
        <v>0</v>
      </c>
      <c r="M14" s="39">
        <f>SUMIF(Nov!$A:$A,TB!$A14,Nov!$H:$H)</f>
        <v>0</v>
      </c>
      <c r="N14" s="165">
        <f>SUMIF(Dec!$A:$A,TB!$A14,Dec!$H:$H)</f>
        <v>0</v>
      </c>
      <c r="O14" s="179"/>
      <c r="P14" s="179"/>
      <c r="Q14" s="17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D14" s="39">
        <f t="shared" si="15"/>
        <v>0</v>
      </c>
      <c r="AE14" s="39">
        <f t="shared" si="16"/>
        <v>0</v>
      </c>
      <c r="AF14" s="39">
        <f t="shared" si="17"/>
        <v>0</v>
      </c>
      <c r="AG14" s="39">
        <f t="shared" si="18"/>
        <v>0</v>
      </c>
      <c r="AH14" s="39">
        <f t="shared" si="19"/>
        <v>0</v>
      </c>
      <c r="AI14" s="39">
        <f t="shared" si="20"/>
        <v>0</v>
      </c>
      <c r="AJ14" s="39">
        <f t="shared" si="21"/>
        <v>0</v>
      </c>
      <c r="AK14" s="39">
        <f t="shared" si="22"/>
        <v>0</v>
      </c>
      <c r="AL14" s="39">
        <f t="shared" si="23"/>
        <v>0</v>
      </c>
      <c r="AM14" s="39">
        <f t="shared" si="24"/>
        <v>0</v>
      </c>
      <c r="AN14" s="39">
        <f t="shared" si="25"/>
        <v>0</v>
      </c>
      <c r="AO14" s="165">
        <f t="shared" si="26"/>
        <v>0</v>
      </c>
    </row>
    <row r="15" spans="1:41" ht="16.399999999999999" customHeight="1">
      <c r="A15" s="13">
        <v>13041</v>
      </c>
      <c r="B15" s="14" t="s">
        <v>99</v>
      </c>
      <c r="C15" s="39">
        <f>SUMIF(Jan!$A:$A,TB!$A15,Jan!$H:$H)</f>
        <v>0</v>
      </c>
      <c r="D15" s="39">
        <f>SUMIF(Feb!$A:$A,TB!$A15,Feb!$H:$H)</f>
        <v>0</v>
      </c>
      <c r="E15" s="39">
        <f>SUMIF(Mar!$A:$A,TB!$A15,Mar!$H:$H)</f>
        <v>0</v>
      </c>
      <c r="F15" s="39">
        <f>SUMIF(Apr!$A:$A,TB!$A15,Apr!$H:$H)</f>
        <v>0</v>
      </c>
      <c r="G15" s="39">
        <f>SUMIF(May!$A:$A,TB!$A15,May!$H:$H)</f>
        <v>0</v>
      </c>
      <c r="H15" s="39">
        <f>SUMIF(Jun!$A:$A,TB!$A15,Jun!$H:$H)</f>
        <v>0</v>
      </c>
      <c r="I15" s="39">
        <f>SUMIF(Jul!$A:$A,TB!$A15,Jul!$H:$H)</f>
        <v>0</v>
      </c>
      <c r="J15" s="39">
        <f>SUMIF(Aug!$A:$A,TB!$A15,Aug!$H:$H)</f>
        <v>0</v>
      </c>
      <c r="K15" s="39">
        <f>SUMIF(Sep!$A:$A,TB!$A15,Sep!$H:$H)</f>
        <v>0</v>
      </c>
      <c r="L15" s="39">
        <f>SUMIF(Oct!$A:$A,TB!$A15,Oct!$H:$H)</f>
        <v>0</v>
      </c>
      <c r="M15" s="39">
        <f>SUMIF(Nov!$A:$A,TB!$A15,Nov!$H:$H)</f>
        <v>0</v>
      </c>
      <c r="N15" s="165">
        <f>SUMIF(Dec!$A:$A,TB!$A15,Dec!$H:$H)</f>
        <v>0</v>
      </c>
      <c r="O15" s="179"/>
      <c r="P15" s="179"/>
      <c r="Q15" s="170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D15" s="39">
        <f t="shared" si="15"/>
        <v>0</v>
      </c>
      <c r="AE15" s="39">
        <f t="shared" si="16"/>
        <v>0</v>
      </c>
      <c r="AF15" s="39">
        <f t="shared" si="17"/>
        <v>0</v>
      </c>
      <c r="AG15" s="39">
        <f t="shared" si="18"/>
        <v>0</v>
      </c>
      <c r="AH15" s="39">
        <f t="shared" si="19"/>
        <v>0</v>
      </c>
      <c r="AI15" s="39">
        <f t="shared" si="20"/>
        <v>0</v>
      </c>
      <c r="AJ15" s="39">
        <f t="shared" si="21"/>
        <v>0</v>
      </c>
      <c r="AK15" s="39">
        <f t="shared" si="22"/>
        <v>0</v>
      </c>
      <c r="AL15" s="39">
        <f t="shared" si="23"/>
        <v>0</v>
      </c>
      <c r="AM15" s="39">
        <f t="shared" si="24"/>
        <v>0</v>
      </c>
      <c r="AN15" s="39">
        <f t="shared" si="25"/>
        <v>0</v>
      </c>
      <c r="AO15" s="165">
        <f t="shared" si="26"/>
        <v>0</v>
      </c>
    </row>
    <row r="16" spans="1:41" ht="16.399999999999999" customHeight="1">
      <c r="A16" s="13">
        <v>13042</v>
      </c>
      <c r="B16" s="14" t="s">
        <v>100</v>
      </c>
      <c r="C16" s="39">
        <f>SUMIF(Jan!$A:$A,TB!$A16,Jan!$H:$H)</f>
        <v>0</v>
      </c>
      <c r="D16" s="39">
        <f>SUMIF(Feb!$A:$A,TB!$A16,Feb!$H:$H)</f>
        <v>0</v>
      </c>
      <c r="E16" s="39">
        <f>SUMIF(Mar!$A:$A,TB!$A16,Mar!$H:$H)</f>
        <v>0</v>
      </c>
      <c r="F16" s="39">
        <f>SUMIF(Apr!$A:$A,TB!$A16,Apr!$H:$H)</f>
        <v>0</v>
      </c>
      <c r="G16" s="39">
        <f>SUMIF(May!$A:$A,TB!$A16,May!$H:$H)</f>
        <v>0</v>
      </c>
      <c r="H16" s="39">
        <f>SUMIF(Jun!$A:$A,TB!$A16,Jun!$H:$H)</f>
        <v>0</v>
      </c>
      <c r="I16" s="39">
        <f>SUMIF(Jul!$A:$A,TB!$A16,Jul!$H:$H)</f>
        <v>0</v>
      </c>
      <c r="J16" s="39">
        <f>SUMIF(Aug!$A:$A,TB!$A16,Aug!$H:$H)</f>
        <v>0</v>
      </c>
      <c r="K16" s="39">
        <f>SUMIF(Sep!$A:$A,TB!$A16,Sep!$H:$H)</f>
        <v>0</v>
      </c>
      <c r="L16" s="39">
        <f>SUMIF(Oct!$A:$A,TB!$A16,Oct!$H:$H)</f>
        <v>0</v>
      </c>
      <c r="M16" s="39">
        <f>SUMIF(Nov!$A:$A,TB!$A16,Nov!$H:$H)</f>
        <v>0</v>
      </c>
      <c r="N16" s="165">
        <f>SUMIF(Dec!$A:$A,TB!$A16,Dec!$H:$H)</f>
        <v>0</v>
      </c>
      <c r="O16" s="179"/>
      <c r="P16" s="179"/>
      <c r="Q16" s="17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D16" s="39">
        <f t="shared" si="15"/>
        <v>0</v>
      </c>
      <c r="AE16" s="39">
        <f t="shared" si="16"/>
        <v>0</v>
      </c>
      <c r="AF16" s="39">
        <f t="shared" si="17"/>
        <v>0</v>
      </c>
      <c r="AG16" s="39">
        <f t="shared" si="18"/>
        <v>0</v>
      </c>
      <c r="AH16" s="39">
        <f t="shared" si="19"/>
        <v>0</v>
      </c>
      <c r="AI16" s="39">
        <f t="shared" si="20"/>
        <v>0</v>
      </c>
      <c r="AJ16" s="39">
        <f t="shared" si="21"/>
        <v>0</v>
      </c>
      <c r="AK16" s="39">
        <f t="shared" si="22"/>
        <v>0</v>
      </c>
      <c r="AL16" s="39">
        <f t="shared" si="23"/>
        <v>0</v>
      </c>
      <c r="AM16" s="39">
        <f t="shared" si="24"/>
        <v>0</v>
      </c>
      <c r="AN16" s="39">
        <f t="shared" si="25"/>
        <v>0</v>
      </c>
      <c r="AO16" s="165">
        <f t="shared" si="26"/>
        <v>0</v>
      </c>
    </row>
    <row r="17" spans="1:41" ht="16.399999999999999" customHeight="1">
      <c r="A17" s="13">
        <v>13043</v>
      </c>
      <c r="B17" s="14" t="s">
        <v>101</v>
      </c>
      <c r="C17" s="39">
        <f>SUMIF(Jan!$A:$A,TB!$A17,Jan!$H:$H)</f>
        <v>0</v>
      </c>
      <c r="D17" s="39">
        <f>SUMIF(Feb!$A:$A,TB!$A17,Feb!$H:$H)</f>
        <v>0</v>
      </c>
      <c r="E17" s="39">
        <f>SUMIF(Mar!$A:$A,TB!$A17,Mar!$H:$H)</f>
        <v>0</v>
      </c>
      <c r="F17" s="39">
        <f>SUMIF(Apr!$A:$A,TB!$A17,Apr!$H:$H)</f>
        <v>0</v>
      </c>
      <c r="G17" s="39">
        <f>SUMIF(May!$A:$A,TB!$A17,May!$H:$H)</f>
        <v>0</v>
      </c>
      <c r="H17" s="39">
        <f>SUMIF(Jun!$A:$A,TB!$A17,Jun!$H:$H)</f>
        <v>0</v>
      </c>
      <c r="I17" s="39">
        <f>SUMIF(Jul!$A:$A,TB!$A17,Jul!$H:$H)</f>
        <v>0</v>
      </c>
      <c r="J17" s="39">
        <f>SUMIF(Aug!$A:$A,TB!$A17,Aug!$H:$H)</f>
        <v>0</v>
      </c>
      <c r="K17" s="39">
        <f>SUMIF(Sep!$A:$A,TB!$A17,Sep!$H:$H)</f>
        <v>0</v>
      </c>
      <c r="L17" s="39">
        <f>SUMIF(Oct!$A:$A,TB!$A17,Oct!$H:$H)</f>
        <v>0</v>
      </c>
      <c r="M17" s="39">
        <f>SUMIF(Nov!$A:$A,TB!$A17,Nov!$H:$H)</f>
        <v>0</v>
      </c>
      <c r="N17" s="165">
        <f>SUMIF(Dec!$A:$A,TB!$A17,Dec!$H:$H)</f>
        <v>0</v>
      </c>
      <c r="O17" s="179"/>
      <c r="P17" s="179"/>
      <c r="Q17" s="17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D17" s="39">
        <f t="shared" si="15"/>
        <v>0</v>
      </c>
      <c r="AE17" s="39">
        <f t="shared" si="16"/>
        <v>0</v>
      </c>
      <c r="AF17" s="39">
        <f t="shared" si="17"/>
        <v>0</v>
      </c>
      <c r="AG17" s="39">
        <f t="shared" si="18"/>
        <v>0</v>
      </c>
      <c r="AH17" s="39">
        <f t="shared" si="19"/>
        <v>0</v>
      </c>
      <c r="AI17" s="39">
        <f t="shared" si="20"/>
        <v>0</v>
      </c>
      <c r="AJ17" s="39">
        <f t="shared" si="21"/>
        <v>0</v>
      </c>
      <c r="AK17" s="39">
        <f t="shared" si="22"/>
        <v>0</v>
      </c>
      <c r="AL17" s="39">
        <f t="shared" si="23"/>
        <v>0</v>
      </c>
      <c r="AM17" s="39">
        <f t="shared" si="24"/>
        <v>0</v>
      </c>
      <c r="AN17" s="39">
        <f t="shared" si="25"/>
        <v>0</v>
      </c>
      <c r="AO17" s="165">
        <f t="shared" si="26"/>
        <v>0</v>
      </c>
    </row>
    <row r="18" spans="1:41" ht="16.399999999999999" customHeight="1">
      <c r="A18" s="13">
        <v>13044</v>
      </c>
      <c r="B18" s="14" t="s">
        <v>102</v>
      </c>
      <c r="C18" s="39">
        <f>SUMIF(Jan!$A:$A,TB!$A18,Jan!$H:$H)</f>
        <v>0</v>
      </c>
      <c r="D18" s="39">
        <f>SUMIF(Feb!$A:$A,TB!$A18,Feb!$H:$H)</f>
        <v>0</v>
      </c>
      <c r="E18" s="39">
        <f>SUMIF(Mar!$A:$A,TB!$A18,Mar!$H:$H)</f>
        <v>0</v>
      </c>
      <c r="F18" s="39">
        <f>SUMIF(Apr!$A:$A,TB!$A18,Apr!$H:$H)</f>
        <v>0</v>
      </c>
      <c r="G18" s="39">
        <f>SUMIF(May!$A:$A,TB!$A18,May!$H:$H)</f>
        <v>0</v>
      </c>
      <c r="H18" s="39">
        <f>SUMIF(Jun!$A:$A,TB!$A18,Jun!$H:$H)</f>
        <v>0</v>
      </c>
      <c r="I18" s="39">
        <f>SUMIF(Jul!$A:$A,TB!$A18,Jul!$H:$H)</f>
        <v>0</v>
      </c>
      <c r="J18" s="39">
        <f>SUMIF(Aug!$A:$A,TB!$A18,Aug!$H:$H)</f>
        <v>0</v>
      </c>
      <c r="K18" s="39">
        <f>SUMIF(Sep!$A:$A,TB!$A18,Sep!$H:$H)</f>
        <v>0</v>
      </c>
      <c r="L18" s="39">
        <f>SUMIF(Oct!$A:$A,TB!$A18,Oct!$H:$H)</f>
        <v>0</v>
      </c>
      <c r="M18" s="39">
        <f>SUMIF(Nov!$A:$A,TB!$A18,Nov!$H:$H)</f>
        <v>0</v>
      </c>
      <c r="N18" s="165">
        <f>SUMIF(Dec!$A:$A,TB!$A18,Dec!$H:$H)</f>
        <v>0</v>
      </c>
      <c r="O18" s="179"/>
      <c r="P18" s="179"/>
      <c r="Q18" s="170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D18" s="39">
        <f t="shared" si="15"/>
        <v>0</v>
      </c>
      <c r="AE18" s="39">
        <f t="shared" si="16"/>
        <v>0</v>
      </c>
      <c r="AF18" s="39">
        <f t="shared" si="17"/>
        <v>0</v>
      </c>
      <c r="AG18" s="39">
        <f t="shared" si="18"/>
        <v>0</v>
      </c>
      <c r="AH18" s="39">
        <f t="shared" si="19"/>
        <v>0</v>
      </c>
      <c r="AI18" s="39">
        <f t="shared" si="20"/>
        <v>0</v>
      </c>
      <c r="AJ18" s="39">
        <f t="shared" si="21"/>
        <v>0</v>
      </c>
      <c r="AK18" s="39">
        <f t="shared" si="22"/>
        <v>0</v>
      </c>
      <c r="AL18" s="39">
        <f t="shared" si="23"/>
        <v>0</v>
      </c>
      <c r="AM18" s="39">
        <f t="shared" si="24"/>
        <v>0</v>
      </c>
      <c r="AN18" s="39">
        <f t="shared" si="25"/>
        <v>0</v>
      </c>
      <c r="AO18" s="165">
        <f t="shared" si="26"/>
        <v>0</v>
      </c>
    </row>
    <row r="19" spans="1:41" ht="16.399999999999999" customHeight="1">
      <c r="A19" s="13">
        <v>13045</v>
      </c>
      <c r="B19" s="14" t="s">
        <v>103</v>
      </c>
      <c r="C19" s="39">
        <f>SUMIF(Jan!$A:$A,TB!$A19,Jan!$H:$H)</f>
        <v>0</v>
      </c>
      <c r="D19" s="39">
        <f>SUMIF(Feb!$A:$A,TB!$A19,Feb!$H:$H)</f>
        <v>0</v>
      </c>
      <c r="E19" s="39">
        <f>SUMIF(Mar!$A:$A,TB!$A19,Mar!$H:$H)</f>
        <v>0</v>
      </c>
      <c r="F19" s="39">
        <f>SUMIF(Apr!$A:$A,TB!$A19,Apr!$H:$H)</f>
        <v>0</v>
      </c>
      <c r="G19" s="39">
        <f>SUMIF(May!$A:$A,TB!$A19,May!$H:$H)</f>
        <v>0</v>
      </c>
      <c r="H19" s="39">
        <f>SUMIF(Jun!$A:$A,TB!$A19,Jun!$H:$H)</f>
        <v>0</v>
      </c>
      <c r="I19" s="39">
        <f>SUMIF(Jul!$A:$A,TB!$A19,Jul!$H:$H)</f>
        <v>0</v>
      </c>
      <c r="J19" s="39">
        <f>SUMIF(Aug!$A:$A,TB!$A19,Aug!$H:$H)</f>
        <v>0</v>
      </c>
      <c r="K19" s="39">
        <f>SUMIF(Sep!$A:$A,TB!$A19,Sep!$H:$H)</f>
        <v>0</v>
      </c>
      <c r="L19" s="39">
        <f>SUMIF(Oct!$A:$A,TB!$A19,Oct!$H:$H)</f>
        <v>0</v>
      </c>
      <c r="M19" s="39">
        <f>SUMIF(Nov!$A:$A,TB!$A19,Nov!$H:$H)</f>
        <v>0</v>
      </c>
      <c r="N19" s="165">
        <f>SUMIF(Dec!$A:$A,TB!$A19,Dec!$H:$H)</f>
        <v>0</v>
      </c>
      <c r="O19" s="179"/>
      <c r="P19" s="179"/>
      <c r="Q19" s="170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D19" s="39">
        <f t="shared" si="15"/>
        <v>0</v>
      </c>
      <c r="AE19" s="39">
        <f t="shared" si="16"/>
        <v>0</v>
      </c>
      <c r="AF19" s="39">
        <f t="shared" si="17"/>
        <v>0</v>
      </c>
      <c r="AG19" s="39">
        <f t="shared" si="18"/>
        <v>0</v>
      </c>
      <c r="AH19" s="39">
        <f t="shared" si="19"/>
        <v>0</v>
      </c>
      <c r="AI19" s="39">
        <f t="shared" si="20"/>
        <v>0</v>
      </c>
      <c r="AJ19" s="39">
        <f t="shared" si="21"/>
        <v>0</v>
      </c>
      <c r="AK19" s="39">
        <f t="shared" si="22"/>
        <v>0</v>
      </c>
      <c r="AL19" s="39">
        <f t="shared" si="23"/>
        <v>0</v>
      </c>
      <c r="AM19" s="39">
        <f t="shared" si="24"/>
        <v>0</v>
      </c>
      <c r="AN19" s="39">
        <f t="shared" si="25"/>
        <v>0</v>
      </c>
      <c r="AO19" s="165">
        <f t="shared" si="26"/>
        <v>0</v>
      </c>
    </row>
    <row r="20" spans="1:41" ht="16.399999999999999" customHeight="1">
      <c r="A20" s="13">
        <v>13051</v>
      </c>
      <c r="B20" s="14" t="s">
        <v>104</v>
      </c>
      <c r="C20" s="39">
        <f>SUMIF(Jan!$A:$A,TB!$A20,Jan!$H:$H)</f>
        <v>0</v>
      </c>
      <c r="D20" s="39">
        <f>SUMIF(Feb!$A:$A,TB!$A20,Feb!$H:$H)</f>
        <v>0</v>
      </c>
      <c r="E20" s="39">
        <f>SUMIF(Mar!$A:$A,TB!$A20,Mar!$H:$H)</f>
        <v>0</v>
      </c>
      <c r="F20" s="39">
        <f>SUMIF(Apr!$A:$A,TB!$A20,Apr!$H:$H)</f>
        <v>0</v>
      </c>
      <c r="G20" s="39">
        <f>SUMIF(May!$A:$A,TB!$A20,May!$H:$H)</f>
        <v>0</v>
      </c>
      <c r="H20" s="39">
        <f>SUMIF(Jun!$A:$A,TB!$A20,Jun!$H:$H)</f>
        <v>0</v>
      </c>
      <c r="I20" s="39">
        <f>SUMIF(Jul!$A:$A,TB!$A20,Jul!$H:$H)</f>
        <v>0</v>
      </c>
      <c r="J20" s="39">
        <f>SUMIF(Aug!$A:$A,TB!$A20,Aug!$H:$H)</f>
        <v>0</v>
      </c>
      <c r="K20" s="39">
        <f>SUMIF(Sep!$A:$A,TB!$A20,Sep!$H:$H)</f>
        <v>0</v>
      </c>
      <c r="L20" s="39">
        <f>SUMIF(Oct!$A:$A,TB!$A20,Oct!$H:$H)</f>
        <v>0</v>
      </c>
      <c r="M20" s="39">
        <f>SUMIF(Nov!$A:$A,TB!$A20,Nov!$H:$H)</f>
        <v>0</v>
      </c>
      <c r="N20" s="165">
        <f>SUMIF(Dec!$A:$A,TB!$A20,Dec!$H:$H)</f>
        <v>0</v>
      </c>
      <c r="O20" s="179"/>
      <c r="P20" s="179"/>
      <c r="Q20" s="170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D20" s="39">
        <f t="shared" si="15"/>
        <v>0</v>
      </c>
      <c r="AE20" s="39">
        <f t="shared" si="16"/>
        <v>0</v>
      </c>
      <c r="AF20" s="39">
        <f t="shared" si="17"/>
        <v>0</v>
      </c>
      <c r="AG20" s="39">
        <f t="shared" si="18"/>
        <v>0</v>
      </c>
      <c r="AH20" s="39">
        <f t="shared" si="19"/>
        <v>0</v>
      </c>
      <c r="AI20" s="39">
        <f t="shared" si="20"/>
        <v>0</v>
      </c>
      <c r="AJ20" s="39">
        <f t="shared" si="21"/>
        <v>0</v>
      </c>
      <c r="AK20" s="39">
        <f t="shared" si="22"/>
        <v>0</v>
      </c>
      <c r="AL20" s="39">
        <f t="shared" si="23"/>
        <v>0</v>
      </c>
      <c r="AM20" s="39">
        <f t="shared" si="24"/>
        <v>0</v>
      </c>
      <c r="AN20" s="39">
        <f t="shared" si="25"/>
        <v>0</v>
      </c>
      <c r="AO20" s="165">
        <f t="shared" si="26"/>
        <v>0</v>
      </c>
    </row>
    <row r="21" spans="1:41" ht="16.399999999999999" customHeight="1">
      <c r="A21" s="13">
        <v>13052</v>
      </c>
      <c r="B21" s="14" t="s">
        <v>105</v>
      </c>
      <c r="C21" s="39">
        <f>SUMIF(Jan!$A:$A,TB!$A21,Jan!$H:$H)</f>
        <v>0</v>
      </c>
      <c r="D21" s="39">
        <f>SUMIF(Feb!$A:$A,TB!$A21,Feb!$H:$H)</f>
        <v>0</v>
      </c>
      <c r="E21" s="39">
        <f>SUMIF(Mar!$A:$A,TB!$A21,Mar!$H:$H)</f>
        <v>0</v>
      </c>
      <c r="F21" s="39">
        <f>SUMIF(Apr!$A:$A,TB!$A21,Apr!$H:$H)</f>
        <v>0</v>
      </c>
      <c r="G21" s="39">
        <f>SUMIF(May!$A:$A,TB!$A21,May!$H:$H)</f>
        <v>0</v>
      </c>
      <c r="H21" s="39">
        <f>SUMIF(Jun!$A:$A,TB!$A21,Jun!$H:$H)</f>
        <v>0</v>
      </c>
      <c r="I21" s="39">
        <f>SUMIF(Jul!$A:$A,TB!$A21,Jul!$H:$H)</f>
        <v>0</v>
      </c>
      <c r="J21" s="39">
        <f>SUMIF(Aug!$A:$A,TB!$A21,Aug!$H:$H)</f>
        <v>0</v>
      </c>
      <c r="K21" s="39">
        <f>SUMIF(Sep!$A:$A,TB!$A21,Sep!$H:$H)</f>
        <v>0</v>
      </c>
      <c r="L21" s="39">
        <f>SUMIF(Oct!$A:$A,TB!$A21,Oct!$H:$H)</f>
        <v>0</v>
      </c>
      <c r="M21" s="39">
        <f>SUMIF(Nov!$A:$A,TB!$A21,Nov!$H:$H)</f>
        <v>0</v>
      </c>
      <c r="N21" s="165">
        <f>SUMIF(Dec!$A:$A,TB!$A21,Dec!$H:$H)</f>
        <v>0</v>
      </c>
      <c r="O21" s="179"/>
      <c r="P21" s="179"/>
      <c r="Q21" s="170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D21" s="39">
        <f t="shared" si="15"/>
        <v>0</v>
      </c>
      <c r="AE21" s="39">
        <f t="shared" si="16"/>
        <v>0</v>
      </c>
      <c r="AF21" s="39">
        <f t="shared" si="17"/>
        <v>0</v>
      </c>
      <c r="AG21" s="39">
        <f t="shared" si="18"/>
        <v>0</v>
      </c>
      <c r="AH21" s="39">
        <f t="shared" si="19"/>
        <v>0</v>
      </c>
      <c r="AI21" s="39">
        <f t="shared" si="20"/>
        <v>0</v>
      </c>
      <c r="AJ21" s="39">
        <f t="shared" si="21"/>
        <v>0</v>
      </c>
      <c r="AK21" s="39">
        <f t="shared" si="22"/>
        <v>0</v>
      </c>
      <c r="AL21" s="39">
        <f t="shared" si="23"/>
        <v>0</v>
      </c>
      <c r="AM21" s="39">
        <f t="shared" si="24"/>
        <v>0</v>
      </c>
      <c r="AN21" s="39">
        <f t="shared" si="25"/>
        <v>0</v>
      </c>
      <c r="AO21" s="165">
        <f t="shared" si="26"/>
        <v>0</v>
      </c>
    </row>
    <row r="22" spans="1:41" ht="16.399999999999999" customHeight="1">
      <c r="A22" s="13">
        <v>13053</v>
      </c>
      <c r="B22" s="14" t="s">
        <v>106</v>
      </c>
      <c r="C22" s="39">
        <f>SUMIF(Jan!$A:$A,TB!$A22,Jan!$H:$H)</f>
        <v>0</v>
      </c>
      <c r="D22" s="39">
        <f>SUMIF(Feb!$A:$A,TB!$A22,Feb!$H:$H)</f>
        <v>0</v>
      </c>
      <c r="E22" s="39">
        <f>SUMIF(Mar!$A:$A,TB!$A22,Mar!$H:$H)</f>
        <v>0</v>
      </c>
      <c r="F22" s="39">
        <f>SUMIF(Apr!$A:$A,TB!$A22,Apr!$H:$H)</f>
        <v>0</v>
      </c>
      <c r="G22" s="39">
        <f>SUMIF(May!$A:$A,TB!$A22,May!$H:$H)</f>
        <v>0</v>
      </c>
      <c r="H22" s="39">
        <f>SUMIF(Jun!$A:$A,TB!$A22,Jun!$H:$H)</f>
        <v>0</v>
      </c>
      <c r="I22" s="39">
        <f>SUMIF(Jul!$A:$A,TB!$A22,Jul!$H:$H)</f>
        <v>0</v>
      </c>
      <c r="J22" s="39">
        <f>SUMIF(Aug!$A:$A,TB!$A22,Aug!$H:$H)</f>
        <v>0</v>
      </c>
      <c r="K22" s="39">
        <f>SUMIF(Sep!$A:$A,TB!$A22,Sep!$H:$H)</f>
        <v>0</v>
      </c>
      <c r="L22" s="39">
        <f>SUMIF(Oct!$A:$A,TB!$A22,Oct!$H:$H)</f>
        <v>0</v>
      </c>
      <c r="M22" s="39">
        <f>SUMIF(Nov!$A:$A,TB!$A22,Nov!$H:$H)</f>
        <v>0</v>
      </c>
      <c r="N22" s="165">
        <f>SUMIF(Dec!$A:$A,TB!$A22,Dec!$H:$H)</f>
        <v>0</v>
      </c>
      <c r="O22" s="179"/>
      <c r="P22" s="179"/>
      <c r="Q22" s="170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D22" s="39">
        <f t="shared" si="15"/>
        <v>0</v>
      </c>
      <c r="AE22" s="39">
        <f t="shared" si="16"/>
        <v>0</v>
      </c>
      <c r="AF22" s="39">
        <f t="shared" si="17"/>
        <v>0</v>
      </c>
      <c r="AG22" s="39">
        <f t="shared" si="18"/>
        <v>0</v>
      </c>
      <c r="AH22" s="39">
        <f t="shared" si="19"/>
        <v>0</v>
      </c>
      <c r="AI22" s="39">
        <f t="shared" si="20"/>
        <v>0</v>
      </c>
      <c r="AJ22" s="39">
        <f t="shared" si="21"/>
        <v>0</v>
      </c>
      <c r="AK22" s="39">
        <f t="shared" si="22"/>
        <v>0</v>
      </c>
      <c r="AL22" s="39">
        <f t="shared" si="23"/>
        <v>0</v>
      </c>
      <c r="AM22" s="39">
        <f t="shared" si="24"/>
        <v>0</v>
      </c>
      <c r="AN22" s="39">
        <f t="shared" si="25"/>
        <v>0</v>
      </c>
      <c r="AO22" s="165">
        <f t="shared" si="26"/>
        <v>0</v>
      </c>
    </row>
    <row r="23" spans="1:41" ht="16.399999999999999" customHeight="1">
      <c r="A23" s="13">
        <v>13054</v>
      </c>
      <c r="B23" s="14" t="s">
        <v>107</v>
      </c>
      <c r="C23" s="39">
        <f>SUMIF(Jan!$A:$A,TB!$A23,Jan!$H:$H)</f>
        <v>0</v>
      </c>
      <c r="D23" s="39">
        <f>SUMIF(Feb!$A:$A,TB!$A23,Feb!$H:$H)</f>
        <v>0</v>
      </c>
      <c r="E23" s="39">
        <f>SUMIF(Mar!$A:$A,TB!$A23,Mar!$H:$H)</f>
        <v>0</v>
      </c>
      <c r="F23" s="39">
        <f>SUMIF(Apr!$A:$A,TB!$A23,Apr!$H:$H)</f>
        <v>0</v>
      </c>
      <c r="G23" s="39">
        <f>SUMIF(May!$A:$A,TB!$A23,May!$H:$H)</f>
        <v>0</v>
      </c>
      <c r="H23" s="39">
        <f>SUMIF(Jun!$A:$A,TB!$A23,Jun!$H:$H)</f>
        <v>0</v>
      </c>
      <c r="I23" s="39">
        <f>SUMIF(Jul!$A:$A,TB!$A23,Jul!$H:$H)</f>
        <v>0</v>
      </c>
      <c r="J23" s="39">
        <f>SUMIF(Aug!$A:$A,TB!$A23,Aug!$H:$H)</f>
        <v>0</v>
      </c>
      <c r="K23" s="39">
        <f>SUMIF(Sep!$A:$A,TB!$A23,Sep!$H:$H)</f>
        <v>0</v>
      </c>
      <c r="L23" s="39">
        <f>SUMIF(Oct!$A:$A,TB!$A23,Oct!$H:$H)</f>
        <v>0</v>
      </c>
      <c r="M23" s="39">
        <f>SUMIF(Nov!$A:$A,TB!$A23,Nov!$H:$H)</f>
        <v>0</v>
      </c>
      <c r="N23" s="165">
        <f>SUMIF(Dec!$A:$A,TB!$A23,Dec!$H:$H)</f>
        <v>0</v>
      </c>
      <c r="O23" s="179"/>
      <c r="P23" s="179"/>
      <c r="Q23" s="170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D23" s="39">
        <f t="shared" si="15"/>
        <v>0</v>
      </c>
      <c r="AE23" s="39">
        <f t="shared" si="16"/>
        <v>0</v>
      </c>
      <c r="AF23" s="39">
        <f t="shared" si="17"/>
        <v>0</v>
      </c>
      <c r="AG23" s="39">
        <f t="shared" si="18"/>
        <v>0</v>
      </c>
      <c r="AH23" s="39">
        <f t="shared" si="19"/>
        <v>0</v>
      </c>
      <c r="AI23" s="39">
        <f t="shared" si="20"/>
        <v>0</v>
      </c>
      <c r="AJ23" s="39">
        <f t="shared" si="21"/>
        <v>0</v>
      </c>
      <c r="AK23" s="39">
        <f t="shared" si="22"/>
        <v>0</v>
      </c>
      <c r="AL23" s="39">
        <f t="shared" si="23"/>
        <v>0</v>
      </c>
      <c r="AM23" s="39">
        <f t="shared" si="24"/>
        <v>0</v>
      </c>
      <c r="AN23" s="39">
        <f t="shared" si="25"/>
        <v>0</v>
      </c>
      <c r="AO23" s="165">
        <f t="shared" si="26"/>
        <v>0</v>
      </c>
    </row>
    <row r="24" spans="1:41" ht="16.399999999999999" customHeight="1">
      <c r="A24" s="13">
        <v>13055</v>
      </c>
      <c r="B24" s="14" t="s">
        <v>108</v>
      </c>
      <c r="C24" s="39">
        <f>SUMIF(Jan!$A:$A,TB!$A24,Jan!$H:$H)</f>
        <v>0</v>
      </c>
      <c r="D24" s="39">
        <f>SUMIF(Feb!$A:$A,TB!$A24,Feb!$H:$H)</f>
        <v>0</v>
      </c>
      <c r="E24" s="39">
        <f>SUMIF(Mar!$A:$A,TB!$A24,Mar!$H:$H)</f>
        <v>0</v>
      </c>
      <c r="F24" s="39">
        <f>SUMIF(Apr!$A:$A,TB!$A24,Apr!$H:$H)</f>
        <v>0</v>
      </c>
      <c r="G24" s="39">
        <f>SUMIF(May!$A:$A,TB!$A24,May!$H:$H)</f>
        <v>0</v>
      </c>
      <c r="H24" s="39">
        <f>SUMIF(Jun!$A:$A,TB!$A24,Jun!$H:$H)</f>
        <v>0</v>
      </c>
      <c r="I24" s="39">
        <f>SUMIF(Jul!$A:$A,TB!$A24,Jul!$H:$H)</f>
        <v>0</v>
      </c>
      <c r="J24" s="39">
        <f>SUMIF(Aug!$A:$A,TB!$A24,Aug!$H:$H)</f>
        <v>0</v>
      </c>
      <c r="K24" s="39">
        <f>SUMIF(Sep!$A:$A,TB!$A24,Sep!$H:$H)</f>
        <v>0</v>
      </c>
      <c r="L24" s="39">
        <f>SUMIF(Oct!$A:$A,TB!$A24,Oct!$H:$H)</f>
        <v>0</v>
      </c>
      <c r="M24" s="39">
        <f>SUMIF(Nov!$A:$A,TB!$A24,Nov!$H:$H)</f>
        <v>0</v>
      </c>
      <c r="N24" s="165">
        <f>SUMIF(Dec!$A:$A,TB!$A24,Dec!$H:$H)</f>
        <v>0</v>
      </c>
      <c r="O24" s="179"/>
      <c r="P24" s="179"/>
      <c r="Q24" s="17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D24" s="39">
        <f t="shared" si="15"/>
        <v>0</v>
      </c>
      <c r="AE24" s="39">
        <f t="shared" si="16"/>
        <v>0</v>
      </c>
      <c r="AF24" s="39">
        <f t="shared" si="17"/>
        <v>0</v>
      </c>
      <c r="AG24" s="39">
        <f t="shared" si="18"/>
        <v>0</v>
      </c>
      <c r="AH24" s="39">
        <f t="shared" si="19"/>
        <v>0</v>
      </c>
      <c r="AI24" s="39">
        <f t="shared" si="20"/>
        <v>0</v>
      </c>
      <c r="AJ24" s="39">
        <f t="shared" si="21"/>
        <v>0</v>
      </c>
      <c r="AK24" s="39">
        <f t="shared" si="22"/>
        <v>0</v>
      </c>
      <c r="AL24" s="39">
        <f t="shared" si="23"/>
        <v>0</v>
      </c>
      <c r="AM24" s="39">
        <f t="shared" si="24"/>
        <v>0</v>
      </c>
      <c r="AN24" s="39">
        <f t="shared" si="25"/>
        <v>0</v>
      </c>
      <c r="AO24" s="165">
        <f t="shared" si="26"/>
        <v>0</v>
      </c>
    </row>
    <row r="25" spans="1:41" ht="16.399999999999999" customHeight="1">
      <c r="A25" s="13">
        <v>13056</v>
      </c>
      <c r="B25" s="14" t="s">
        <v>109</v>
      </c>
      <c r="C25" s="39">
        <f>SUMIF(Jan!$A:$A,TB!$A25,Jan!$H:$H)</f>
        <v>0</v>
      </c>
      <c r="D25" s="39">
        <f>SUMIF(Feb!$A:$A,TB!$A25,Feb!$H:$H)</f>
        <v>0</v>
      </c>
      <c r="E25" s="39">
        <f>SUMIF(Mar!$A:$A,TB!$A25,Mar!$H:$H)</f>
        <v>0</v>
      </c>
      <c r="F25" s="39">
        <f>SUMIF(Apr!$A:$A,TB!$A25,Apr!$H:$H)</f>
        <v>0</v>
      </c>
      <c r="G25" s="39">
        <f>SUMIF(May!$A:$A,TB!$A25,May!$H:$H)</f>
        <v>0</v>
      </c>
      <c r="H25" s="39">
        <f>SUMIF(Jun!$A:$A,TB!$A25,Jun!$H:$H)</f>
        <v>0</v>
      </c>
      <c r="I25" s="39">
        <f>SUMIF(Jul!$A:$A,TB!$A25,Jul!$H:$H)</f>
        <v>0</v>
      </c>
      <c r="J25" s="39">
        <f>SUMIF(Aug!$A:$A,TB!$A25,Aug!$H:$H)</f>
        <v>0</v>
      </c>
      <c r="K25" s="39">
        <f>SUMIF(Sep!$A:$A,TB!$A25,Sep!$H:$H)</f>
        <v>0</v>
      </c>
      <c r="L25" s="39">
        <f>SUMIF(Oct!$A:$A,TB!$A25,Oct!$H:$H)</f>
        <v>0</v>
      </c>
      <c r="M25" s="39">
        <f>SUMIF(Nov!$A:$A,TB!$A25,Nov!$H:$H)</f>
        <v>0</v>
      </c>
      <c r="N25" s="165">
        <f>SUMIF(Dec!$A:$A,TB!$A25,Dec!$H:$H)</f>
        <v>0</v>
      </c>
      <c r="O25" s="179"/>
      <c r="P25" s="179"/>
      <c r="Q25" s="17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D25" s="39">
        <f t="shared" si="15"/>
        <v>0</v>
      </c>
      <c r="AE25" s="39">
        <f t="shared" si="16"/>
        <v>0</v>
      </c>
      <c r="AF25" s="39">
        <f t="shared" si="17"/>
        <v>0</v>
      </c>
      <c r="AG25" s="39">
        <f t="shared" si="18"/>
        <v>0</v>
      </c>
      <c r="AH25" s="39">
        <f t="shared" si="19"/>
        <v>0</v>
      </c>
      <c r="AI25" s="39">
        <f t="shared" si="20"/>
        <v>0</v>
      </c>
      <c r="AJ25" s="39">
        <f t="shared" si="21"/>
        <v>0</v>
      </c>
      <c r="AK25" s="39">
        <f t="shared" si="22"/>
        <v>0</v>
      </c>
      <c r="AL25" s="39">
        <f t="shared" si="23"/>
        <v>0</v>
      </c>
      <c r="AM25" s="39">
        <f t="shared" si="24"/>
        <v>0</v>
      </c>
      <c r="AN25" s="39">
        <f t="shared" si="25"/>
        <v>0</v>
      </c>
      <c r="AO25" s="165">
        <f t="shared" si="26"/>
        <v>0</v>
      </c>
    </row>
    <row r="26" spans="1:41" ht="16.399999999999999" customHeight="1">
      <c r="A26" s="13">
        <v>13061</v>
      </c>
      <c r="B26" s="14" t="s">
        <v>110</v>
      </c>
      <c r="C26" s="39">
        <f>SUMIF(Jan!$A:$A,TB!$A26,Jan!$H:$H)</f>
        <v>0</v>
      </c>
      <c r="D26" s="39">
        <f>SUMIF(Feb!$A:$A,TB!$A26,Feb!$H:$H)</f>
        <v>0</v>
      </c>
      <c r="E26" s="39">
        <f>SUMIF(Mar!$A:$A,TB!$A26,Mar!$H:$H)</f>
        <v>0</v>
      </c>
      <c r="F26" s="39">
        <f>SUMIF(Apr!$A:$A,TB!$A26,Apr!$H:$H)</f>
        <v>0</v>
      </c>
      <c r="G26" s="39">
        <f>SUMIF(May!$A:$A,TB!$A26,May!$H:$H)</f>
        <v>0</v>
      </c>
      <c r="H26" s="39">
        <f>SUMIF(Jun!$A:$A,TB!$A26,Jun!$H:$H)</f>
        <v>0</v>
      </c>
      <c r="I26" s="39">
        <f>SUMIF(Jul!$A:$A,TB!$A26,Jul!$H:$H)</f>
        <v>0</v>
      </c>
      <c r="J26" s="39">
        <f>SUMIF(Aug!$A:$A,TB!$A26,Aug!$H:$H)</f>
        <v>0</v>
      </c>
      <c r="K26" s="39">
        <f>SUMIF(Sep!$A:$A,TB!$A26,Sep!$H:$H)</f>
        <v>0</v>
      </c>
      <c r="L26" s="39">
        <f>SUMIF(Oct!$A:$A,TB!$A26,Oct!$H:$H)</f>
        <v>0</v>
      </c>
      <c r="M26" s="39">
        <f>SUMIF(Nov!$A:$A,TB!$A26,Nov!$H:$H)</f>
        <v>0</v>
      </c>
      <c r="N26" s="165">
        <f>SUMIF(Dec!$A:$A,TB!$A26,Dec!$H:$H)</f>
        <v>0</v>
      </c>
      <c r="O26" s="179"/>
      <c r="P26" s="179"/>
      <c r="Q26" s="170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D26" s="39">
        <f t="shared" si="15"/>
        <v>0</v>
      </c>
      <c r="AE26" s="39">
        <f t="shared" si="16"/>
        <v>0</v>
      </c>
      <c r="AF26" s="39">
        <f t="shared" si="17"/>
        <v>0</v>
      </c>
      <c r="AG26" s="39">
        <f t="shared" si="18"/>
        <v>0</v>
      </c>
      <c r="AH26" s="39">
        <f t="shared" si="19"/>
        <v>0</v>
      </c>
      <c r="AI26" s="39">
        <f t="shared" si="20"/>
        <v>0</v>
      </c>
      <c r="AJ26" s="39">
        <f t="shared" si="21"/>
        <v>0</v>
      </c>
      <c r="AK26" s="39">
        <f t="shared" si="22"/>
        <v>0</v>
      </c>
      <c r="AL26" s="39">
        <f t="shared" si="23"/>
        <v>0</v>
      </c>
      <c r="AM26" s="39">
        <f t="shared" si="24"/>
        <v>0</v>
      </c>
      <c r="AN26" s="39">
        <f t="shared" si="25"/>
        <v>0</v>
      </c>
      <c r="AO26" s="165">
        <f t="shared" si="26"/>
        <v>0</v>
      </c>
    </row>
    <row r="27" spans="1:41" ht="16.399999999999999" customHeight="1">
      <c r="A27" s="13">
        <v>13081</v>
      </c>
      <c r="B27" s="14" t="s">
        <v>111</v>
      </c>
      <c r="C27" s="39">
        <f>SUMIF(Jan!$A:$A,TB!$A27,Jan!$H:$H)</f>
        <v>0</v>
      </c>
      <c r="D27" s="39">
        <f>SUMIF(Feb!$A:$A,TB!$A27,Feb!$H:$H)</f>
        <v>0</v>
      </c>
      <c r="E27" s="39">
        <f>SUMIF(Mar!$A:$A,TB!$A27,Mar!$H:$H)</f>
        <v>0</v>
      </c>
      <c r="F27" s="39">
        <f>SUMIF(Apr!$A:$A,TB!$A27,Apr!$H:$H)</f>
        <v>0</v>
      </c>
      <c r="G27" s="39">
        <f>SUMIF(May!$A:$A,TB!$A27,May!$H:$H)</f>
        <v>0</v>
      </c>
      <c r="H27" s="39">
        <f>SUMIF(Jun!$A:$A,TB!$A27,Jun!$H:$H)</f>
        <v>0</v>
      </c>
      <c r="I27" s="39">
        <f>SUMIF(Jul!$A:$A,TB!$A27,Jul!$H:$H)</f>
        <v>0</v>
      </c>
      <c r="J27" s="39">
        <f>SUMIF(Aug!$A:$A,TB!$A27,Aug!$H:$H)</f>
        <v>0</v>
      </c>
      <c r="K27" s="39">
        <f>SUMIF(Sep!$A:$A,TB!$A27,Sep!$H:$H)</f>
        <v>0</v>
      </c>
      <c r="L27" s="39">
        <f>SUMIF(Oct!$A:$A,TB!$A27,Oct!$H:$H)</f>
        <v>0</v>
      </c>
      <c r="M27" s="39">
        <f>SUMIF(Nov!$A:$A,TB!$A27,Nov!$H:$H)</f>
        <v>0</v>
      </c>
      <c r="N27" s="165">
        <f>SUMIF(Dec!$A:$A,TB!$A27,Dec!$H:$H)</f>
        <v>0</v>
      </c>
      <c r="O27" s="179"/>
      <c r="P27" s="179"/>
      <c r="Q27" s="17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D27" s="39">
        <f t="shared" si="15"/>
        <v>0</v>
      </c>
      <c r="AE27" s="39">
        <f t="shared" si="16"/>
        <v>0</v>
      </c>
      <c r="AF27" s="39">
        <f t="shared" si="17"/>
        <v>0</v>
      </c>
      <c r="AG27" s="39">
        <f t="shared" si="18"/>
        <v>0</v>
      </c>
      <c r="AH27" s="39">
        <f t="shared" si="19"/>
        <v>0</v>
      </c>
      <c r="AI27" s="39">
        <f t="shared" si="20"/>
        <v>0</v>
      </c>
      <c r="AJ27" s="39">
        <f t="shared" si="21"/>
        <v>0</v>
      </c>
      <c r="AK27" s="39">
        <f t="shared" si="22"/>
        <v>0</v>
      </c>
      <c r="AL27" s="39">
        <f t="shared" si="23"/>
        <v>0</v>
      </c>
      <c r="AM27" s="39">
        <f t="shared" si="24"/>
        <v>0</v>
      </c>
      <c r="AN27" s="39">
        <f t="shared" si="25"/>
        <v>0</v>
      </c>
      <c r="AO27" s="165">
        <f t="shared" si="26"/>
        <v>0</v>
      </c>
    </row>
    <row r="28" spans="1:41" ht="16.399999999999999" customHeight="1">
      <c r="A28" s="13">
        <v>13091</v>
      </c>
      <c r="B28" s="14" t="s">
        <v>112</v>
      </c>
      <c r="C28" s="39">
        <f>SUMIF(Jan!$A:$A,TB!$A28,Jan!$H:$H)</f>
        <v>0</v>
      </c>
      <c r="D28" s="39">
        <f>SUMIF(Feb!$A:$A,TB!$A28,Feb!$H:$H)</f>
        <v>0</v>
      </c>
      <c r="E28" s="39">
        <f>SUMIF(Mar!$A:$A,TB!$A28,Mar!$H:$H)</f>
        <v>0</v>
      </c>
      <c r="F28" s="39">
        <f>SUMIF(Apr!$A:$A,TB!$A28,Apr!$H:$H)</f>
        <v>0</v>
      </c>
      <c r="G28" s="39">
        <f>SUMIF(May!$A:$A,TB!$A28,May!$H:$H)</f>
        <v>0</v>
      </c>
      <c r="H28" s="39">
        <f>SUMIF(Jun!$A:$A,TB!$A28,Jun!$H:$H)</f>
        <v>0</v>
      </c>
      <c r="I28" s="39">
        <f>SUMIF(Jul!$A:$A,TB!$A28,Jul!$H:$H)</f>
        <v>0</v>
      </c>
      <c r="J28" s="39">
        <f>SUMIF(Aug!$A:$A,TB!$A28,Aug!$H:$H)</f>
        <v>0</v>
      </c>
      <c r="K28" s="39">
        <f>SUMIF(Sep!$A:$A,TB!$A28,Sep!$H:$H)</f>
        <v>0</v>
      </c>
      <c r="L28" s="39">
        <f>SUMIF(Oct!$A:$A,TB!$A28,Oct!$H:$H)</f>
        <v>0</v>
      </c>
      <c r="M28" s="39">
        <f>SUMIF(Nov!$A:$A,TB!$A28,Nov!$H:$H)</f>
        <v>0</v>
      </c>
      <c r="N28" s="165">
        <f>SUMIF(Dec!$A:$A,TB!$A28,Dec!$H:$H)</f>
        <v>0</v>
      </c>
      <c r="O28" s="179"/>
      <c r="P28" s="179"/>
      <c r="Q28" s="170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D28" s="39">
        <f t="shared" si="15"/>
        <v>0</v>
      </c>
      <c r="AE28" s="39">
        <f t="shared" si="16"/>
        <v>0</v>
      </c>
      <c r="AF28" s="39">
        <f t="shared" si="17"/>
        <v>0</v>
      </c>
      <c r="AG28" s="39">
        <f t="shared" si="18"/>
        <v>0</v>
      </c>
      <c r="AH28" s="39">
        <f t="shared" si="19"/>
        <v>0</v>
      </c>
      <c r="AI28" s="39">
        <f t="shared" si="20"/>
        <v>0</v>
      </c>
      <c r="AJ28" s="39">
        <f t="shared" si="21"/>
        <v>0</v>
      </c>
      <c r="AK28" s="39">
        <f t="shared" si="22"/>
        <v>0</v>
      </c>
      <c r="AL28" s="39">
        <f t="shared" si="23"/>
        <v>0</v>
      </c>
      <c r="AM28" s="39">
        <f t="shared" si="24"/>
        <v>0</v>
      </c>
      <c r="AN28" s="39">
        <f t="shared" si="25"/>
        <v>0</v>
      </c>
      <c r="AO28" s="165">
        <f t="shared" si="26"/>
        <v>0</v>
      </c>
    </row>
    <row r="29" spans="1:41" ht="16.399999999999999" customHeight="1">
      <c r="A29" s="13">
        <v>13101</v>
      </c>
      <c r="B29" s="14" t="s">
        <v>113</v>
      </c>
      <c r="C29" s="39">
        <f>SUMIF(Jan!$A:$A,TB!$A29,Jan!$H:$H)</f>
        <v>0</v>
      </c>
      <c r="D29" s="39">
        <f>SUMIF(Feb!$A:$A,TB!$A29,Feb!$H:$H)</f>
        <v>0</v>
      </c>
      <c r="E29" s="39">
        <f>SUMIF(Mar!$A:$A,TB!$A29,Mar!$H:$H)</f>
        <v>0</v>
      </c>
      <c r="F29" s="39">
        <f>SUMIF(Apr!$A:$A,TB!$A29,Apr!$H:$H)</f>
        <v>0</v>
      </c>
      <c r="G29" s="39">
        <f>SUMIF(May!$A:$A,TB!$A29,May!$H:$H)</f>
        <v>0</v>
      </c>
      <c r="H29" s="39">
        <f>SUMIF(Jun!$A:$A,TB!$A29,Jun!$H:$H)</f>
        <v>0</v>
      </c>
      <c r="I29" s="39">
        <f>SUMIF(Jul!$A:$A,TB!$A29,Jul!$H:$H)</f>
        <v>0</v>
      </c>
      <c r="J29" s="39">
        <f>SUMIF(Aug!$A:$A,TB!$A29,Aug!$H:$H)</f>
        <v>0</v>
      </c>
      <c r="K29" s="39">
        <f>SUMIF(Sep!$A:$A,TB!$A29,Sep!$H:$H)</f>
        <v>0</v>
      </c>
      <c r="L29" s="39">
        <f>SUMIF(Oct!$A:$A,TB!$A29,Oct!$H:$H)</f>
        <v>0</v>
      </c>
      <c r="M29" s="39">
        <f>SUMIF(Nov!$A:$A,TB!$A29,Nov!$H:$H)</f>
        <v>0</v>
      </c>
      <c r="N29" s="165">
        <f>SUMIF(Dec!$A:$A,TB!$A29,Dec!$H:$H)</f>
        <v>0</v>
      </c>
      <c r="O29" s="179"/>
      <c r="P29" s="179"/>
      <c r="Q29" s="170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D29" s="39">
        <f t="shared" si="15"/>
        <v>0</v>
      </c>
      <c r="AE29" s="39">
        <f t="shared" si="16"/>
        <v>0</v>
      </c>
      <c r="AF29" s="39">
        <f t="shared" si="17"/>
        <v>0</v>
      </c>
      <c r="AG29" s="39">
        <f t="shared" si="18"/>
        <v>0</v>
      </c>
      <c r="AH29" s="39">
        <f t="shared" si="19"/>
        <v>0</v>
      </c>
      <c r="AI29" s="39">
        <f t="shared" si="20"/>
        <v>0</v>
      </c>
      <c r="AJ29" s="39">
        <f t="shared" si="21"/>
        <v>0</v>
      </c>
      <c r="AK29" s="39">
        <f t="shared" si="22"/>
        <v>0</v>
      </c>
      <c r="AL29" s="39">
        <f t="shared" si="23"/>
        <v>0</v>
      </c>
      <c r="AM29" s="39">
        <f t="shared" si="24"/>
        <v>0</v>
      </c>
      <c r="AN29" s="39">
        <f t="shared" si="25"/>
        <v>0</v>
      </c>
      <c r="AO29" s="165">
        <f t="shared" si="26"/>
        <v>0</v>
      </c>
    </row>
    <row r="30" spans="1:41" ht="16.399999999999999" customHeight="1">
      <c r="A30" s="13">
        <v>13111</v>
      </c>
      <c r="B30" s="14" t="s">
        <v>114</v>
      </c>
      <c r="C30" s="39">
        <f>SUMIF(Jan!$A:$A,TB!$A30,Jan!$H:$H)</f>
        <v>1031812.61</v>
      </c>
      <c r="D30" s="39">
        <f>SUMIF(Feb!$A:$A,TB!$A30,Feb!$H:$H)</f>
        <v>1354255.82</v>
      </c>
      <c r="E30" s="39">
        <f>SUMIF(Mar!$A:$A,TB!$A30,Mar!$H:$H)</f>
        <v>92286.26</v>
      </c>
      <c r="F30" s="39">
        <f>SUMIF(Apr!$A:$A,TB!$A30,Apr!$H:$H)</f>
        <v>311856.92</v>
      </c>
      <c r="G30" s="39">
        <f>SUMIF(May!$A:$A,TB!$A30,May!$H:$H)</f>
        <v>1043591.43</v>
      </c>
      <c r="H30" s="39">
        <f>SUMIF(Jun!$A:$A,TB!$A30,Jun!$H:$H)</f>
        <v>525607.82999999996</v>
      </c>
      <c r="I30" s="39">
        <f>SUMIF(Jul!$A:$A,TB!$A30,Jul!$H:$H)</f>
        <v>525607.82999999996</v>
      </c>
      <c r="J30" s="39">
        <f>SUMIF(Aug!$A:$A,TB!$A30,Aug!$H:$H)</f>
        <v>525607.82999999996</v>
      </c>
      <c r="K30" s="39">
        <f>SUMIF(Sep!$A:$A,TB!$A30,Sep!$H:$H)</f>
        <v>525607.82999999996</v>
      </c>
      <c r="L30" s="39">
        <f>SUMIF(Oct!$A:$A,TB!$A30,Oct!$H:$H)</f>
        <v>525607.82999999996</v>
      </c>
      <c r="M30" s="39">
        <f>SUMIF(Nov!$A:$A,TB!$A30,Nov!$H:$H)</f>
        <v>525607.82999999996</v>
      </c>
      <c r="N30" s="165">
        <f>SUMIF(Dec!$A:$A,TB!$A30,Dec!$H:$H)</f>
        <v>525607.82999999996</v>
      </c>
      <c r="O30" s="179"/>
      <c r="P30" s="179"/>
      <c r="Q30" s="170">
        <v>1514260.34</v>
      </c>
      <c r="R30" s="39">
        <v>1438603.48</v>
      </c>
      <c r="S30" s="39">
        <v>1669859.09</v>
      </c>
      <c r="T30" s="39">
        <v>951555.61</v>
      </c>
      <c r="U30" s="39">
        <v>974678.52</v>
      </c>
      <c r="V30" s="39">
        <v>678049.1</v>
      </c>
      <c r="W30" s="39">
        <v>1057658.83</v>
      </c>
      <c r="X30" s="39">
        <v>1116785.8</v>
      </c>
      <c r="Y30" s="39">
        <v>1255537.6200000001</v>
      </c>
      <c r="Z30" s="39">
        <v>1236171.43</v>
      </c>
      <c r="AA30" s="39">
        <v>1356891.02</v>
      </c>
      <c r="AB30" s="39">
        <v>1419752.6</v>
      </c>
      <c r="AD30" s="39">
        <f t="shared" si="15"/>
        <v>7920399.96</v>
      </c>
      <c r="AE30" s="39">
        <f t="shared" si="16"/>
        <v>10351525.210000001</v>
      </c>
      <c r="AF30" s="39">
        <f t="shared" si="17"/>
        <v>704974.74</v>
      </c>
      <c r="AG30" s="39">
        <f t="shared" si="18"/>
        <v>2383054.65</v>
      </c>
      <c r="AH30" s="39">
        <f t="shared" si="19"/>
        <v>7991823.1699999999</v>
      </c>
      <c r="AI30" s="39">
        <f t="shared" si="20"/>
        <v>4028468.65</v>
      </c>
      <c r="AJ30" s="39">
        <f t="shared" si="21"/>
        <v>4028468.65</v>
      </c>
      <c r="AK30" s="39">
        <f t="shared" si="22"/>
        <v>4028468.65</v>
      </c>
      <c r="AL30" s="39">
        <f t="shared" si="23"/>
        <v>4028468.65</v>
      </c>
      <c r="AM30" s="39">
        <f t="shared" si="24"/>
        <v>4028468.65</v>
      </c>
      <c r="AN30" s="39">
        <f t="shared" si="25"/>
        <v>4028468.65</v>
      </c>
      <c r="AO30" s="165">
        <f t="shared" si="26"/>
        <v>4028468.65</v>
      </c>
    </row>
    <row r="31" spans="1:41" ht="16.399999999999999" customHeight="1">
      <c r="A31" s="13">
        <v>13112</v>
      </c>
      <c r="B31" s="14" t="s">
        <v>115</v>
      </c>
      <c r="C31" s="39">
        <f>SUMIF(Jan!$A:$A,TB!$A31,Jan!$H:$H)</f>
        <v>1235511.8400000001</v>
      </c>
      <c r="D31" s="39">
        <f>SUMIF(Feb!$A:$A,TB!$A31,Feb!$H:$H)</f>
        <v>1802562.86</v>
      </c>
      <c r="E31" s="39">
        <f>SUMIF(Mar!$A:$A,TB!$A31,Mar!$H:$H)</f>
        <v>485465.49</v>
      </c>
      <c r="F31" s="39">
        <f>SUMIF(Apr!$A:$A,TB!$A31,Apr!$H:$H)</f>
        <v>651166.11</v>
      </c>
      <c r="G31" s="39">
        <f>SUMIF(May!$A:$A,TB!$A31,May!$H:$H)</f>
        <v>1267660.3400000001</v>
      </c>
      <c r="H31" s="39">
        <f>SUMIF(Jun!$A:$A,TB!$A31,Jun!$H:$H)</f>
        <v>1148332.69</v>
      </c>
      <c r="I31" s="39">
        <f>SUMIF(Jul!$A:$A,TB!$A31,Jul!$H:$H)</f>
        <v>1148332.69</v>
      </c>
      <c r="J31" s="39">
        <f>SUMIF(Aug!$A:$A,TB!$A31,Aug!$H:$H)</f>
        <v>1148332.69</v>
      </c>
      <c r="K31" s="39">
        <f>SUMIF(Sep!$A:$A,TB!$A31,Sep!$H:$H)</f>
        <v>1148332.69</v>
      </c>
      <c r="L31" s="39">
        <f>SUMIF(Oct!$A:$A,TB!$A31,Oct!$H:$H)</f>
        <v>1148332.69</v>
      </c>
      <c r="M31" s="39">
        <f>SUMIF(Nov!$A:$A,TB!$A31,Nov!$H:$H)</f>
        <v>1148332.69</v>
      </c>
      <c r="N31" s="165">
        <f>SUMIF(Dec!$A:$A,TB!$A31,Dec!$H:$H)</f>
        <v>1148332.69</v>
      </c>
      <c r="O31" s="179"/>
      <c r="P31" s="179"/>
      <c r="Q31" s="170">
        <v>2105693.36</v>
      </c>
      <c r="R31" s="39">
        <v>2261377.9900000002</v>
      </c>
      <c r="S31" s="39">
        <v>2127369.7000000002</v>
      </c>
      <c r="T31" s="39">
        <v>2519095.5699999998</v>
      </c>
      <c r="U31" s="39">
        <v>1386719.21</v>
      </c>
      <c r="V31" s="39">
        <v>1311526.4099999999</v>
      </c>
      <c r="W31" s="39">
        <v>2422406.48</v>
      </c>
      <c r="X31" s="39">
        <v>2633594.37</v>
      </c>
      <c r="Y31" s="39">
        <v>2897116.21</v>
      </c>
      <c r="Z31" s="39">
        <v>3052969.58</v>
      </c>
      <c r="AA31" s="39">
        <v>2487300.35</v>
      </c>
      <c r="AB31" s="39">
        <v>2748163.48</v>
      </c>
      <c r="AD31" s="39">
        <f t="shared" si="15"/>
        <v>9484035.9900000002</v>
      </c>
      <c r="AE31" s="39">
        <f t="shared" si="16"/>
        <v>13778249.73</v>
      </c>
      <c r="AF31" s="39">
        <f t="shared" si="17"/>
        <v>3708470.88</v>
      </c>
      <c r="AG31" s="39">
        <f t="shared" si="18"/>
        <v>4975885.83</v>
      </c>
      <c r="AH31" s="39">
        <f t="shared" si="19"/>
        <v>9707742.8800000008</v>
      </c>
      <c r="AI31" s="39">
        <f t="shared" si="20"/>
        <v>8801281.0700000003</v>
      </c>
      <c r="AJ31" s="39">
        <f t="shared" si="21"/>
        <v>8801281.0700000003</v>
      </c>
      <c r="AK31" s="39">
        <f t="shared" si="22"/>
        <v>8801281.0700000003</v>
      </c>
      <c r="AL31" s="39">
        <f t="shared" si="23"/>
        <v>8801281.0700000003</v>
      </c>
      <c r="AM31" s="39">
        <f t="shared" si="24"/>
        <v>8801281.0700000003</v>
      </c>
      <c r="AN31" s="39">
        <f t="shared" si="25"/>
        <v>8801281.0700000003</v>
      </c>
      <c r="AO31" s="165">
        <f t="shared" si="26"/>
        <v>8801281.0700000003</v>
      </c>
    </row>
    <row r="32" spans="1:41" ht="16.399999999999999" customHeight="1">
      <c r="A32" s="13">
        <v>13113</v>
      </c>
      <c r="B32" s="14" t="s">
        <v>116</v>
      </c>
      <c r="C32" s="39">
        <f>SUMIF(Jan!$A:$A,TB!$A32,Jan!$H:$H)</f>
        <v>31856.66</v>
      </c>
      <c r="D32" s="39">
        <f>SUMIF(Feb!$A:$A,TB!$A32,Feb!$H:$H)</f>
        <v>31878.1</v>
      </c>
      <c r="E32" s="39">
        <f>SUMIF(Mar!$A:$A,TB!$A32,Mar!$H:$H)</f>
        <v>13288.24</v>
      </c>
      <c r="F32" s="39">
        <f>SUMIF(Apr!$A:$A,TB!$A32,Apr!$H:$H)</f>
        <v>12943.45</v>
      </c>
      <c r="G32" s="39">
        <f>SUMIF(May!$A:$A,TB!$A32,May!$H:$H)</f>
        <v>12742.56</v>
      </c>
      <c r="H32" s="39">
        <f>SUMIF(Jun!$A:$A,TB!$A32,Jun!$H:$H)</f>
        <v>2555.39</v>
      </c>
      <c r="I32" s="39">
        <f>SUMIF(Jul!$A:$A,TB!$A32,Jul!$H:$H)</f>
        <v>2555.39</v>
      </c>
      <c r="J32" s="39">
        <f>SUMIF(Aug!$A:$A,TB!$A32,Aug!$H:$H)</f>
        <v>2555.39</v>
      </c>
      <c r="K32" s="39">
        <f>SUMIF(Sep!$A:$A,TB!$A32,Sep!$H:$H)</f>
        <v>2555.39</v>
      </c>
      <c r="L32" s="39">
        <f>SUMIF(Oct!$A:$A,TB!$A32,Oct!$H:$H)</f>
        <v>2555.39</v>
      </c>
      <c r="M32" s="39">
        <f>SUMIF(Nov!$A:$A,TB!$A32,Nov!$H:$H)</f>
        <v>2555.39</v>
      </c>
      <c r="N32" s="165">
        <f>SUMIF(Dec!$A:$A,TB!$A32,Dec!$H:$H)</f>
        <v>2555.39</v>
      </c>
      <c r="O32" s="179"/>
      <c r="P32" s="179"/>
      <c r="Q32" s="170">
        <v>45533.78</v>
      </c>
      <c r="R32" s="39">
        <v>34304.879999999997</v>
      </c>
      <c r="S32" s="39">
        <v>25356.17</v>
      </c>
      <c r="T32" s="39">
        <v>17154.54</v>
      </c>
      <c r="U32" s="39">
        <v>8582.19</v>
      </c>
      <c r="V32" s="39">
        <v>9792.4</v>
      </c>
      <c r="W32" s="39">
        <v>3924.26</v>
      </c>
      <c r="X32" s="39">
        <v>3687.59</v>
      </c>
      <c r="Y32" s="39">
        <v>3521.84</v>
      </c>
      <c r="Z32" s="39">
        <v>3743.55</v>
      </c>
      <c r="AA32" s="39">
        <v>37883.64</v>
      </c>
      <c r="AB32" s="39">
        <v>31996.07</v>
      </c>
      <c r="AD32" s="39">
        <f t="shared" si="15"/>
        <v>244538.09</v>
      </c>
      <c r="AE32" s="39">
        <f t="shared" si="16"/>
        <v>243666.63</v>
      </c>
      <c r="AF32" s="39">
        <f t="shared" si="17"/>
        <v>101508.87</v>
      </c>
      <c r="AG32" s="39">
        <f t="shared" si="18"/>
        <v>98907.37</v>
      </c>
      <c r="AH32" s="39">
        <f t="shared" si="19"/>
        <v>97582.52</v>
      </c>
      <c r="AI32" s="39">
        <f t="shared" si="20"/>
        <v>19585.53</v>
      </c>
      <c r="AJ32" s="39">
        <f t="shared" si="21"/>
        <v>19585.53</v>
      </c>
      <c r="AK32" s="39">
        <f t="shared" si="22"/>
        <v>19585.53</v>
      </c>
      <c r="AL32" s="39">
        <f t="shared" si="23"/>
        <v>19585.53</v>
      </c>
      <c r="AM32" s="39">
        <f t="shared" si="24"/>
        <v>19585.53</v>
      </c>
      <c r="AN32" s="39">
        <f t="shared" si="25"/>
        <v>19585.53</v>
      </c>
      <c r="AO32" s="165">
        <f t="shared" si="26"/>
        <v>19585.53</v>
      </c>
    </row>
    <row r="33" spans="1:41" ht="16.399999999999999" customHeight="1">
      <c r="A33" s="13">
        <v>13114</v>
      </c>
      <c r="B33" s="14" t="s">
        <v>117</v>
      </c>
      <c r="C33" s="39">
        <f>SUMIF(Jan!$A:$A,TB!$A33,Jan!$H:$H)</f>
        <v>4282.3500000000004</v>
      </c>
      <c r="D33" s="39">
        <f>SUMIF(Feb!$A:$A,TB!$A33,Feb!$H:$H)</f>
        <v>4285.2299999999996</v>
      </c>
      <c r="E33" s="39">
        <f>SUMIF(Mar!$A:$A,TB!$A33,Mar!$H:$H)</f>
        <v>4259.28</v>
      </c>
      <c r="F33" s="39">
        <f>SUMIF(Apr!$A:$A,TB!$A33,Apr!$H:$H)</f>
        <v>4148.7700000000004</v>
      </c>
      <c r="G33" s="39">
        <f>SUMIF(May!$A:$A,TB!$A33,May!$H:$H)</f>
        <v>40816.92</v>
      </c>
      <c r="H33" s="39">
        <f>SUMIF(Jun!$A:$A,TB!$A33,Jun!$H:$H)</f>
        <v>26318.6</v>
      </c>
      <c r="I33" s="39">
        <f>SUMIF(Jul!$A:$A,TB!$A33,Jul!$H:$H)</f>
        <v>26318.6</v>
      </c>
      <c r="J33" s="39">
        <f>SUMIF(Aug!$A:$A,TB!$A33,Aug!$H:$H)</f>
        <v>26318.6</v>
      </c>
      <c r="K33" s="39">
        <f>SUMIF(Sep!$A:$A,TB!$A33,Sep!$H:$H)</f>
        <v>26318.6</v>
      </c>
      <c r="L33" s="39">
        <f>SUMIF(Oct!$A:$A,TB!$A33,Oct!$H:$H)</f>
        <v>26318.6</v>
      </c>
      <c r="M33" s="39">
        <f>SUMIF(Nov!$A:$A,TB!$A33,Nov!$H:$H)</f>
        <v>26318.6</v>
      </c>
      <c r="N33" s="165">
        <f>SUMIF(Dec!$A:$A,TB!$A33,Dec!$H:$H)</f>
        <v>26318.6</v>
      </c>
      <c r="O33" s="179"/>
      <c r="P33" s="179"/>
      <c r="Q33" s="170">
        <v>27552.79</v>
      </c>
      <c r="R33" s="39">
        <v>27686.78</v>
      </c>
      <c r="S33" s="39">
        <v>27500.36</v>
      </c>
      <c r="T33" s="39">
        <v>27788.73</v>
      </c>
      <c r="U33" s="39">
        <v>27421.71</v>
      </c>
      <c r="V33" s="39">
        <v>27494.53</v>
      </c>
      <c r="W33" s="39">
        <v>26757.58</v>
      </c>
      <c r="X33" s="39">
        <v>19466.240000000002</v>
      </c>
      <c r="Y33" s="39">
        <v>3961.37</v>
      </c>
      <c r="Z33" s="39">
        <v>4210.75</v>
      </c>
      <c r="AA33" s="39">
        <v>4267.45</v>
      </c>
      <c r="AB33" s="39">
        <v>4301.09</v>
      </c>
      <c r="AD33" s="39">
        <f t="shared" si="15"/>
        <v>32872.18</v>
      </c>
      <c r="AE33" s="39">
        <f t="shared" si="16"/>
        <v>32755.01</v>
      </c>
      <c r="AF33" s="39">
        <f t="shared" si="17"/>
        <v>32536.639999999999</v>
      </c>
      <c r="AG33" s="39">
        <f t="shared" si="18"/>
        <v>31702.83</v>
      </c>
      <c r="AH33" s="39">
        <f t="shared" si="19"/>
        <v>312575.96999999997</v>
      </c>
      <c r="AI33" s="39">
        <f t="shared" si="20"/>
        <v>201716.28</v>
      </c>
      <c r="AJ33" s="39">
        <f t="shared" si="21"/>
        <v>201716.28</v>
      </c>
      <c r="AK33" s="39">
        <f t="shared" si="22"/>
        <v>201716.28</v>
      </c>
      <c r="AL33" s="39">
        <f t="shared" si="23"/>
        <v>201716.28</v>
      </c>
      <c r="AM33" s="39">
        <f t="shared" si="24"/>
        <v>201716.28</v>
      </c>
      <c r="AN33" s="39">
        <f t="shared" si="25"/>
        <v>201716.28</v>
      </c>
      <c r="AO33" s="165">
        <f t="shared" si="26"/>
        <v>201716.28</v>
      </c>
    </row>
    <row r="34" spans="1:41" ht="16.399999999999999" customHeight="1">
      <c r="A34" s="13">
        <v>13115</v>
      </c>
      <c r="B34" s="14" t="s">
        <v>118</v>
      </c>
      <c r="C34" s="39">
        <f>SUMIF(Jan!$A:$A,TB!$A34,Jan!$H:$H)</f>
        <v>258025.03</v>
      </c>
      <c r="D34" s="39">
        <f>SUMIF(Feb!$A:$A,TB!$A34,Feb!$H:$H)</f>
        <v>248100.25</v>
      </c>
      <c r="E34" s="39">
        <f>SUMIF(Mar!$A:$A,TB!$A34,Mar!$H:$H)</f>
        <v>94830.39</v>
      </c>
      <c r="F34" s="39">
        <f>SUMIF(Apr!$A:$A,TB!$A34,Apr!$H:$H)</f>
        <v>84264.84</v>
      </c>
      <c r="G34" s="39">
        <f>SUMIF(May!$A:$A,TB!$A34,May!$H:$H)</f>
        <v>126177.35</v>
      </c>
      <c r="H34" s="39">
        <f>SUMIF(Jun!$A:$A,TB!$A34,Jun!$H:$H)</f>
        <v>74537.149999999994</v>
      </c>
      <c r="I34" s="39">
        <f>SUMIF(Jul!$A:$A,TB!$A34,Jul!$H:$H)</f>
        <v>74537.149999999994</v>
      </c>
      <c r="J34" s="39">
        <f>SUMIF(Aug!$A:$A,TB!$A34,Aug!$H:$H)</f>
        <v>74537.149999999994</v>
      </c>
      <c r="K34" s="39">
        <f>SUMIF(Sep!$A:$A,TB!$A34,Sep!$H:$H)</f>
        <v>74537.149999999994</v>
      </c>
      <c r="L34" s="39">
        <f>SUMIF(Oct!$A:$A,TB!$A34,Oct!$H:$H)</f>
        <v>74537.149999999994</v>
      </c>
      <c r="M34" s="39">
        <f>SUMIF(Nov!$A:$A,TB!$A34,Nov!$H:$H)</f>
        <v>74537.149999999994</v>
      </c>
      <c r="N34" s="165">
        <f>SUMIF(Dec!$A:$A,TB!$A34,Dec!$H:$H)</f>
        <v>74537.149999999994</v>
      </c>
      <c r="O34" s="179"/>
      <c r="P34" s="179"/>
      <c r="Q34" s="170">
        <v>453596.31</v>
      </c>
      <c r="R34" s="39">
        <v>279482.74</v>
      </c>
      <c r="S34" s="39">
        <v>65339.34</v>
      </c>
      <c r="T34" s="39">
        <v>110513.14</v>
      </c>
      <c r="U34" s="39">
        <v>141438.14000000001</v>
      </c>
      <c r="V34" s="39">
        <v>88964.94</v>
      </c>
      <c r="W34" s="39">
        <v>153389.01999999999</v>
      </c>
      <c r="X34" s="39">
        <v>91377.2</v>
      </c>
      <c r="Y34" s="39">
        <v>58682.6</v>
      </c>
      <c r="Z34" s="39">
        <v>91858</v>
      </c>
      <c r="AA34" s="39">
        <v>339757.75</v>
      </c>
      <c r="AB34" s="39">
        <v>22412.83</v>
      </c>
      <c r="AD34" s="39">
        <f t="shared" si="15"/>
        <v>1980651.74</v>
      </c>
      <c r="AE34" s="39">
        <f t="shared" si="16"/>
        <v>1896403.88</v>
      </c>
      <c r="AF34" s="39">
        <f t="shared" si="17"/>
        <v>724409.35</v>
      </c>
      <c r="AG34" s="39">
        <f t="shared" si="18"/>
        <v>643909.77</v>
      </c>
      <c r="AH34" s="39">
        <f t="shared" si="19"/>
        <v>966266.15</v>
      </c>
      <c r="AI34" s="39">
        <f t="shared" si="20"/>
        <v>571282.53</v>
      </c>
      <c r="AJ34" s="39">
        <f t="shared" si="21"/>
        <v>571282.53</v>
      </c>
      <c r="AK34" s="39">
        <f t="shared" si="22"/>
        <v>571282.53</v>
      </c>
      <c r="AL34" s="39">
        <f t="shared" si="23"/>
        <v>571282.53</v>
      </c>
      <c r="AM34" s="39">
        <f t="shared" si="24"/>
        <v>571282.53</v>
      </c>
      <c r="AN34" s="39">
        <f t="shared" si="25"/>
        <v>571282.53</v>
      </c>
      <c r="AO34" s="165">
        <f t="shared" si="26"/>
        <v>571282.53</v>
      </c>
    </row>
    <row r="35" spans="1:41" ht="16.399999999999999" customHeight="1">
      <c r="A35" s="13">
        <v>13116</v>
      </c>
      <c r="B35" s="14" t="s">
        <v>119</v>
      </c>
      <c r="C35" s="39">
        <f>SUMIF(Jan!$A:$A,TB!$A35,Jan!$H:$H)</f>
        <v>2178.09</v>
      </c>
      <c r="D35" s="39">
        <f>SUMIF(Feb!$A:$A,TB!$A35,Feb!$H:$H)</f>
        <v>2179.56</v>
      </c>
      <c r="E35" s="39">
        <f>SUMIF(Mar!$A:$A,TB!$A35,Mar!$H:$H)</f>
        <v>2166.36</v>
      </c>
      <c r="F35" s="39">
        <f>SUMIF(Apr!$A:$A,TB!$A35,Apr!$H:$H)</f>
        <v>2110.15</v>
      </c>
      <c r="G35" s="39">
        <f>SUMIF(May!$A:$A,TB!$A35,May!$H:$H)</f>
        <v>2077.4</v>
      </c>
      <c r="H35" s="39">
        <f>SUMIF(Jun!$A:$A,TB!$A35,Jun!$H:$H)</f>
        <v>2059.0700000000002</v>
      </c>
      <c r="I35" s="39">
        <f>SUMIF(Jul!$A:$A,TB!$A35,Jul!$H:$H)</f>
        <v>2059.0700000000002</v>
      </c>
      <c r="J35" s="39">
        <f>SUMIF(Aug!$A:$A,TB!$A35,Aug!$H:$H)</f>
        <v>2059.0700000000002</v>
      </c>
      <c r="K35" s="39">
        <f>SUMIF(Sep!$A:$A,TB!$A35,Sep!$H:$H)</f>
        <v>2059.0700000000002</v>
      </c>
      <c r="L35" s="39">
        <f>SUMIF(Oct!$A:$A,TB!$A35,Oct!$H:$H)</f>
        <v>2059.0700000000002</v>
      </c>
      <c r="M35" s="39">
        <f>SUMIF(Nov!$A:$A,TB!$A35,Nov!$H:$H)</f>
        <v>2059.0700000000002</v>
      </c>
      <c r="N35" s="165">
        <f>SUMIF(Dec!$A:$A,TB!$A35,Dec!$H:$H)</f>
        <v>2059.0700000000002</v>
      </c>
      <c r="O35" s="179"/>
      <c r="P35" s="179"/>
      <c r="Q35" s="170">
        <v>2311.7800000000002</v>
      </c>
      <c r="R35" s="39">
        <v>2323.02</v>
      </c>
      <c r="S35" s="39">
        <v>2307.38</v>
      </c>
      <c r="T35" s="39">
        <v>2331.58</v>
      </c>
      <c r="U35" s="39">
        <v>2005.05</v>
      </c>
      <c r="V35" s="39">
        <v>2306.89</v>
      </c>
      <c r="W35" s="39">
        <v>2245.06</v>
      </c>
      <c r="X35" s="39">
        <v>2109.66</v>
      </c>
      <c r="Y35" s="39">
        <v>2014.83</v>
      </c>
      <c r="Z35" s="39">
        <v>2141.6799999999998</v>
      </c>
      <c r="AA35" s="39">
        <v>2170.52</v>
      </c>
      <c r="AB35" s="39">
        <v>2187.62</v>
      </c>
      <c r="AD35" s="39">
        <f t="shared" si="15"/>
        <v>16719.45</v>
      </c>
      <c r="AE35" s="39">
        <f t="shared" si="16"/>
        <v>16659.900000000001</v>
      </c>
      <c r="AF35" s="39">
        <f t="shared" si="17"/>
        <v>16548.82</v>
      </c>
      <c r="AG35" s="39">
        <f t="shared" si="18"/>
        <v>16124.71</v>
      </c>
      <c r="AH35" s="39">
        <f t="shared" si="19"/>
        <v>15908.73</v>
      </c>
      <c r="AI35" s="39">
        <f t="shared" si="20"/>
        <v>15781.54</v>
      </c>
      <c r="AJ35" s="39">
        <f t="shared" si="21"/>
        <v>15781.54</v>
      </c>
      <c r="AK35" s="39">
        <f t="shared" si="22"/>
        <v>15781.54</v>
      </c>
      <c r="AL35" s="39">
        <f t="shared" si="23"/>
        <v>15781.54</v>
      </c>
      <c r="AM35" s="39">
        <f t="shared" si="24"/>
        <v>15781.54</v>
      </c>
      <c r="AN35" s="39">
        <f t="shared" si="25"/>
        <v>15781.54</v>
      </c>
      <c r="AO35" s="165">
        <f t="shared" si="26"/>
        <v>15781.54</v>
      </c>
    </row>
    <row r="36" spans="1:41" ht="16.399999999999999" customHeight="1">
      <c r="A36" s="13">
        <v>13117</v>
      </c>
      <c r="B36" s="14" t="s">
        <v>120</v>
      </c>
      <c r="C36" s="39">
        <f>SUMIF(Jan!$A:$A,TB!$A36,Jan!$H:$H)</f>
        <v>63896.05</v>
      </c>
      <c r="D36" s="39">
        <f>SUMIF(Feb!$A:$A,TB!$A36,Feb!$H:$H)</f>
        <v>27969.919999999998</v>
      </c>
      <c r="E36" s="39">
        <f>SUMIF(Mar!$A:$A,TB!$A36,Mar!$H:$H)</f>
        <v>29202.9</v>
      </c>
      <c r="F36" s="39">
        <f>SUMIF(Apr!$A:$A,TB!$A36,Apr!$H:$H)</f>
        <v>23135.89</v>
      </c>
      <c r="G36" s="39">
        <f>SUMIF(May!$A:$A,TB!$A36,May!$H:$H)</f>
        <v>23866.98</v>
      </c>
      <c r="H36" s="39">
        <f>SUMIF(Jun!$A:$A,TB!$A36,Jun!$H:$H)</f>
        <v>30248.58</v>
      </c>
      <c r="I36" s="39">
        <f>SUMIF(Jul!$A:$A,TB!$A36,Jul!$H:$H)</f>
        <v>30248.58</v>
      </c>
      <c r="J36" s="39">
        <f>SUMIF(Aug!$A:$A,TB!$A36,Aug!$H:$H)</f>
        <v>30248.58</v>
      </c>
      <c r="K36" s="39">
        <f>SUMIF(Sep!$A:$A,TB!$A36,Sep!$H:$H)</f>
        <v>30248.58</v>
      </c>
      <c r="L36" s="39">
        <f>SUMIF(Oct!$A:$A,TB!$A36,Oct!$H:$H)</f>
        <v>30248.58</v>
      </c>
      <c r="M36" s="39">
        <f>SUMIF(Nov!$A:$A,TB!$A36,Nov!$H:$H)</f>
        <v>30248.58</v>
      </c>
      <c r="N36" s="165">
        <f>SUMIF(Dec!$A:$A,TB!$A36,Dec!$H:$H)</f>
        <v>30248.58</v>
      </c>
      <c r="O36" s="179"/>
      <c r="P36" s="179"/>
      <c r="Q36" s="170">
        <v>61994.97</v>
      </c>
      <c r="R36" s="39">
        <v>13458.68</v>
      </c>
      <c r="S36" s="39">
        <v>34221.410000000003</v>
      </c>
      <c r="T36" s="39">
        <v>26276.57</v>
      </c>
      <c r="U36" s="39">
        <v>31389.52</v>
      </c>
      <c r="V36" s="39">
        <v>83455.87</v>
      </c>
      <c r="W36" s="39">
        <v>251354.05</v>
      </c>
      <c r="X36" s="39">
        <v>67815.86</v>
      </c>
      <c r="Y36" s="39">
        <v>38347.78</v>
      </c>
      <c r="Z36" s="39">
        <v>309913.59000000003</v>
      </c>
      <c r="AA36" s="39">
        <v>197547.02</v>
      </c>
      <c r="AB36" s="39">
        <v>168213.16</v>
      </c>
      <c r="AD36" s="39">
        <f t="shared" si="15"/>
        <v>490478.86</v>
      </c>
      <c r="AE36" s="39">
        <f t="shared" si="16"/>
        <v>213793.68</v>
      </c>
      <c r="AF36" s="39">
        <f t="shared" si="17"/>
        <v>223080.95</v>
      </c>
      <c r="AG36" s="39">
        <f t="shared" si="18"/>
        <v>176792.9</v>
      </c>
      <c r="AH36" s="39">
        <f t="shared" si="19"/>
        <v>182773.33</v>
      </c>
      <c r="AI36" s="39">
        <f t="shared" si="20"/>
        <v>231837.22</v>
      </c>
      <c r="AJ36" s="39">
        <f t="shared" si="21"/>
        <v>231837.22</v>
      </c>
      <c r="AK36" s="39">
        <f t="shared" si="22"/>
        <v>231837.22</v>
      </c>
      <c r="AL36" s="39">
        <f t="shared" si="23"/>
        <v>231837.22</v>
      </c>
      <c r="AM36" s="39">
        <f t="shared" si="24"/>
        <v>231837.22</v>
      </c>
      <c r="AN36" s="39">
        <f t="shared" si="25"/>
        <v>231837.22</v>
      </c>
      <c r="AO36" s="165">
        <f t="shared" si="26"/>
        <v>231837.22</v>
      </c>
    </row>
    <row r="37" spans="1:41" ht="16.399999999999999" customHeight="1">
      <c r="A37" s="13">
        <v>13118</v>
      </c>
      <c r="B37" s="14" t="s">
        <v>121</v>
      </c>
      <c r="C37" s="39">
        <f>SUMIF(Jan!$A:$A,TB!$A37,Jan!$H:$H)</f>
        <v>0</v>
      </c>
      <c r="D37" s="39">
        <f>SUMIF(Feb!$A:$A,TB!$A37,Feb!$H:$H)</f>
        <v>0</v>
      </c>
      <c r="E37" s="39">
        <f>SUMIF(Mar!$A:$A,TB!$A37,Mar!$H:$H)</f>
        <v>0</v>
      </c>
      <c r="F37" s="39">
        <f>SUMIF(Apr!$A:$A,TB!$A37,Apr!$H:$H)</f>
        <v>0</v>
      </c>
      <c r="G37" s="39">
        <f>SUMIF(May!$A:$A,TB!$A37,May!$H:$H)</f>
        <v>0</v>
      </c>
      <c r="H37" s="39">
        <f>SUMIF(Jun!$A:$A,TB!$A37,Jun!$H:$H)</f>
        <v>0</v>
      </c>
      <c r="I37" s="39">
        <f>SUMIF(Jul!$A:$A,TB!$A37,Jul!$H:$H)</f>
        <v>0</v>
      </c>
      <c r="J37" s="39">
        <f>SUMIF(Aug!$A:$A,TB!$A37,Aug!$H:$H)</f>
        <v>0</v>
      </c>
      <c r="K37" s="39">
        <f>SUMIF(Sep!$A:$A,TB!$A37,Sep!$H:$H)</f>
        <v>0</v>
      </c>
      <c r="L37" s="39">
        <f>SUMIF(Oct!$A:$A,TB!$A37,Oct!$H:$H)</f>
        <v>0</v>
      </c>
      <c r="M37" s="39">
        <f>SUMIF(Nov!$A:$A,TB!$A37,Nov!$H:$H)</f>
        <v>0</v>
      </c>
      <c r="N37" s="165">
        <f>SUMIF(Dec!$A:$A,TB!$A37,Dec!$H:$H)</f>
        <v>0</v>
      </c>
      <c r="O37" s="179"/>
      <c r="P37" s="179"/>
      <c r="Q37" s="170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D37" s="39">
        <f t="shared" si="15"/>
        <v>0</v>
      </c>
      <c r="AE37" s="39">
        <f t="shared" si="16"/>
        <v>0</v>
      </c>
      <c r="AF37" s="39">
        <f t="shared" si="17"/>
        <v>0</v>
      </c>
      <c r="AG37" s="39">
        <f t="shared" si="18"/>
        <v>0</v>
      </c>
      <c r="AH37" s="39">
        <f t="shared" si="19"/>
        <v>0</v>
      </c>
      <c r="AI37" s="39">
        <f t="shared" si="20"/>
        <v>0</v>
      </c>
      <c r="AJ37" s="39">
        <f t="shared" si="21"/>
        <v>0</v>
      </c>
      <c r="AK37" s="39">
        <f t="shared" si="22"/>
        <v>0</v>
      </c>
      <c r="AL37" s="39">
        <f t="shared" si="23"/>
        <v>0</v>
      </c>
      <c r="AM37" s="39">
        <f t="shared" si="24"/>
        <v>0</v>
      </c>
      <c r="AN37" s="39">
        <f t="shared" si="25"/>
        <v>0</v>
      </c>
      <c r="AO37" s="165">
        <f t="shared" si="26"/>
        <v>0</v>
      </c>
    </row>
    <row r="38" spans="1:41" ht="16.399999999999999" customHeight="1">
      <c r="A38" s="13">
        <v>13121</v>
      </c>
      <c r="B38" s="14" t="s">
        <v>122</v>
      </c>
      <c r="C38" s="39">
        <f>SUMIF(Jan!$A:$A,TB!$A38,Jan!$H:$H)</f>
        <v>0</v>
      </c>
      <c r="D38" s="39">
        <f>SUMIF(Feb!$A:$A,TB!$A38,Feb!$H:$H)</f>
        <v>0</v>
      </c>
      <c r="E38" s="39">
        <f>SUMIF(Mar!$A:$A,TB!$A38,Mar!$H:$H)</f>
        <v>0</v>
      </c>
      <c r="F38" s="39">
        <f>SUMIF(Apr!$A:$A,TB!$A38,Apr!$H:$H)</f>
        <v>0</v>
      </c>
      <c r="G38" s="39">
        <f>SUMIF(May!$A:$A,TB!$A38,May!$H:$H)</f>
        <v>0</v>
      </c>
      <c r="H38" s="39">
        <f>SUMIF(Jun!$A:$A,TB!$A38,Jun!$H:$H)</f>
        <v>0</v>
      </c>
      <c r="I38" s="39">
        <f>SUMIF(Jul!$A:$A,TB!$A38,Jul!$H:$H)</f>
        <v>0</v>
      </c>
      <c r="J38" s="39">
        <f>SUMIF(Aug!$A:$A,TB!$A38,Aug!$H:$H)</f>
        <v>0</v>
      </c>
      <c r="K38" s="39">
        <f>SUMIF(Sep!$A:$A,TB!$A38,Sep!$H:$H)</f>
        <v>0</v>
      </c>
      <c r="L38" s="39">
        <f>SUMIF(Oct!$A:$A,TB!$A38,Oct!$H:$H)</f>
        <v>0</v>
      </c>
      <c r="M38" s="39">
        <f>SUMIF(Nov!$A:$A,TB!$A38,Nov!$H:$H)</f>
        <v>0</v>
      </c>
      <c r="N38" s="165">
        <f>SUMIF(Dec!$A:$A,TB!$A38,Dec!$H:$H)</f>
        <v>0</v>
      </c>
      <c r="O38" s="179"/>
      <c r="P38" s="179"/>
      <c r="Q38" s="170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</v>
      </c>
      <c r="AD38" s="39">
        <f t="shared" si="15"/>
        <v>0</v>
      </c>
      <c r="AE38" s="39">
        <f t="shared" si="16"/>
        <v>0</v>
      </c>
      <c r="AF38" s="39">
        <f t="shared" si="17"/>
        <v>0</v>
      </c>
      <c r="AG38" s="39">
        <f t="shared" si="18"/>
        <v>0</v>
      </c>
      <c r="AH38" s="39">
        <f t="shared" si="19"/>
        <v>0</v>
      </c>
      <c r="AI38" s="39">
        <f t="shared" si="20"/>
        <v>0</v>
      </c>
      <c r="AJ38" s="39">
        <f t="shared" si="21"/>
        <v>0</v>
      </c>
      <c r="AK38" s="39">
        <f t="shared" si="22"/>
        <v>0</v>
      </c>
      <c r="AL38" s="39">
        <f t="shared" si="23"/>
        <v>0</v>
      </c>
      <c r="AM38" s="39">
        <f t="shared" si="24"/>
        <v>0</v>
      </c>
      <c r="AN38" s="39">
        <f t="shared" si="25"/>
        <v>0</v>
      </c>
      <c r="AO38" s="165">
        <f t="shared" si="26"/>
        <v>0</v>
      </c>
    </row>
    <row r="39" spans="1:41" ht="16.399999999999999" customHeight="1">
      <c r="A39" s="13">
        <v>13131</v>
      </c>
      <c r="B39" s="14" t="s">
        <v>123</v>
      </c>
      <c r="C39" s="39">
        <f>SUMIF(Jan!$A:$A,TB!$A39,Jan!$H:$H)</f>
        <v>0</v>
      </c>
      <c r="D39" s="39">
        <f>SUMIF(Feb!$A:$A,TB!$A39,Feb!$H:$H)</f>
        <v>0</v>
      </c>
      <c r="E39" s="39">
        <f>SUMIF(Mar!$A:$A,TB!$A39,Mar!$H:$H)</f>
        <v>0</v>
      </c>
      <c r="F39" s="39">
        <f>SUMIF(Apr!$A:$A,TB!$A39,Apr!$H:$H)</f>
        <v>0</v>
      </c>
      <c r="G39" s="39">
        <f>SUMIF(May!$A:$A,TB!$A39,May!$H:$H)</f>
        <v>0</v>
      </c>
      <c r="H39" s="39">
        <f>SUMIF(Jun!$A:$A,TB!$A39,Jun!$H:$H)</f>
        <v>0</v>
      </c>
      <c r="I39" s="39">
        <f>SUMIF(Jul!$A:$A,TB!$A39,Jul!$H:$H)</f>
        <v>0</v>
      </c>
      <c r="J39" s="39">
        <f>SUMIF(Aug!$A:$A,TB!$A39,Aug!$H:$H)</f>
        <v>0</v>
      </c>
      <c r="K39" s="39">
        <f>SUMIF(Sep!$A:$A,TB!$A39,Sep!$H:$H)</f>
        <v>0</v>
      </c>
      <c r="L39" s="39">
        <f>SUMIF(Oct!$A:$A,TB!$A39,Oct!$H:$H)</f>
        <v>0</v>
      </c>
      <c r="M39" s="39">
        <f>SUMIF(Nov!$A:$A,TB!$A39,Nov!$H:$H)</f>
        <v>0</v>
      </c>
      <c r="N39" s="165">
        <f>SUMIF(Dec!$A:$A,TB!$A39,Dec!$H:$H)</f>
        <v>0</v>
      </c>
      <c r="O39" s="179"/>
      <c r="P39" s="179"/>
      <c r="Q39" s="170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D39" s="39">
        <f t="shared" si="15"/>
        <v>0</v>
      </c>
      <c r="AE39" s="39">
        <f t="shared" si="16"/>
        <v>0</v>
      </c>
      <c r="AF39" s="39">
        <f t="shared" si="17"/>
        <v>0</v>
      </c>
      <c r="AG39" s="39">
        <f t="shared" si="18"/>
        <v>0</v>
      </c>
      <c r="AH39" s="39">
        <f t="shared" si="19"/>
        <v>0</v>
      </c>
      <c r="AI39" s="39">
        <f t="shared" si="20"/>
        <v>0</v>
      </c>
      <c r="AJ39" s="39">
        <f t="shared" si="21"/>
        <v>0</v>
      </c>
      <c r="AK39" s="39">
        <f t="shared" si="22"/>
        <v>0</v>
      </c>
      <c r="AL39" s="39">
        <f t="shared" si="23"/>
        <v>0</v>
      </c>
      <c r="AM39" s="39">
        <f t="shared" si="24"/>
        <v>0</v>
      </c>
      <c r="AN39" s="39">
        <f t="shared" si="25"/>
        <v>0</v>
      </c>
      <c r="AO39" s="165">
        <f t="shared" si="26"/>
        <v>0</v>
      </c>
    </row>
    <row r="40" spans="1:41" ht="16.399999999999999" customHeight="1">
      <c r="A40" s="13">
        <v>13132</v>
      </c>
      <c r="B40" s="14" t="s">
        <v>124</v>
      </c>
      <c r="C40" s="39">
        <f>SUMIF(Jan!$A:$A,TB!$A40,Jan!$H:$H)</f>
        <v>0</v>
      </c>
      <c r="D40" s="39">
        <f>SUMIF(Feb!$A:$A,TB!$A40,Feb!$H:$H)</f>
        <v>0</v>
      </c>
      <c r="E40" s="39">
        <f>SUMIF(Mar!$A:$A,TB!$A40,Mar!$H:$H)</f>
        <v>0</v>
      </c>
      <c r="F40" s="39">
        <f>SUMIF(Apr!$A:$A,TB!$A40,Apr!$H:$H)</f>
        <v>0</v>
      </c>
      <c r="G40" s="39">
        <f>SUMIF(May!$A:$A,TB!$A40,May!$H:$H)</f>
        <v>0</v>
      </c>
      <c r="H40" s="39">
        <f>SUMIF(Jun!$A:$A,TB!$A40,Jun!$H:$H)</f>
        <v>0</v>
      </c>
      <c r="I40" s="39">
        <f>SUMIF(Jul!$A:$A,TB!$A40,Jul!$H:$H)</f>
        <v>0</v>
      </c>
      <c r="J40" s="39">
        <f>SUMIF(Aug!$A:$A,TB!$A40,Aug!$H:$H)</f>
        <v>0</v>
      </c>
      <c r="K40" s="39">
        <f>SUMIF(Sep!$A:$A,TB!$A40,Sep!$H:$H)</f>
        <v>0</v>
      </c>
      <c r="L40" s="39">
        <f>SUMIF(Oct!$A:$A,TB!$A40,Oct!$H:$H)</f>
        <v>0</v>
      </c>
      <c r="M40" s="39">
        <f>SUMIF(Nov!$A:$A,TB!$A40,Nov!$H:$H)</f>
        <v>0</v>
      </c>
      <c r="N40" s="165">
        <f>SUMIF(Dec!$A:$A,TB!$A40,Dec!$H:$H)</f>
        <v>0</v>
      </c>
      <c r="O40" s="179"/>
      <c r="P40" s="179"/>
      <c r="Q40" s="170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D40" s="39">
        <f t="shared" si="15"/>
        <v>0</v>
      </c>
      <c r="AE40" s="39">
        <f t="shared" si="16"/>
        <v>0</v>
      </c>
      <c r="AF40" s="39">
        <f t="shared" si="17"/>
        <v>0</v>
      </c>
      <c r="AG40" s="39">
        <f t="shared" si="18"/>
        <v>0</v>
      </c>
      <c r="AH40" s="39">
        <f t="shared" si="19"/>
        <v>0</v>
      </c>
      <c r="AI40" s="39">
        <f t="shared" si="20"/>
        <v>0</v>
      </c>
      <c r="AJ40" s="39">
        <f t="shared" si="21"/>
        <v>0</v>
      </c>
      <c r="AK40" s="39">
        <f t="shared" si="22"/>
        <v>0</v>
      </c>
      <c r="AL40" s="39">
        <f t="shared" si="23"/>
        <v>0</v>
      </c>
      <c r="AM40" s="39">
        <f t="shared" si="24"/>
        <v>0</v>
      </c>
      <c r="AN40" s="39">
        <f t="shared" si="25"/>
        <v>0</v>
      </c>
      <c r="AO40" s="165">
        <f t="shared" si="26"/>
        <v>0</v>
      </c>
    </row>
    <row r="41" spans="1:41" ht="16.399999999999999" customHeight="1">
      <c r="A41" s="13">
        <v>13133</v>
      </c>
      <c r="B41" s="14" t="s">
        <v>125</v>
      </c>
      <c r="C41" s="39">
        <f>SUMIF(Jan!$A:$A,TB!$A41,Jan!$H:$H)</f>
        <v>0</v>
      </c>
      <c r="D41" s="39">
        <f>SUMIF(Feb!$A:$A,TB!$A41,Feb!$H:$H)</f>
        <v>0</v>
      </c>
      <c r="E41" s="39">
        <f>SUMIF(Mar!$A:$A,TB!$A41,Mar!$H:$H)</f>
        <v>0</v>
      </c>
      <c r="F41" s="39">
        <f>SUMIF(Apr!$A:$A,TB!$A41,Apr!$H:$H)</f>
        <v>0</v>
      </c>
      <c r="G41" s="39">
        <f>SUMIF(May!$A:$A,TB!$A41,May!$H:$H)</f>
        <v>0</v>
      </c>
      <c r="H41" s="39">
        <f>SUMIF(Jun!$A:$A,TB!$A41,Jun!$H:$H)</f>
        <v>0</v>
      </c>
      <c r="I41" s="39">
        <f>SUMIF(Jul!$A:$A,TB!$A41,Jul!$H:$H)</f>
        <v>0</v>
      </c>
      <c r="J41" s="39">
        <f>SUMIF(Aug!$A:$A,TB!$A41,Aug!$H:$H)</f>
        <v>0</v>
      </c>
      <c r="K41" s="39">
        <f>SUMIF(Sep!$A:$A,TB!$A41,Sep!$H:$H)</f>
        <v>0</v>
      </c>
      <c r="L41" s="39">
        <f>SUMIF(Oct!$A:$A,TB!$A41,Oct!$H:$H)</f>
        <v>0</v>
      </c>
      <c r="M41" s="39">
        <f>SUMIF(Nov!$A:$A,TB!$A41,Nov!$H:$H)</f>
        <v>0</v>
      </c>
      <c r="N41" s="165">
        <f>SUMIF(Dec!$A:$A,TB!$A41,Dec!$H:$H)</f>
        <v>0</v>
      </c>
      <c r="O41" s="179"/>
      <c r="P41" s="179"/>
      <c r="Q41" s="170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D41" s="39">
        <f t="shared" si="15"/>
        <v>0</v>
      </c>
      <c r="AE41" s="39">
        <f t="shared" si="16"/>
        <v>0</v>
      </c>
      <c r="AF41" s="39">
        <f t="shared" si="17"/>
        <v>0</v>
      </c>
      <c r="AG41" s="39">
        <f t="shared" si="18"/>
        <v>0</v>
      </c>
      <c r="AH41" s="39">
        <f t="shared" si="19"/>
        <v>0</v>
      </c>
      <c r="AI41" s="39">
        <f t="shared" si="20"/>
        <v>0</v>
      </c>
      <c r="AJ41" s="39">
        <f t="shared" si="21"/>
        <v>0</v>
      </c>
      <c r="AK41" s="39">
        <f t="shared" si="22"/>
        <v>0</v>
      </c>
      <c r="AL41" s="39">
        <f t="shared" si="23"/>
        <v>0</v>
      </c>
      <c r="AM41" s="39">
        <f t="shared" si="24"/>
        <v>0</v>
      </c>
      <c r="AN41" s="39">
        <f t="shared" si="25"/>
        <v>0</v>
      </c>
      <c r="AO41" s="165">
        <f t="shared" si="26"/>
        <v>0</v>
      </c>
    </row>
    <row r="42" spans="1:41" ht="16.399999999999999" customHeight="1">
      <c r="A42" s="13">
        <v>13134</v>
      </c>
      <c r="B42" s="14" t="s">
        <v>126</v>
      </c>
      <c r="C42" s="39">
        <f>SUMIF(Jan!$A:$A,TB!$A42,Jan!$H:$H)</f>
        <v>0</v>
      </c>
      <c r="D42" s="39">
        <f>SUMIF(Feb!$A:$A,TB!$A42,Feb!$H:$H)</f>
        <v>0</v>
      </c>
      <c r="E42" s="39">
        <f>SUMIF(Mar!$A:$A,TB!$A42,Mar!$H:$H)</f>
        <v>0</v>
      </c>
      <c r="F42" s="39">
        <f>SUMIF(Apr!$A:$A,TB!$A42,Apr!$H:$H)</f>
        <v>0</v>
      </c>
      <c r="G42" s="39">
        <f>SUMIF(May!$A:$A,TB!$A42,May!$H:$H)</f>
        <v>0</v>
      </c>
      <c r="H42" s="39">
        <f>SUMIF(Jun!$A:$A,TB!$A42,Jun!$H:$H)</f>
        <v>0</v>
      </c>
      <c r="I42" s="39">
        <f>SUMIF(Jul!$A:$A,TB!$A42,Jul!$H:$H)</f>
        <v>0</v>
      </c>
      <c r="J42" s="39">
        <f>SUMIF(Aug!$A:$A,TB!$A42,Aug!$H:$H)</f>
        <v>0</v>
      </c>
      <c r="K42" s="39">
        <f>SUMIF(Sep!$A:$A,TB!$A42,Sep!$H:$H)</f>
        <v>0</v>
      </c>
      <c r="L42" s="39">
        <f>SUMIF(Oct!$A:$A,TB!$A42,Oct!$H:$H)</f>
        <v>0</v>
      </c>
      <c r="M42" s="39">
        <f>SUMIF(Nov!$A:$A,TB!$A42,Nov!$H:$H)</f>
        <v>0</v>
      </c>
      <c r="N42" s="165">
        <f>SUMIF(Dec!$A:$A,TB!$A42,Dec!$H:$H)</f>
        <v>0</v>
      </c>
      <c r="O42" s="179"/>
      <c r="P42" s="179"/>
      <c r="Q42" s="170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D42" s="39">
        <f t="shared" si="15"/>
        <v>0</v>
      </c>
      <c r="AE42" s="39">
        <f t="shared" si="16"/>
        <v>0</v>
      </c>
      <c r="AF42" s="39">
        <f t="shared" si="17"/>
        <v>0</v>
      </c>
      <c r="AG42" s="39">
        <f t="shared" si="18"/>
        <v>0</v>
      </c>
      <c r="AH42" s="39">
        <f t="shared" si="19"/>
        <v>0</v>
      </c>
      <c r="AI42" s="39">
        <f t="shared" si="20"/>
        <v>0</v>
      </c>
      <c r="AJ42" s="39">
        <f t="shared" si="21"/>
        <v>0</v>
      </c>
      <c r="AK42" s="39">
        <f t="shared" si="22"/>
        <v>0</v>
      </c>
      <c r="AL42" s="39">
        <f t="shared" si="23"/>
        <v>0</v>
      </c>
      <c r="AM42" s="39">
        <f t="shared" si="24"/>
        <v>0</v>
      </c>
      <c r="AN42" s="39">
        <f t="shared" si="25"/>
        <v>0</v>
      </c>
      <c r="AO42" s="165">
        <f t="shared" si="26"/>
        <v>0</v>
      </c>
    </row>
    <row r="43" spans="1:41" ht="16.399999999999999" customHeight="1">
      <c r="A43" s="13">
        <v>13135</v>
      </c>
      <c r="B43" s="14" t="s">
        <v>127</v>
      </c>
      <c r="C43" s="39">
        <f>SUMIF(Jan!$A:$A,TB!$A43,Jan!$H:$H)</f>
        <v>0</v>
      </c>
      <c r="D43" s="39">
        <f>SUMIF(Feb!$A:$A,TB!$A43,Feb!$H:$H)</f>
        <v>0</v>
      </c>
      <c r="E43" s="39">
        <f>SUMIF(Mar!$A:$A,TB!$A43,Mar!$H:$H)</f>
        <v>0</v>
      </c>
      <c r="F43" s="39">
        <f>SUMIF(Apr!$A:$A,TB!$A43,Apr!$H:$H)</f>
        <v>0</v>
      </c>
      <c r="G43" s="39">
        <f>SUMIF(May!$A:$A,TB!$A43,May!$H:$H)</f>
        <v>0</v>
      </c>
      <c r="H43" s="39">
        <f>SUMIF(Jun!$A:$A,TB!$A43,Jun!$H:$H)</f>
        <v>0</v>
      </c>
      <c r="I43" s="39">
        <f>SUMIF(Jul!$A:$A,TB!$A43,Jul!$H:$H)</f>
        <v>0</v>
      </c>
      <c r="J43" s="39">
        <f>SUMIF(Aug!$A:$A,TB!$A43,Aug!$H:$H)</f>
        <v>0</v>
      </c>
      <c r="K43" s="39">
        <f>SUMIF(Sep!$A:$A,TB!$A43,Sep!$H:$H)</f>
        <v>0</v>
      </c>
      <c r="L43" s="39">
        <f>SUMIF(Oct!$A:$A,TB!$A43,Oct!$H:$H)</f>
        <v>0</v>
      </c>
      <c r="M43" s="39">
        <f>SUMIF(Nov!$A:$A,TB!$A43,Nov!$H:$H)</f>
        <v>0</v>
      </c>
      <c r="N43" s="165">
        <f>SUMIF(Dec!$A:$A,TB!$A43,Dec!$H:$H)</f>
        <v>0</v>
      </c>
      <c r="O43" s="179"/>
      <c r="P43" s="179"/>
      <c r="Q43" s="170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D43" s="39">
        <f t="shared" si="15"/>
        <v>0</v>
      </c>
      <c r="AE43" s="39">
        <f t="shared" si="16"/>
        <v>0</v>
      </c>
      <c r="AF43" s="39">
        <f t="shared" si="17"/>
        <v>0</v>
      </c>
      <c r="AG43" s="39">
        <f t="shared" si="18"/>
        <v>0</v>
      </c>
      <c r="AH43" s="39">
        <f t="shared" si="19"/>
        <v>0</v>
      </c>
      <c r="AI43" s="39">
        <f t="shared" si="20"/>
        <v>0</v>
      </c>
      <c r="AJ43" s="39">
        <f t="shared" si="21"/>
        <v>0</v>
      </c>
      <c r="AK43" s="39">
        <f t="shared" si="22"/>
        <v>0</v>
      </c>
      <c r="AL43" s="39">
        <f t="shared" si="23"/>
        <v>0</v>
      </c>
      <c r="AM43" s="39">
        <f t="shared" si="24"/>
        <v>0</v>
      </c>
      <c r="AN43" s="39">
        <f t="shared" si="25"/>
        <v>0</v>
      </c>
      <c r="AO43" s="165">
        <f t="shared" si="26"/>
        <v>0</v>
      </c>
    </row>
    <row r="44" spans="1:41" ht="16.399999999999999" customHeight="1">
      <c r="A44" s="13">
        <v>13136</v>
      </c>
      <c r="B44" s="14" t="s">
        <v>128</v>
      </c>
      <c r="C44" s="39">
        <f>SUMIF(Jan!$A:$A,TB!$A44,Jan!$H:$H)</f>
        <v>0</v>
      </c>
      <c r="D44" s="39">
        <f>SUMIF(Feb!$A:$A,TB!$A44,Feb!$H:$H)</f>
        <v>0</v>
      </c>
      <c r="E44" s="39">
        <f>SUMIF(Mar!$A:$A,TB!$A44,Mar!$H:$H)</f>
        <v>0</v>
      </c>
      <c r="F44" s="39">
        <f>SUMIF(Apr!$A:$A,TB!$A44,Apr!$H:$H)</f>
        <v>0</v>
      </c>
      <c r="G44" s="39">
        <f>SUMIF(May!$A:$A,TB!$A44,May!$H:$H)</f>
        <v>0</v>
      </c>
      <c r="H44" s="39">
        <f>SUMIF(Jun!$A:$A,TB!$A44,Jun!$H:$H)</f>
        <v>0</v>
      </c>
      <c r="I44" s="39">
        <f>SUMIF(Jul!$A:$A,TB!$A44,Jul!$H:$H)</f>
        <v>0</v>
      </c>
      <c r="J44" s="39">
        <f>SUMIF(Aug!$A:$A,TB!$A44,Aug!$H:$H)</f>
        <v>0</v>
      </c>
      <c r="K44" s="39">
        <f>SUMIF(Sep!$A:$A,TB!$A44,Sep!$H:$H)</f>
        <v>0</v>
      </c>
      <c r="L44" s="39">
        <f>SUMIF(Oct!$A:$A,TB!$A44,Oct!$H:$H)</f>
        <v>0</v>
      </c>
      <c r="M44" s="39">
        <f>SUMIF(Nov!$A:$A,TB!$A44,Nov!$H:$H)</f>
        <v>0</v>
      </c>
      <c r="N44" s="165">
        <f>SUMIF(Dec!$A:$A,TB!$A44,Dec!$H:$H)</f>
        <v>0</v>
      </c>
      <c r="O44" s="179"/>
      <c r="P44" s="179"/>
      <c r="Q44" s="170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D44" s="39">
        <f t="shared" si="15"/>
        <v>0</v>
      </c>
      <c r="AE44" s="39">
        <f t="shared" si="16"/>
        <v>0</v>
      </c>
      <c r="AF44" s="39">
        <f t="shared" si="17"/>
        <v>0</v>
      </c>
      <c r="AG44" s="39">
        <f t="shared" si="18"/>
        <v>0</v>
      </c>
      <c r="AH44" s="39">
        <f t="shared" si="19"/>
        <v>0</v>
      </c>
      <c r="AI44" s="39">
        <f t="shared" si="20"/>
        <v>0</v>
      </c>
      <c r="AJ44" s="39">
        <f t="shared" si="21"/>
        <v>0</v>
      </c>
      <c r="AK44" s="39">
        <f t="shared" si="22"/>
        <v>0</v>
      </c>
      <c r="AL44" s="39">
        <f t="shared" si="23"/>
        <v>0</v>
      </c>
      <c r="AM44" s="39">
        <f t="shared" si="24"/>
        <v>0</v>
      </c>
      <c r="AN44" s="39">
        <f t="shared" si="25"/>
        <v>0</v>
      </c>
      <c r="AO44" s="165">
        <f t="shared" si="26"/>
        <v>0</v>
      </c>
    </row>
    <row r="45" spans="1:41" ht="16.399999999999999" customHeight="1">
      <c r="A45" s="13">
        <v>13141</v>
      </c>
      <c r="B45" s="14" t="s">
        <v>129</v>
      </c>
      <c r="C45" s="39">
        <f>SUMIF(Jan!$A:$A,TB!$A45,Jan!$H:$H)</f>
        <v>0</v>
      </c>
      <c r="D45" s="39">
        <f>SUMIF(Feb!$A:$A,TB!$A45,Feb!$H:$H)</f>
        <v>0</v>
      </c>
      <c r="E45" s="39">
        <f>SUMIF(Mar!$A:$A,TB!$A45,Mar!$H:$H)</f>
        <v>0</v>
      </c>
      <c r="F45" s="39">
        <f>SUMIF(Apr!$A:$A,TB!$A45,Apr!$H:$H)</f>
        <v>0</v>
      </c>
      <c r="G45" s="39">
        <f>SUMIF(May!$A:$A,TB!$A45,May!$H:$H)</f>
        <v>0</v>
      </c>
      <c r="H45" s="39">
        <f>SUMIF(Jun!$A:$A,TB!$A45,Jun!$H:$H)</f>
        <v>0</v>
      </c>
      <c r="I45" s="39">
        <f>SUMIF(Jul!$A:$A,TB!$A45,Jul!$H:$H)</f>
        <v>0</v>
      </c>
      <c r="J45" s="39">
        <f>SUMIF(Aug!$A:$A,TB!$A45,Aug!$H:$H)</f>
        <v>0</v>
      </c>
      <c r="K45" s="39">
        <f>SUMIF(Sep!$A:$A,TB!$A45,Sep!$H:$H)</f>
        <v>0</v>
      </c>
      <c r="L45" s="39">
        <f>SUMIF(Oct!$A:$A,TB!$A45,Oct!$H:$H)</f>
        <v>0</v>
      </c>
      <c r="M45" s="39">
        <f>SUMIF(Nov!$A:$A,TB!$A45,Nov!$H:$H)</f>
        <v>0</v>
      </c>
      <c r="N45" s="165">
        <f>SUMIF(Dec!$A:$A,TB!$A45,Dec!$H:$H)</f>
        <v>0</v>
      </c>
      <c r="O45" s="179"/>
      <c r="P45" s="179"/>
      <c r="Q45" s="170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D45" s="39">
        <f t="shared" si="15"/>
        <v>0</v>
      </c>
      <c r="AE45" s="39">
        <f t="shared" si="16"/>
        <v>0</v>
      </c>
      <c r="AF45" s="39">
        <f t="shared" si="17"/>
        <v>0</v>
      </c>
      <c r="AG45" s="39">
        <f t="shared" si="18"/>
        <v>0</v>
      </c>
      <c r="AH45" s="39">
        <f t="shared" si="19"/>
        <v>0</v>
      </c>
      <c r="AI45" s="39">
        <f t="shared" si="20"/>
        <v>0</v>
      </c>
      <c r="AJ45" s="39">
        <f t="shared" si="21"/>
        <v>0</v>
      </c>
      <c r="AK45" s="39">
        <f t="shared" si="22"/>
        <v>0</v>
      </c>
      <c r="AL45" s="39">
        <f t="shared" si="23"/>
        <v>0</v>
      </c>
      <c r="AM45" s="39">
        <f t="shared" si="24"/>
        <v>0</v>
      </c>
      <c r="AN45" s="39">
        <f t="shared" si="25"/>
        <v>0</v>
      </c>
      <c r="AO45" s="165">
        <f t="shared" si="26"/>
        <v>0</v>
      </c>
    </row>
    <row r="46" spans="1:41" ht="16.399999999999999" customHeight="1">
      <c r="A46" s="13">
        <v>13142</v>
      </c>
      <c r="B46" s="14" t="s">
        <v>130</v>
      </c>
      <c r="C46" s="39">
        <f>SUMIF(Jan!$A:$A,TB!$A46,Jan!$H:$H)</f>
        <v>0</v>
      </c>
      <c r="D46" s="39">
        <f>SUMIF(Feb!$A:$A,TB!$A46,Feb!$H:$H)</f>
        <v>0</v>
      </c>
      <c r="E46" s="39">
        <f>SUMIF(Mar!$A:$A,TB!$A46,Mar!$H:$H)</f>
        <v>0</v>
      </c>
      <c r="F46" s="39">
        <f>SUMIF(Apr!$A:$A,TB!$A46,Apr!$H:$H)</f>
        <v>0</v>
      </c>
      <c r="G46" s="39">
        <f>SUMIF(May!$A:$A,TB!$A46,May!$H:$H)</f>
        <v>0</v>
      </c>
      <c r="H46" s="39">
        <f>SUMIF(Jun!$A:$A,TB!$A46,Jun!$H:$H)</f>
        <v>0</v>
      </c>
      <c r="I46" s="39">
        <f>SUMIF(Jul!$A:$A,TB!$A46,Jul!$H:$H)</f>
        <v>0</v>
      </c>
      <c r="J46" s="39">
        <f>SUMIF(Aug!$A:$A,TB!$A46,Aug!$H:$H)</f>
        <v>0</v>
      </c>
      <c r="K46" s="39">
        <f>SUMIF(Sep!$A:$A,TB!$A46,Sep!$H:$H)</f>
        <v>0</v>
      </c>
      <c r="L46" s="39">
        <f>SUMIF(Oct!$A:$A,TB!$A46,Oct!$H:$H)</f>
        <v>0</v>
      </c>
      <c r="M46" s="39">
        <f>SUMIF(Nov!$A:$A,TB!$A46,Nov!$H:$H)</f>
        <v>0</v>
      </c>
      <c r="N46" s="165">
        <f>SUMIF(Dec!$A:$A,TB!$A46,Dec!$H:$H)</f>
        <v>0</v>
      </c>
      <c r="O46" s="179"/>
      <c r="P46" s="179"/>
      <c r="Q46" s="170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D46" s="39">
        <f t="shared" si="15"/>
        <v>0</v>
      </c>
      <c r="AE46" s="39">
        <f t="shared" si="16"/>
        <v>0</v>
      </c>
      <c r="AF46" s="39">
        <f t="shared" si="17"/>
        <v>0</v>
      </c>
      <c r="AG46" s="39">
        <f t="shared" si="18"/>
        <v>0</v>
      </c>
      <c r="AH46" s="39">
        <f t="shared" si="19"/>
        <v>0</v>
      </c>
      <c r="AI46" s="39">
        <f t="shared" si="20"/>
        <v>0</v>
      </c>
      <c r="AJ46" s="39">
        <f t="shared" si="21"/>
        <v>0</v>
      </c>
      <c r="AK46" s="39">
        <f t="shared" si="22"/>
        <v>0</v>
      </c>
      <c r="AL46" s="39">
        <f t="shared" si="23"/>
        <v>0</v>
      </c>
      <c r="AM46" s="39">
        <f t="shared" si="24"/>
        <v>0</v>
      </c>
      <c r="AN46" s="39">
        <f t="shared" si="25"/>
        <v>0</v>
      </c>
      <c r="AO46" s="165">
        <f t="shared" si="26"/>
        <v>0</v>
      </c>
    </row>
    <row r="47" spans="1:41" ht="16.399999999999999" customHeight="1">
      <c r="A47" s="13">
        <v>13143</v>
      </c>
      <c r="B47" s="14" t="s">
        <v>131</v>
      </c>
      <c r="C47" s="39">
        <f>SUMIF(Jan!$A:$A,TB!$A47,Jan!$H:$H)</f>
        <v>0</v>
      </c>
      <c r="D47" s="39">
        <f>SUMIF(Feb!$A:$A,TB!$A47,Feb!$H:$H)</f>
        <v>0</v>
      </c>
      <c r="E47" s="39">
        <f>SUMIF(Mar!$A:$A,TB!$A47,Mar!$H:$H)</f>
        <v>0</v>
      </c>
      <c r="F47" s="39">
        <f>SUMIF(Apr!$A:$A,TB!$A47,Apr!$H:$H)</f>
        <v>0</v>
      </c>
      <c r="G47" s="39">
        <f>SUMIF(May!$A:$A,TB!$A47,May!$H:$H)</f>
        <v>0</v>
      </c>
      <c r="H47" s="39">
        <f>SUMIF(Jun!$A:$A,TB!$A47,Jun!$H:$H)</f>
        <v>0</v>
      </c>
      <c r="I47" s="39">
        <f>SUMIF(Jul!$A:$A,TB!$A47,Jul!$H:$H)</f>
        <v>0</v>
      </c>
      <c r="J47" s="39">
        <f>SUMIF(Aug!$A:$A,TB!$A47,Aug!$H:$H)</f>
        <v>0</v>
      </c>
      <c r="K47" s="39">
        <f>SUMIF(Sep!$A:$A,TB!$A47,Sep!$H:$H)</f>
        <v>0</v>
      </c>
      <c r="L47" s="39">
        <f>SUMIF(Oct!$A:$A,TB!$A47,Oct!$H:$H)</f>
        <v>0</v>
      </c>
      <c r="M47" s="39">
        <f>SUMIF(Nov!$A:$A,TB!$A47,Nov!$H:$H)</f>
        <v>0</v>
      </c>
      <c r="N47" s="165">
        <f>SUMIF(Dec!$A:$A,TB!$A47,Dec!$H:$H)</f>
        <v>0</v>
      </c>
      <c r="O47" s="179"/>
      <c r="P47" s="179"/>
      <c r="Q47" s="170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D47" s="39">
        <f t="shared" si="15"/>
        <v>0</v>
      </c>
      <c r="AE47" s="39">
        <f t="shared" si="16"/>
        <v>0</v>
      </c>
      <c r="AF47" s="39">
        <f t="shared" si="17"/>
        <v>0</v>
      </c>
      <c r="AG47" s="39">
        <f t="shared" si="18"/>
        <v>0</v>
      </c>
      <c r="AH47" s="39">
        <f t="shared" si="19"/>
        <v>0</v>
      </c>
      <c r="AI47" s="39">
        <f t="shared" si="20"/>
        <v>0</v>
      </c>
      <c r="AJ47" s="39">
        <f t="shared" si="21"/>
        <v>0</v>
      </c>
      <c r="AK47" s="39">
        <f t="shared" si="22"/>
        <v>0</v>
      </c>
      <c r="AL47" s="39">
        <f t="shared" si="23"/>
        <v>0</v>
      </c>
      <c r="AM47" s="39">
        <f t="shared" si="24"/>
        <v>0</v>
      </c>
      <c r="AN47" s="39">
        <f t="shared" si="25"/>
        <v>0</v>
      </c>
      <c r="AO47" s="165">
        <f t="shared" si="26"/>
        <v>0</v>
      </c>
    </row>
    <row r="48" spans="1:41" ht="16.399999999999999" customHeight="1">
      <c r="A48" s="13">
        <v>13144</v>
      </c>
      <c r="B48" s="14" t="s">
        <v>132</v>
      </c>
      <c r="C48" s="39">
        <f>SUMIF(Jan!$A:$A,TB!$A48,Jan!$H:$H)</f>
        <v>0</v>
      </c>
      <c r="D48" s="39">
        <f>SUMIF(Feb!$A:$A,TB!$A48,Feb!$H:$H)</f>
        <v>0</v>
      </c>
      <c r="E48" s="39">
        <f>SUMIF(Mar!$A:$A,TB!$A48,Mar!$H:$H)</f>
        <v>0</v>
      </c>
      <c r="F48" s="39">
        <f>SUMIF(Apr!$A:$A,TB!$A48,Apr!$H:$H)</f>
        <v>0</v>
      </c>
      <c r="G48" s="39">
        <f>SUMIF(May!$A:$A,TB!$A48,May!$H:$H)</f>
        <v>0</v>
      </c>
      <c r="H48" s="39">
        <f>SUMIF(Jun!$A:$A,TB!$A48,Jun!$H:$H)</f>
        <v>0</v>
      </c>
      <c r="I48" s="39">
        <f>SUMIF(Jul!$A:$A,TB!$A48,Jul!$H:$H)</f>
        <v>0</v>
      </c>
      <c r="J48" s="39">
        <f>SUMIF(Aug!$A:$A,TB!$A48,Aug!$H:$H)</f>
        <v>0</v>
      </c>
      <c r="K48" s="39">
        <f>SUMIF(Sep!$A:$A,TB!$A48,Sep!$H:$H)</f>
        <v>0</v>
      </c>
      <c r="L48" s="39">
        <f>SUMIF(Oct!$A:$A,TB!$A48,Oct!$H:$H)</f>
        <v>0</v>
      </c>
      <c r="M48" s="39">
        <f>SUMIF(Nov!$A:$A,TB!$A48,Nov!$H:$H)</f>
        <v>0</v>
      </c>
      <c r="N48" s="165">
        <f>SUMIF(Dec!$A:$A,TB!$A48,Dec!$H:$H)</f>
        <v>0</v>
      </c>
      <c r="O48" s="179"/>
      <c r="P48" s="179"/>
      <c r="Q48" s="170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D48" s="39">
        <f t="shared" si="15"/>
        <v>0</v>
      </c>
      <c r="AE48" s="39">
        <f t="shared" si="16"/>
        <v>0</v>
      </c>
      <c r="AF48" s="39">
        <f t="shared" si="17"/>
        <v>0</v>
      </c>
      <c r="AG48" s="39">
        <f t="shared" si="18"/>
        <v>0</v>
      </c>
      <c r="AH48" s="39">
        <f t="shared" si="19"/>
        <v>0</v>
      </c>
      <c r="AI48" s="39">
        <f t="shared" si="20"/>
        <v>0</v>
      </c>
      <c r="AJ48" s="39">
        <f t="shared" si="21"/>
        <v>0</v>
      </c>
      <c r="AK48" s="39">
        <f t="shared" si="22"/>
        <v>0</v>
      </c>
      <c r="AL48" s="39">
        <f t="shared" si="23"/>
        <v>0</v>
      </c>
      <c r="AM48" s="39">
        <f t="shared" si="24"/>
        <v>0</v>
      </c>
      <c r="AN48" s="39">
        <f t="shared" si="25"/>
        <v>0</v>
      </c>
      <c r="AO48" s="165">
        <f t="shared" si="26"/>
        <v>0</v>
      </c>
    </row>
    <row r="49" spans="1:41" ht="16.399999999999999" customHeight="1">
      <c r="A49" s="13">
        <v>13151</v>
      </c>
      <c r="B49" s="14" t="s">
        <v>133</v>
      </c>
      <c r="C49" s="39">
        <f>SUMIF(Jan!$A:$A,TB!$A49,Jan!$H:$H)</f>
        <v>0</v>
      </c>
      <c r="D49" s="39">
        <f>SUMIF(Feb!$A:$A,TB!$A49,Feb!$H:$H)</f>
        <v>0</v>
      </c>
      <c r="E49" s="39">
        <f>SUMIF(Mar!$A:$A,TB!$A49,Mar!$H:$H)</f>
        <v>0</v>
      </c>
      <c r="F49" s="39">
        <f>SUMIF(Apr!$A:$A,TB!$A49,Apr!$H:$H)</f>
        <v>0</v>
      </c>
      <c r="G49" s="39">
        <f>SUMIF(May!$A:$A,TB!$A49,May!$H:$H)</f>
        <v>0</v>
      </c>
      <c r="H49" s="39">
        <f>SUMIF(Jun!$A:$A,TB!$A49,Jun!$H:$H)</f>
        <v>0</v>
      </c>
      <c r="I49" s="39">
        <f>SUMIF(Jul!$A:$A,TB!$A49,Jul!$H:$H)</f>
        <v>0</v>
      </c>
      <c r="J49" s="39">
        <f>SUMIF(Aug!$A:$A,TB!$A49,Aug!$H:$H)</f>
        <v>0</v>
      </c>
      <c r="K49" s="39">
        <f>SUMIF(Sep!$A:$A,TB!$A49,Sep!$H:$H)</f>
        <v>0</v>
      </c>
      <c r="L49" s="39">
        <f>SUMIF(Oct!$A:$A,TB!$A49,Oct!$H:$H)</f>
        <v>0</v>
      </c>
      <c r="M49" s="39">
        <f>SUMIF(Nov!$A:$A,TB!$A49,Nov!$H:$H)</f>
        <v>0</v>
      </c>
      <c r="N49" s="165">
        <f>SUMIF(Dec!$A:$A,TB!$A49,Dec!$H:$H)</f>
        <v>0</v>
      </c>
      <c r="O49" s="179"/>
      <c r="P49" s="179"/>
      <c r="Q49" s="170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0</v>
      </c>
      <c r="AD49" s="39">
        <f t="shared" si="15"/>
        <v>0</v>
      </c>
      <c r="AE49" s="39">
        <f t="shared" si="16"/>
        <v>0</v>
      </c>
      <c r="AF49" s="39">
        <f t="shared" si="17"/>
        <v>0</v>
      </c>
      <c r="AG49" s="39">
        <f t="shared" si="18"/>
        <v>0</v>
      </c>
      <c r="AH49" s="39">
        <f t="shared" si="19"/>
        <v>0</v>
      </c>
      <c r="AI49" s="39">
        <f t="shared" si="20"/>
        <v>0</v>
      </c>
      <c r="AJ49" s="39">
        <f t="shared" si="21"/>
        <v>0</v>
      </c>
      <c r="AK49" s="39">
        <f t="shared" si="22"/>
        <v>0</v>
      </c>
      <c r="AL49" s="39">
        <f t="shared" si="23"/>
        <v>0</v>
      </c>
      <c r="AM49" s="39">
        <f t="shared" si="24"/>
        <v>0</v>
      </c>
      <c r="AN49" s="39">
        <f t="shared" si="25"/>
        <v>0</v>
      </c>
      <c r="AO49" s="165">
        <f t="shared" si="26"/>
        <v>0</v>
      </c>
    </row>
    <row r="50" spans="1:41" ht="16.399999999999999" customHeight="1">
      <c r="A50" s="13">
        <v>13152</v>
      </c>
      <c r="B50" s="14" t="s">
        <v>134</v>
      </c>
      <c r="C50" s="39">
        <f>SUMIF(Jan!$A:$A,TB!$A50,Jan!$H:$H)</f>
        <v>0</v>
      </c>
      <c r="D50" s="39">
        <f>SUMIF(Feb!$A:$A,TB!$A50,Feb!$H:$H)</f>
        <v>0</v>
      </c>
      <c r="E50" s="39">
        <f>SUMIF(Mar!$A:$A,TB!$A50,Mar!$H:$H)</f>
        <v>0</v>
      </c>
      <c r="F50" s="39">
        <f>SUMIF(Apr!$A:$A,TB!$A50,Apr!$H:$H)</f>
        <v>0</v>
      </c>
      <c r="G50" s="39">
        <f>SUMIF(May!$A:$A,TB!$A50,May!$H:$H)</f>
        <v>0</v>
      </c>
      <c r="H50" s="39">
        <f>SUMIF(Jun!$A:$A,TB!$A50,Jun!$H:$H)</f>
        <v>0</v>
      </c>
      <c r="I50" s="39">
        <f>SUMIF(Jul!$A:$A,TB!$A50,Jul!$H:$H)</f>
        <v>0</v>
      </c>
      <c r="J50" s="39">
        <f>SUMIF(Aug!$A:$A,TB!$A50,Aug!$H:$H)</f>
        <v>0</v>
      </c>
      <c r="K50" s="39">
        <f>SUMIF(Sep!$A:$A,TB!$A50,Sep!$H:$H)</f>
        <v>0</v>
      </c>
      <c r="L50" s="39">
        <f>SUMIF(Oct!$A:$A,TB!$A50,Oct!$H:$H)</f>
        <v>0</v>
      </c>
      <c r="M50" s="39">
        <f>SUMIF(Nov!$A:$A,TB!$A50,Nov!$H:$H)</f>
        <v>0</v>
      </c>
      <c r="N50" s="165">
        <f>SUMIF(Dec!$A:$A,TB!$A50,Dec!$H:$H)</f>
        <v>0</v>
      </c>
      <c r="O50" s="179"/>
      <c r="P50" s="179"/>
      <c r="Q50" s="170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D50" s="39">
        <f t="shared" si="15"/>
        <v>0</v>
      </c>
      <c r="AE50" s="39">
        <f t="shared" si="16"/>
        <v>0</v>
      </c>
      <c r="AF50" s="39">
        <f t="shared" si="17"/>
        <v>0</v>
      </c>
      <c r="AG50" s="39">
        <f t="shared" si="18"/>
        <v>0</v>
      </c>
      <c r="AH50" s="39">
        <f t="shared" si="19"/>
        <v>0</v>
      </c>
      <c r="AI50" s="39">
        <f t="shared" si="20"/>
        <v>0</v>
      </c>
      <c r="AJ50" s="39">
        <f t="shared" si="21"/>
        <v>0</v>
      </c>
      <c r="AK50" s="39">
        <f t="shared" si="22"/>
        <v>0</v>
      </c>
      <c r="AL50" s="39">
        <f t="shared" si="23"/>
        <v>0</v>
      </c>
      <c r="AM50" s="39">
        <f t="shared" si="24"/>
        <v>0</v>
      </c>
      <c r="AN50" s="39">
        <f t="shared" si="25"/>
        <v>0</v>
      </c>
      <c r="AO50" s="165">
        <f t="shared" si="26"/>
        <v>0</v>
      </c>
    </row>
    <row r="51" spans="1:41" ht="16.399999999999999" customHeight="1">
      <c r="A51" s="13">
        <v>13153</v>
      </c>
      <c r="B51" s="14" t="s">
        <v>135</v>
      </c>
      <c r="C51" s="39">
        <f>SUMIF(Jan!$A:$A,TB!$A51,Jan!$H:$H)</f>
        <v>0</v>
      </c>
      <c r="D51" s="39">
        <f>SUMIF(Feb!$A:$A,TB!$A51,Feb!$H:$H)</f>
        <v>0</v>
      </c>
      <c r="E51" s="39">
        <f>SUMIF(Mar!$A:$A,TB!$A51,Mar!$H:$H)</f>
        <v>0</v>
      </c>
      <c r="F51" s="39">
        <f>SUMIF(Apr!$A:$A,TB!$A51,Apr!$H:$H)</f>
        <v>0</v>
      </c>
      <c r="G51" s="39">
        <f>SUMIF(May!$A:$A,TB!$A51,May!$H:$H)</f>
        <v>0</v>
      </c>
      <c r="H51" s="39">
        <f>SUMIF(Jun!$A:$A,TB!$A51,Jun!$H:$H)</f>
        <v>0</v>
      </c>
      <c r="I51" s="39">
        <f>SUMIF(Jul!$A:$A,TB!$A51,Jul!$H:$H)</f>
        <v>0</v>
      </c>
      <c r="J51" s="39">
        <f>SUMIF(Aug!$A:$A,TB!$A51,Aug!$H:$H)</f>
        <v>0</v>
      </c>
      <c r="K51" s="39">
        <f>SUMIF(Sep!$A:$A,TB!$A51,Sep!$H:$H)</f>
        <v>0</v>
      </c>
      <c r="L51" s="39">
        <f>SUMIF(Oct!$A:$A,TB!$A51,Oct!$H:$H)</f>
        <v>0</v>
      </c>
      <c r="M51" s="39">
        <f>SUMIF(Nov!$A:$A,TB!$A51,Nov!$H:$H)</f>
        <v>0</v>
      </c>
      <c r="N51" s="165">
        <f>SUMIF(Dec!$A:$A,TB!$A51,Dec!$H:$H)</f>
        <v>0</v>
      </c>
      <c r="O51" s="179"/>
      <c r="P51" s="179"/>
      <c r="Q51" s="170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D51" s="39">
        <f t="shared" si="15"/>
        <v>0</v>
      </c>
      <c r="AE51" s="39">
        <f t="shared" si="16"/>
        <v>0</v>
      </c>
      <c r="AF51" s="39">
        <f t="shared" si="17"/>
        <v>0</v>
      </c>
      <c r="AG51" s="39">
        <f t="shared" si="18"/>
        <v>0</v>
      </c>
      <c r="AH51" s="39">
        <f t="shared" si="19"/>
        <v>0</v>
      </c>
      <c r="AI51" s="39">
        <f t="shared" si="20"/>
        <v>0</v>
      </c>
      <c r="AJ51" s="39">
        <f t="shared" si="21"/>
        <v>0</v>
      </c>
      <c r="AK51" s="39">
        <f t="shared" si="22"/>
        <v>0</v>
      </c>
      <c r="AL51" s="39">
        <f t="shared" si="23"/>
        <v>0</v>
      </c>
      <c r="AM51" s="39">
        <f t="shared" si="24"/>
        <v>0</v>
      </c>
      <c r="AN51" s="39">
        <f t="shared" si="25"/>
        <v>0</v>
      </c>
      <c r="AO51" s="165">
        <f t="shared" si="26"/>
        <v>0</v>
      </c>
    </row>
    <row r="52" spans="1:41" ht="16.399999999999999" customHeight="1">
      <c r="A52" s="13">
        <v>13161</v>
      </c>
      <c r="B52" s="14" t="s">
        <v>136</v>
      </c>
      <c r="C52" s="39">
        <f>SUMIF(Jan!$A:$A,TB!$A52,Jan!$H:$H)</f>
        <v>0</v>
      </c>
      <c r="D52" s="39">
        <f>SUMIF(Feb!$A:$A,TB!$A52,Feb!$H:$H)</f>
        <v>0</v>
      </c>
      <c r="E52" s="39">
        <f>SUMIF(Mar!$A:$A,TB!$A52,Mar!$H:$H)</f>
        <v>0</v>
      </c>
      <c r="F52" s="39">
        <f>SUMIF(Apr!$A:$A,TB!$A52,Apr!$H:$H)</f>
        <v>0</v>
      </c>
      <c r="G52" s="39">
        <f>SUMIF(May!$A:$A,TB!$A52,May!$H:$H)</f>
        <v>0</v>
      </c>
      <c r="H52" s="39">
        <f>SUMIF(Jun!$A:$A,TB!$A52,Jun!$H:$H)</f>
        <v>0</v>
      </c>
      <c r="I52" s="39">
        <f>SUMIF(Jul!$A:$A,TB!$A52,Jul!$H:$H)</f>
        <v>0</v>
      </c>
      <c r="J52" s="39">
        <f>SUMIF(Aug!$A:$A,TB!$A52,Aug!$H:$H)</f>
        <v>0</v>
      </c>
      <c r="K52" s="39">
        <f>SUMIF(Sep!$A:$A,TB!$A52,Sep!$H:$H)</f>
        <v>0</v>
      </c>
      <c r="L52" s="39">
        <f>SUMIF(Oct!$A:$A,TB!$A52,Oct!$H:$H)</f>
        <v>0</v>
      </c>
      <c r="M52" s="39">
        <f>SUMIF(Nov!$A:$A,TB!$A52,Nov!$H:$H)</f>
        <v>0</v>
      </c>
      <c r="N52" s="165">
        <f>SUMIF(Dec!$A:$A,TB!$A52,Dec!$H:$H)</f>
        <v>0</v>
      </c>
      <c r="O52" s="179"/>
      <c r="P52" s="179"/>
      <c r="Q52" s="170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D52" s="39">
        <f t="shared" si="15"/>
        <v>0</v>
      </c>
      <c r="AE52" s="39">
        <f t="shared" si="16"/>
        <v>0</v>
      </c>
      <c r="AF52" s="39">
        <f t="shared" si="17"/>
        <v>0</v>
      </c>
      <c r="AG52" s="39">
        <f t="shared" si="18"/>
        <v>0</v>
      </c>
      <c r="AH52" s="39">
        <f t="shared" si="19"/>
        <v>0</v>
      </c>
      <c r="AI52" s="39">
        <f t="shared" si="20"/>
        <v>0</v>
      </c>
      <c r="AJ52" s="39">
        <f t="shared" si="21"/>
        <v>0</v>
      </c>
      <c r="AK52" s="39">
        <f t="shared" si="22"/>
        <v>0</v>
      </c>
      <c r="AL52" s="39">
        <f t="shared" si="23"/>
        <v>0</v>
      </c>
      <c r="AM52" s="39">
        <f t="shared" si="24"/>
        <v>0</v>
      </c>
      <c r="AN52" s="39">
        <f t="shared" si="25"/>
        <v>0</v>
      </c>
      <c r="AO52" s="165">
        <f t="shared" si="26"/>
        <v>0</v>
      </c>
    </row>
    <row r="53" spans="1:41" ht="16.399999999999999" customHeight="1">
      <c r="A53" s="13">
        <v>13162</v>
      </c>
      <c r="B53" s="14" t="s">
        <v>137</v>
      </c>
      <c r="C53" s="39">
        <f>SUMIF(Jan!$A:$A,TB!$A53,Jan!$H:$H)</f>
        <v>0</v>
      </c>
      <c r="D53" s="39">
        <f>SUMIF(Feb!$A:$A,TB!$A53,Feb!$H:$H)</f>
        <v>0</v>
      </c>
      <c r="E53" s="39">
        <f>SUMIF(Mar!$A:$A,TB!$A53,Mar!$H:$H)</f>
        <v>0</v>
      </c>
      <c r="F53" s="39">
        <f>SUMIF(Apr!$A:$A,TB!$A53,Apr!$H:$H)</f>
        <v>0</v>
      </c>
      <c r="G53" s="39">
        <f>SUMIF(May!$A:$A,TB!$A53,May!$H:$H)</f>
        <v>0</v>
      </c>
      <c r="H53" s="39">
        <f>SUMIF(Jun!$A:$A,TB!$A53,Jun!$H:$H)</f>
        <v>0</v>
      </c>
      <c r="I53" s="39">
        <f>SUMIF(Jul!$A:$A,TB!$A53,Jul!$H:$H)</f>
        <v>0</v>
      </c>
      <c r="J53" s="39">
        <f>SUMIF(Aug!$A:$A,TB!$A53,Aug!$H:$H)</f>
        <v>0</v>
      </c>
      <c r="K53" s="39">
        <f>SUMIF(Sep!$A:$A,TB!$A53,Sep!$H:$H)</f>
        <v>0</v>
      </c>
      <c r="L53" s="39">
        <f>SUMIF(Oct!$A:$A,TB!$A53,Oct!$H:$H)</f>
        <v>0</v>
      </c>
      <c r="M53" s="39">
        <f>SUMIF(Nov!$A:$A,TB!$A53,Nov!$H:$H)</f>
        <v>0</v>
      </c>
      <c r="N53" s="165">
        <f>SUMIF(Dec!$A:$A,TB!$A53,Dec!$H:$H)</f>
        <v>0</v>
      </c>
      <c r="O53" s="179"/>
      <c r="P53" s="179"/>
      <c r="Q53" s="170">
        <v>0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D53" s="39">
        <f t="shared" si="15"/>
        <v>0</v>
      </c>
      <c r="AE53" s="39">
        <f t="shared" si="16"/>
        <v>0</v>
      </c>
      <c r="AF53" s="39">
        <f t="shared" si="17"/>
        <v>0</v>
      </c>
      <c r="AG53" s="39">
        <f t="shared" si="18"/>
        <v>0</v>
      </c>
      <c r="AH53" s="39">
        <f t="shared" si="19"/>
        <v>0</v>
      </c>
      <c r="AI53" s="39">
        <f t="shared" si="20"/>
        <v>0</v>
      </c>
      <c r="AJ53" s="39">
        <f t="shared" si="21"/>
        <v>0</v>
      </c>
      <c r="AK53" s="39">
        <f t="shared" si="22"/>
        <v>0</v>
      </c>
      <c r="AL53" s="39">
        <f t="shared" si="23"/>
        <v>0</v>
      </c>
      <c r="AM53" s="39">
        <f t="shared" si="24"/>
        <v>0</v>
      </c>
      <c r="AN53" s="39">
        <f t="shared" si="25"/>
        <v>0</v>
      </c>
      <c r="AO53" s="165">
        <f t="shared" si="26"/>
        <v>0</v>
      </c>
    </row>
    <row r="54" spans="1:41" ht="16.399999999999999" customHeight="1">
      <c r="A54" s="13">
        <v>13163</v>
      </c>
      <c r="B54" s="14" t="s">
        <v>138</v>
      </c>
      <c r="C54" s="39">
        <f>SUMIF(Jan!$A:$A,TB!$A54,Jan!$H:$H)</f>
        <v>0</v>
      </c>
      <c r="D54" s="39">
        <f>SUMIF(Feb!$A:$A,TB!$A54,Feb!$H:$H)</f>
        <v>0</v>
      </c>
      <c r="E54" s="39">
        <f>SUMIF(Mar!$A:$A,TB!$A54,Mar!$H:$H)</f>
        <v>0</v>
      </c>
      <c r="F54" s="39">
        <f>SUMIF(Apr!$A:$A,TB!$A54,Apr!$H:$H)</f>
        <v>0</v>
      </c>
      <c r="G54" s="39">
        <f>SUMIF(May!$A:$A,TB!$A54,May!$H:$H)</f>
        <v>0</v>
      </c>
      <c r="H54" s="39">
        <f>SUMIF(Jun!$A:$A,TB!$A54,Jun!$H:$H)</f>
        <v>0</v>
      </c>
      <c r="I54" s="39">
        <f>SUMIF(Jul!$A:$A,TB!$A54,Jul!$H:$H)</f>
        <v>0</v>
      </c>
      <c r="J54" s="39">
        <f>SUMIF(Aug!$A:$A,TB!$A54,Aug!$H:$H)</f>
        <v>0</v>
      </c>
      <c r="K54" s="39">
        <f>SUMIF(Sep!$A:$A,TB!$A54,Sep!$H:$H)</f>
        <v>0</v>
      </c>
      <c r="L54" s="39">
        <f>SUMIF(Oct!$A:$A,TB!$A54,Oct!$H:$H)</f>
        <v>0</v>
      </c>
      <c r="M54" s="39">
        <f>SUMIF(Nov!$A:$A,TB!$A54,Nov!$H:$H)</f>
        <v>0</v>
      </c>
      <c r="N54" s="165">
        <f>SUMIF(Dec!$A:$A,TB!$A54,Dec!$H:$H)</f>
        <v>0</v>
      </c>
      <c r="O54" s="179"/>
      <c r="P54" s="179"/>
      <c r="Q54" s="170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D54" s="39">
        <f t="shared" si="15"/>
        <v>0</v>
      </c>
      <c r="AE54" s="39">
        <f t="shared" si="16"/>
        <v>0</v>
      </c>
      <c r="AF54" s="39">
        <f t="shared" si="17"/>
        <v>0</v>
      </c>
      <c r="AG54" s="39">
        <f t="shared" si="18"/>
        <v>0</v>
      </c>
      <c r="AH54" s="39">
        <f t="shared" si="19"/>
        <v>0</v>
      </c>
      <c r="AI54" s="39">
        <f t="shared" si="20"/>
        <v>0</v>
      </c>
      <c r="AJ54" s="39">
        <f t="shared" si="21"/>
        <v>0</v>
      </c>
      <c r="AK54" s="39">
        <f t="shared" si="22"/>
        <v>0</v>
      </c>
      <c r="AL54" s="39">
        <f t="shared" si="23"/>
        <v>0</v>
      </c>
      <c r="AM54" s="39">
        <f t="shared" si="24"/>
        <v>0</v>
      </c>
      <c r="AN54" s="39">
        <f t="shared" si="25"/>
        <v>0</v>
      </c>
      <c r="AO54" s="165">
        <f t="shared" si="26"/>
        <v>0</v>
      </c>
    </row>
    <row r="55" spans="1:41" ht="16.399999999999999" customHeight="1">
      <c r="A55" s="13">
        <v>13164</v>
      </c>
      <c r="B55" s="14" t="s">
        <v>139</v>
      </c>
      <c r="C55" s="39">
        <f>SUMIF(Jan!$A:$A,TB!$A55,Jan!$H:$H)</f>
        <v>0</v>
      </c>
      <c r="D55" s="39">
        <f>SUMIF(Feb!$A:$A,TB!$A55,Feb!$H:$H)</f>
        <v>0</v>
      </c>
      <c r="E55" s="39">
        <f>SUMIF(Mar!$A:$A,TB!$A55,Mar!$H:$H)</f>
        <v>0</v>
      </c>
      <c r="F55" s="39">
        <f>SUMIF(Apr!$A:$A,TB!$A55,Apr!$H:$H)</f>
        <v>0</v>
      </c>
      <c r="G55" s="39">
        <f>SUMIF(May!$A:$A,TB!$A55,May!$H:$H)</f>
        <v>0</v>
      </c>
      <c r="H55" s="39">
        <f>SUMIF(Jun!$A:$A,TB!$A55,Jun!$H:$H)</f>
        <v>0</v>
      </c>
      <c r="I55" s="39">
        <f>SUMIF(Jul!$A:$A,TB!$A55,Jul!$H:$H)</f>
        <v>0</v>
      </c>
      <c r="J55" s="39">
        <f>SUMIF(Aug!$A:$A,TB!$A55,Aug!$H:$H)</f>
        <v>0</v>
      </c>
      <c r="K55" s="39">
        <f>SUMIF(Sep!$A:$A,TB!$A55,Sep!$H:$H)</f>
        <v>0</v>
      </c>
      <c r="L55" s="39">
        <f>SUMIF(Oct!$A:$A,TB!$A55,Oct!$H:$H)</f>
        <v>0</v>
      </c>
      <c r="M55" s="39">
        <f>SUMIF(Nov!$A:$A,TB!$A55,Nov!$H:$H)</f>
        <v>0</v>
      </c>
      <c r="N55" s="165">
        <f>SUMIF(Dec!$A:$A,TB!$A55,Dec!$H:$H)</f>
        <v>0</v>
      </c>
      <c r="O55" s="179"/>
      <c r="P55" s="179"/>
      <c r="Q55" s="170">
        <v>0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0</v>
      </c>
      <c r="AD55" s="39">
        <f t="shared" si="15"/>
        <v>0</v>
      </c>
      <c r="AE55" s="39">
        <f t="shared" si="16"/>
        <v>0</v>
      </c>
      <c r="AF55" s="39">
        <f t="shared" si="17"/>
        <v>0</v>
      </c>
      <c r="AG55" s="39">
        <f t="shared" si="18"/>
        <v>0</v>
      </c>
      <c r="AH55" s="39">
        <f t="shared" si="19"/>
        <v>0</v>
      </c>
      <c r="AI55" s="39">
        <f t="shared" si="20"/>
        <v>0</v>
      </c>
      <c r="AJ55" s="39">
        <f t="shared" si="21"/>
        <v>0</v>
      </c>
      <c r="AK55" s="39">
        <f t="shared" si="22"/>
        <v>0</v>
      </c>
      <c r="AL55" s="39">
        <f t="shared" si="23"/>
        <v>0</v>
      </c>
      <c r="AM55" s="39">
        <f t="shared" si="24"/>
        <v>0</v>
      </c>
      <c r="AN55" s="39">
        <f t="shared" si="25"/>
        <v>0</v>
      </c>
      <c r="AO55" s="165">
        <f t="shared" si="26"/>
        <v>0</v>
      </c>
    </row>
    <row r="56" spans="1:41" ht="16.399999999999999" customHeight="1">
      <c r="A56" s="13">
        <v>13171</v>
      </c>
      <c r="B56" s="14" t="s">
        <v>140</v>
      </c>
      <c r="C56" s="39">
        <f>SUMIF(Jan!$A:$A,TB!$A56,Jan!$H:$H)</f>
        <v>0</v>
      </c>
      <c r="D56" s="39">
        <f>SUMIF(Feb!$A:$A,TB!$A56,Feb!$H:$H)</f>
        <v>0</v>
      </c>
      <c r="E56" s="39">
        <f>SUMIF(Mar!$A:$A,TB!$A56,Mar!$H:$H)</f>
        <v>0</v>
      </c>
      <c r="F56" s="39">
        <f>SUMIF(Apr!$A:$A,TB!$A56,Apr!$H:$H)</f>
        <v>0</v>
      </c>
      <c r="G56" s="39">
        <f>SUMIF(May!$A:$A,TB!$A56,May!$H:$H)</f>
        <v>0</v>
      </c>
      <c r="H56" s="39">
        <f>SUMIF(Jun!$A:$A,TB!$A56,Jun!$H:$H)</f>
        <v>0</v>
      </c>
      <c r="I56" s="39">
        <f>SUMIF(Jul!$A:$A,TB!$A56,Jul!$H:$H)</f>
        <v>0</v>
      </c>
      <c r="J56" s="39">
        <f>SUMIF(Aug!$A:$A,TB!$A56,Aug!$H:$H)</f>
        <v>0</v>
      </c>
      <c r="K56" s="39">
        <f>SUMIF(Sep!$A:$A,TB!$A56,Sep!$H:$H)</f>
        <v>0</v>
      </c>
      <c r="L56" s="39">
        <f>SUMIF(Oct!$A:$A,TB!$A56,Oct!$H:$H)</f>
        <v>0</v>
      </c>
      <c r="M56" s="39">
        <f>SUMIF(Nov!$A:$A,TB!$A56,Nov!$H:$H)</f>
        <v>0</v>
      </c>
      <c r="N56" s="165">
        <f>SUMIF(Dec!$A:$A,TB!$A56,Dec!$H:$H)</f>
        <v>0</v>
      </c>
      <c r="O56" s="179"/>
      <c r="P56" s="179"/>
      <c r="Q56" s="170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D56" s="39">
        <f t="shared" si="15"/>
        <v>0</v>
      </c>
      <c r="AE56" s="39">
        <f t="shared" si="16"/>
        <v>0</v>
      </c>
      <c r="AF56" s="39">
        <f t="shared" si="17"/>
        <v>0</v>
      </c>
      <c r="AG56" s="39">
        <f t="shared" si="18"/>
        <v>0</v>
      </c>
      <c r="AH56" s="39">
        <f t="shared" si="19"/>
        <v>0</v>
      </c>
      <c r="AI56" s="39">
        <f t="shared" si="20"/>
        <v>0</v>
      </c>
      <c r="AJ56" s="39">
        <f t="shared" si="21"/>
        <v>0</v>
      </c>
      <c r="AK56" s="39">
        <f t="shared" si="22"/>
        <v>0</v>
      </c>
      <c r="AL56" s="39">
        <f t="shared" si="23"/>
        <v>0</v>
      </c>
      <c r="AM56" s="39">
        <f t="shared" si="24"/>
        <v>0</v>
      </c>
      <c r="AN56" s="39">
        <f t="shared" si="25"/>
        <v>0</v>
      </c>
      <c r="AO56" s="165">
        <f t="shared" si="26"/>
        <v>0</v>
      </c>
    </row>
    <row r="57" spans="1:41" ht="16.399999999999999" customHeight="1">
      <c r="A57" s="13">
        <v>13172</v>
      </c>
      <c r="B57" s="14" t="s">
        <v>141</v>
      </c>
      <c r="C57" s="39">
        <f>SUMIF(Jan!$A:$A,TB!$A57,Jan!$H:$H)</f>
        <v>0</v>
      </c>
      <c r="D57" s="39">
        <f>SUMIF(Feb!$A:$A,TB!$A57,Feb!$H:$H)</f>
        <v>0</v>
      </c>
      <c r="E57" s="39">
        <f>SUMIF(Mar!$A:$A,TB!$A57,Mar!$H:$H)</f>
        <v>0</v>
      </c>
      <c r="F57" s="39">
        <f>SUMIF(Apr!$A:$A,TB!$A57,Apr!$H:$H)</f>
        <v>0</v>
      </c>
      <c r="G57" s="39">
        <f>SUMIF(May!$A:$A,TB!$A57,May!$H:$H)</f>
        <v>0</v>
      </c>
      <c r="H57" s="39">
        <f>SUMIF(Jun!$A:$A,TB!$A57,Jun!$H:$H)</f>
        <v>0</v>
      </c>
      <c r="I57" s="39">
        <f>SUMIF(Jul!$A:$A,TB!$A57,Jul!$H:$H)</f>
        <v>0</v>
      </c>
      <c r="J57" s="39">
        <f>SUMIF(Aug!$A:$A,TB!$A57,Aug!$H:$H)</f>
        <v>0</v>
      </c>
      <c r="K57" s="39">
        <f>SUMIF(Sep!$A:$A,TB!$A57,Sep!$H:$H)</f>
        <v>0</v>
      </c>
      <c r="L57" s="39">
        <f>SUMIF(Oct!$A:$A,TB!$A57,Oct!$H:$H)</f>
        <v>0</v>
      </c>
      <c r="M57" s="39">
        <f>SUMIF(Nov!$A:$A,TB!$A57,Nov!$H:$H)</f>
        <v>0</v>
      </c>
      <c r="N57" s="165">
        <f>SUMIF(Dec!$A:$A,TB!$A57,Dec!$H:$H)</f>
        <v>0</v>
      </c>
      <c r="O57" s="179"/>
      <c r="P57" s="179"/>
      <c r="Q57" s="170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D57" s="39">
        <f t="shared" si="15"/>
        <v>0</v>
      </c>
      <c r="AE57" s="39">
        <f t="shared" si="16"/>
        <v>0</v>
      </c>
      <c r="AF57" s="39">
        <f t="shared" si="17"/>
        <v>0</v>
      </c>
      <c r="AG57" s="39">
        <f t="shared" si="18"/>
        <v>0</v>
      </c>
      <c r="AH57" s="39">
        <f t="shared" si="19"/>
        <v>0</v>
      </c>
      <c r="AI57" s="39">
        <f t="shared" si="20"/>
        <v>0</v>
      </c>
      <c r="AJ57" s="39">
        <f t="shared" si="21"/>
        <v>0</v>
      </c>
      <c r="AK57" s="39">
        <f t="shared" si="22"/>
        <v>0</v>
      </c>
      <c r="AL57" s="39">
        <f t="shared" si="23"/>
        <v>0</v>
      </c>
      <c r="AM57" s="39">
        <f t="shared" si="24"/>
        <v>0</v>
      </c>
      <c r="AN57" s="39">
        <f t="shared" si="25"/>
        <v>0</v>
      </c>
      <c r="AO57" s="165">
        <f t="shared" si="26"/>
        <v>0</v>
      </c>
    </row>
    <row r="58" spans="1:41" ht="16.399999999999999" customHeight="1">
      <c r="A58" s="13">
        <v>13181</v>
      </c>
      <c r="B58" s="14" t="s">
        <v>142</v>
      </c>
      <c r="C58" s="39">
        <f>SUMIF(Jan!$A:$A,TB!$A58,Jan!$H:$H)</f>
        <v>0</v>
      </c>
      <c r="D58" s="39">
        <f>SUMIF(Feb!$A:$A,TB!$A58,Feb!$H:$H)</f>
        <v>0</v>
      </c>
      <c r="E58" s="39">
        <f>SUMIF(Mar!$A:$A,TB!$A58,Mar!$H:$H)</f>
        <v>0</v>
      </c>
      <c r="F58" s="39">
        <f>SUMIF(Apr!$A:$A,TB!$A58,Apr!$H:$H)</f>
        <v>0</v>
      </c>
      <c r="G58" s="39">
        <f>SUMIF(May!$A:$A,TB!$A58,May!$H:$H)</f>
        <v>0</v>
      </c>
      <c r="H58" s="39">
        <f>SUMIF(Jun!$A:$A,TB!$A58,Jun!$H:$H)</f>
        <v>0</v>
      </c>
      <c r="I58" s="39">
        <f>SUMIF(Jul!$A:$A,TB!$A58,Jul!$H:$H)</f>
        <v>0</v>
      </c>
      <c r="J58" s="39">
        <f>SUMIF(Aug!$A:$A,TB!$A58,Aug!$H:$H)</f>
        <v>0</v>
      </c>
      <c r="K58" s="39">
        <f>SUMIF(Sep!$A:$A,TB!$A58,Sep!$H:$H)</f>
        <v>0</v>
      </c>
      <c r="L58" s="39">
        <f>SUMIF(Oct!$A:$A,TB!$A58,Oct!$H:$H)</f>
        <v>0</v>
      </c>
      <c r="M58" s="39">
        <f>SUMIF(Nov!$A:$A,TB!$A58,Nov!$H:$H)</f>
        <v>0</v>
      </c>
      <c r="N58" s="165">
        <f>SUMIF(Dec!$A:$A,TB!$A58,Dec!$H:$H)</f>
        <v>0</v>
      </c>
      <c r="O58" s="179"/>
      <c r="P58" s="179"/>
      <c r="Q58" s="170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D58" s="39">
        <f t="shared" si="15"/>
        <v>0</v>
      </c>
      <c r="AE58" s="39">
        <f t="shared" si="16"/>
        <v>0</v>
      </c>
      <c r="AF58" s="39">
        <f t="shared" si="17"/>
        <v>0</v>
      </c>
      <c r="AG58" s="39">
        <f t="shared" si="18"/>
        <v>0</v>
      </c>
      <c r="AH58" s="39">
        <f t="shared" si="19"/>
        <v>0</v>
      </c>
      <c r="AI58" s="39">
        <f t="shared" si="20"/>
        <v>0</v>
      </c>
      <c r="AJ58" s="39">
        <f t="shared" si="21"/>
        <v>0</v>
      </c>
      <c r="AK58" s="39">
        <f t="shared" si="22"/>
        <v>0</v>
      </c>
      <c r="AL58" s="39">
        <f t="shared" si="23"/>
        <v>0</v>
      </c>
      <c r="AM58" s="39">
        <f t="shared" si="24"/>
        <v>0</v>
      </c>
      <c r="AN58" s="39">
        <f t="shared" si="25"/>
        <v>0</v>
      </c>
      <c r="AO58" s="165">
        <f t="shared" si="26"/>
        <v>0</v>
      </c>
    </row>
    <row r="59" spans="1:41" ht="16.399999999999999" customHeight="1">
      <c r="A59" s="13">
        <v>13182</v>
      </c>
      <c r="B59" s="14" t="s">
        <v>143</v>
      </c>
      <c r="C59" s="39">
        <f>SUMIF(Jan!$A:$A,TB!$A59,Jan!$H:$H)</f>
        <v>0</v>
      </c>
      <c r="D59" s="39">
        <f>SUMIF(Feb!$A:$A,TB!$A59,Feb!$H:$H)</f>
        <v>0</v>
      </c>
      <c r="E59" s="39">
        <f>SUMIF(Mar!$A:$A,TB!$A59,Mar!$H:$H)</f>
        <v>0</v>
      </c>
      <c r="F59" s="39">
        <f>SUMIF(Apr!$A:$A,TB!$A59,Apr!$H:$H)</f>
        <v>0</v>
      </c>
      <c r="G59" s="39">
        <f>SUMIF(May!$A:$A,TB!$A59,May!$H:$H)</f>
        <v>0</v>
      </c>
      <c r="H59" s="39">
        <f>SUMIF(Jun!$A:$A,TB!$A59,Jun!$H:$H)</f>
        <v>0</v>
      </c>
      <c r="I59" s="39">
        <f>SUMIF(Jul!$A:$A,TB!$A59,Jul!$H:$H)</f>
        <v>0</v>
      </c>
      <c r="J59" s="39">
        <f>SUMIF(Aug!$A:$A,TB!$A59,Aug!$H:$H)</f>
        <v>0</v>
      </c>
      <c r="K59" s="39">
        <f>SUMIF(Sep!$A:$A,TB!$A59,Sep!$H:$H)</f>
        <v>0</v>
      </c>
      <c r="L59" s="39">
        <f>SUMIF(Oct!$A:$A,TB!$A59,Oct!$H:$H)</f>
        <v>0</v>
      </c>
      <c r="M59" s="39">
        <f>SUMIF(Nov!$A:$A,TB!$A59,Nov!$H:$H)</f>
        <v>0</v>
      </c>
      <c r="N59" s="165">
        <f>SUMIF(Dec!$A:$A,TB!$A59,Dec!$H:$H)</f>
        <v>0</v>
      </c>
      <c r="O59" s="179"/>
      <c r="P59" s="179"/>
      <c r="Q59" s="170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D59" s="39">
        <f t="shared" si="15"/>
        <v>0</v>
      </c>
      <c r="AE59" s="39">
        <f t="shared" si="16"/>
        <v>0</v>
      </c>
      <c r="AF59" s="39">
        <f t="shared" si="17"/>
        <v>0</v>
      </c>
      <c r="AG59" s="39">
        <f t="shared" si="18"/>
        <v>0</v>
      </c>
      <c r="AH59" s="39">
        <f t="shared" si="19"/>
        <v>0</v>
      </c>
      <c r="AI59" s="39">
        <f t="shared" si="20"/>
        <v>0</v>
      </c>
      <c r="AJ59" s="39">
        <f t="shared" si="21"/>
        <v>0</v>
      </c>
      <c r="AK59" s="39">
        <f t="shared" si="22"/>
        <v>0</v>
      </c>
      <c r="AL59" s="39">
        <f t="shared" si="23"/>
        <v>0</v>
      </c>
      <c r="AM59" s="39">
        <f t="shared" si="24"/>
        <v>0</v>
      </c>
      <c r="AN59" s="39">
        <f t="shared" si="25"/>
        <v>0</v>
      </c>
      <c r="AO59" s="165">
        <f t="shared" si="26"/>
        <v>0</v>
      </c>
    </row>
    <row r="60" spans="1:41" ht="16.399999999999999" customHeight="1">
      <c r="A60" s="13">
        <v>13183</v>
      </c>
      <c r="B60" s="14" t="s">
        <v>144</v>
      </c>
      <c r="C60" s="39">
        <f>SUMIF(Jan!$A:$A,TB!$A60,Jan!$H:$H)</f>
        <v>0</v>
      </c>
      <c r="D60" s="39">
        <f>SUMIF(Feb!$A:$A,TB!$A60,Feb!$H:$H)</f>
        <v>0</v>
      </c>
      <c r="E60" s="39">
        <f>SUMIF(Mar!$A:$A,TB!$A60,Mar!$H:$H)</f>
        <v>0</v>
      </c>
      <c r="F60" s="39">
        <f>SUMIF(Apr!$A:$A,TB!$A60,Apr!$H:$H)</f>
        <v>0</v>
      </c>
      <c r="G60" s="39">
        <f>SUMIF(May!$A:$A,TB!$A60,May!$H:$H)</f>
        <v>0</v>
      </c>
      <c r="H60" s="39">
        <f>SUMIF(Jun!$A:$A,TB!$A60,Jun!$H:$H)</f>
        <v>0</v>
      </c>
      <c r="I60" s="39">
        <f>SUMIF(Jul!$A:$A,TB!$A60,Jul!$H:$H)</f>
        <v>0</v>
      </c>
      <c r="J60" s="39">
        <f>SUMIF(Aug!$A:$A,TB!$A60,Aug!$H:$H)</f>
        <v>0</v>
      </c>
      <c r="K60" s="39">
        <f>SUMIF(Sep!$A:$A,TB!$A60,Sep!$H:$H)</f>
        <v>0</v>
      </c>
      <c r="L60" s="39">
        <f>SUMIF(Oct!$A:$A,TB!$A60,Oct!$H:$H)</f>
        <v>0</v>
      </c>
      <c r="M60" s="39">
        <f>SUMIF(Nov!$A:$A,TB!$A60,Nov!$H:$H)</f>
        <v>0</v>
      </c>
      <c r="N60" s="165">
        <f>SUMIF(Dec!$A:$A,TB!$A60,Dec!$H:$H)</f>
        <v>0</v>
      </c>
      <c r="O60" s="179"/>
      <c r="P60" s="179"/>
      <c r="Q60" s="170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  <c r="AB60" s="39">
        <v>0</v>
      </c>
      <c r="AD60" s="39">
        <f t="shared" si="15"/>
        <v>0</v>
      </c>
      <c r="AE60" s="39">
        <f t="shared" si="16"/>
        <v>0</v>
      </c>
      <c r="AF60" s="39">
        <f t="shared" si="17"/>
        <v>0</v>
      </c>
      <c r="AG60" s="39">
        <f t="shared" si="18"/>
        <v>0</v>
      </c>
      <c r="AH60" s="39">
        <f t="shared" si="19"/>
        <v>0</v>
      </c>
      <c r="AI60" s="39">
        <f t="shared" si="20"/>
        <v>0</v>
      </c>
      <c r="AJ60" s="39">
        <f t="shared" si="21"/>
        <v>0</v>
      </c>
      <c r="AK60" s="39">
        <f t="shared" si="22"/>
        <v>0</v>
      </c>
      <c r="AL60" s="39">
        <f t="shared" si="23"/>
        <v>0</v>
      </c>
      <c r="AM60" s="39">
        <f t="shared" si="24"/>
        <v>0</v>
      </c>
      <c r="AN60" s="39">
        <f t="shared" si="25"/>
        <v>0</v>
      </c>
      <c r="AO60" s="165">
        <f t="shared" si="26"/>
        <v>0</v>
      </c>
    </row>
    <row r="61" spans="1:41" ht="16.399999999999999" customHeight="1">
      <c r="A61" s="13">
        <v>13191</v>
      </c>
      <c r="B61" s="14" t="s">
        <v>145</v>
      </c>
      <c r="C61" s="39">
        <f>SUMIF(Jan!$A:$A,TB!$A61,Jan!$H:$H)</f>
        <v>0</v>
      </c>
      <c r="D61" s="39">
        <f>SUMIF(Feb!$A:$A,TB!$A61,Feb!$H:$H)</f>
        <v>0</v>
      </c>
      <c r="E61" s="39">
        <f>SUMIF(Mar!$A:$A,TB!$A61,Mar!$H:$H)</f>
        <v>0</v>
      </c>
      <c r="F61" s="39">
        <f>SUMIF(Apr!$A:$A,TB!$A61,Apr!$H:$H)</f>
        <v>0</v>
      </c>
      <c r="G61" s="39">
        <f>SUMIF(May!$A:$A,TB!$A61,May!$H:$H)</f>
        <v>0</v>
      </c>
      <c r="H61" s="39">
        <f>SUMIF(Jun!$A:$A,TB!$A61,Jun!$H:$H)</f>
        <v>0</v>
      </c>
      <c r="I61" s="39">
        <f>SUMIF(Jul!$A:$A,TB!$A61,Jul!$H:$H)</f>
        <v>0</v>
      </c>
      <c r="J61" s="39">
        <f>SUMIF(Aug!$A:$A,TB!$A61,Aug!$H:$H)</f>
        <v>0</v>
      </c>
      <c r="K61" s="39">
        <f>SUMIF(Sep!$A:$A,TB!$A61,Sep!$H:$H)</f>
        <v>0</v>
      </c>
      <c r="L61" s="39">
        <f>SUMIF(Oct!$A:$A,TB!$A61,Oct!$H:$H)</f>
        <v>0</v>
      </c>
      <c r="M61" s="39">
        <f>SUMIF(Nov!$A:$A,TB!$A61,Nov!$H:$H)</f>
        <v>0</v>
      </c>
      <c r="N61" s="165">
        <f>SUMIF(Dec!$A:$A,TB!$A61,Dec!$H:$H)</f>
        <v>0</v>
      </c>
      <c r="O61" s="179"/>
      <c r="P61" s="179"/>
      <c r="Q61" s="170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  <c r="AB61" s="39">
        <v>0</v>
      </c>
      <c r="AD61" s="39">
        <f t="shared" si="15"/>
        <v>0</v>
      </c>
      <c r="AE61" s="39">
        <f t="shared" si="16"/>
        <v>0</v>
      </c>
      <c r="AF61" s="39">
        <f t="shared" si="17"/>
        <v>0</v>
      </c>
      <c r="AG61" s="39">
        <f t="shared" si="18"/>
        <v>0</v>
      </c>
      <c r="AH61" s="39">
        <f t="shared" si="19"/>
        <v>0</v>
      </c>
      <c r="AI61" s="39">
        <f t="shared" si="20"/>
        <v>0</v>
      </c>
      <c r="AJ61" s="39">
        <f t="shared" si="21"/>
        <v>0</v>
      </c>
      <c r="AK61" s="39">
        <f t="shared" si="22"/>
        <v>0</v>
      </c>
      <c r="AL61" s="39">
        <f t="shared" si="23"/>
        <v>0</v>
      </c>
      <c r="AM61" s="39">
        <f t="shared" si="24"/>
        <v>0</v>
      </c>
      <c r="AN61" s="39">
        <f t="shared" si="25"/>
        <v>0</v>
      </c>
      <c r="AO61" s="165">
        <f t="shared" si="26"/>
        <v>0</v>
      </c>
    </row>
    <row r="62" spans="1:41" ht="16.399999999999999" customHeight="1">
      <c r="A62" s="13">
        <v>13192</v>
      </c>
      <c r="B62" s="14" t="s">
        <v>146</v>
      </c>
      <c r="C62" s="39">
        <f>SUMIF(Jan!$A:$A,TB!$A62,Jan!$H:$H)</f>
        <v>0</v>
      </c>
      <c r="D62" s="39">
        <f>SUMIF(Feb!$A:$A,TB!$A62,Feb!$H:$H)</f>
        <v>0</v>
      </c>
      <c r="E62" s="39">
        <f>SUMIF(Mar!$A:$A,TB!$A62,Mar!$H:$H)</f>
        <v>0</v>
      </c>
      <c r="F62" s="39">
        <f>SUMIF(Apr!$A:$A,TB!$A62,Apr!$H:$H)</f>
        <v>0</v>
      </c>
      <c r="G62" s="39">
        <f>SUMIF(May!$A:$A,TB!$A62,May!$H:$H)</f>
        <v>0</v>
      </c>
      <c r="H62" s="39">
        <f>SUMIF(Jun!$A:$A,TB!$A62,Jun!$H:$H)</f>
        <v>0</v>
      </c>
      <c r="I62" s="39">
        <f>SUMIF(Jul!$A:$A,TB!$A62,Jul!$H:$H)</f>
        <v>0</v>
      </c>
      <c r="J62" s="39">
        <f>SUMIF(Aug!$A:$A,TB!$A62,Aug!$H:$H)</f>
        <v>0</v>
      </c>
      <c r="K62" s="39">
        <f>SUMIF(Sep!$A:$A,TB!$A62,Sep!$H:$H)</f>
        <v>0</v>
      </c>
      <c r="L62" s="39">
        <f>SUMIF(Oct!$A:$A,TB!$A62,Oct!$H:$H)</f>
        <v>0</v>
      </c>
      <c r="M62" s="39">
        <f>SUMIF(Nov!$A:$A,TB!$A62,Nov!$H:$H)</f>
        <v>0</v>
      </c>
      <c r="N62" s="165">
        <f>SUMIF(Dec!$A:$A,TB!$A62,Dec!$H:$H)</f>
        <v>0</v>
      </c>
      <c r="O62" s="179"/>
      <c r="P62" s="179"/>
      <c r="Q62" s="170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D62" s="39">
        <f t="shared" si="15"/>
        <v>0</v>
      </c>
      <c r="AE62" s="39">
        <f t="shared" si="16"/>
        <v>0</v>
      </c>
      <c r="AF62" s="39">
        <f t="shared" si="17"/>
        <v>0</v>
      </c>
      <c r="AG62" s="39">
        <f t="shared" si="18"/>
        <v>0</v>
      </c>
      <c r="AH62" s="39">
        <f t="shared" si="19"/>
        <v>0</v>
      </c>
      <c r="AI62" s="39">
        <f t="shared" si="20"/>
        <v>0</v>
      </c>
      <c r="AJ62" s="39">
        <f t="shared" si="21"/>
        <v>0</v>
      </c>
      <c r="AK62" s="39">
        <f t="shared" si="22"/>
        <v>0</v>
      </c>
      <c r="AL62" s="39">
        <f t="shared" si="23"/>
        <v>0</v>
      </c>
      <c r="AM62" s="39">
        <f t="shared" si="24"/>
        <v>0</v>
      </c>
      <c r="AN62" s="39">
        <f t="shared" si="25"/>
        <v>0</v>
      </c>
      <c r="AO62" s="165">
        <f t="shared" si="26"/>
        <v>0</v>
      </c>
    </row>
    <row r="63" spans="1:41" ht="16.399999999999999" customHeight="1">
      <c r="A63" s="13">
        <v>13193</v>
      </c>
      <c r="B63" s="14" t="s">
        <v>147</v>
      </c>
      <c r="C63" s="39">
        <f>SUMIF(Jan!$A:$A,TB!$A63,Jan!$H:$H)</f>
        <v>0</v>
      </c>
      <c r="D63" s="39">
        <f>SUMIF(Feb!$A:$A,TB!$A63,Feb!$H:$H)</f>
        <v>0</v>
      </c>
      <c r="E63" s="39">
        <f>SUMIF(Mar!$A:$A,TB!$A63,Mar!$H:$H)</f>
        <v>0</v>
      </c>
      <c r="F63" s="39">
        <f>SUMIF(Apr!$A:$A,TB!$A63,Apr!$H:$H)</f>
        <v>0</v>
      </c>
      <c r="G63" s="39">
        <f>SUMIF(May!$A:$A,TB!$A63,May!$H:$H)</f>
        <v>0</v>
      </c>
      <c r="H63" s="39">
        <f>SUMIF(Jun!$A:$A,TB!$A63,Jun!$H:$H)</f>
        <v>0</v>
      </c>
      <c r="I63" s="39">
        <f>SUMIF(Jul!$A:$A,TB!$A63,Jul!$H:$H)</f>
        <v>0</v>
      </c>
      <c r="J63" s="39">
        <f>SUMIF(Aug!$A:$A,TB!$A63,Aug!$H:$H)</f>
        <v>0</v>
      </c>
      <c r="K63" s="39">
        <f>SUMIF(Sep!$A:$A,TB!$A63,Sep!$H:$H)</f>
        <v>0</v>
      </c>
      <c r="L63" s="39">
        <f>SUMIF(Oct!$A:$A,TB!$A63,Oct!$H:$H)</f>
        <v>0</v>
      </c>
      <c r="M63" s="39">
        <f>SUMIF(Nov!$A:$A,TB!$A63,Nov!$H:$H)</f>
        <v>0</v>
      </c>
      <c r="N63" s="165">
        <f>SUMIF(Dec!$A:$A,TB!$A63,Dec!$H:$H)</f>
        <v>0</v>
      </c>
      <c r="O63" s="179"/>
      <c r="P63" s="179"/>
      <c r="Q63" s="170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D63" s="39">
        <f t="shared" si="15"/>
        <v>0</v>
      </c>
      <c r="AE63" s="39">
        <f t="shared" si="16"/>
        <v>0</v>
      </c>
      <c r="AF63" s="39">
        <f t="shared" si="17"/>
        <v>0</v>
      </c>
      <c r="AG63" s="39">
        <f t="shared" si="18"/>
        <v>0</v>
      </c>
      <c r="AH63" s="39">
        <f t="shared" si="19"/>
        <v>0</v>
      </c>
      <c r="AI63" s="39">
        <f t="shared" si="20"/>
        <v>0</v>
      </c>
      <c r="AJ63" s="39">
        <f t="shared" si="21"/>
        <v>0</v>
      </c>
      <c r="AK63" s="39">
        <f t="shared" si="22"/>
        <v>0</v>
      </c>
      <c r="AL63" s="39">
        <f t="shared" si="23"/>
        <v>0</v>
      </c>
      <c r="AM63" s="39">
        <f t="shared" si="24"/>
        <v>0</v>
      </c>
      <c r="AN63" s="39">
        <f t="shared" si="25"/>
        <v>0</v>
      </c>
      <c r="AO63" s="165">
        <f t="shared" si="26"/>
        <v>0</v>
      </c>
    </row>
    <row r="64" spans="1:41" ht="16.399999999999999" customHeight="1">
      <c r="A64" s="13">
        <v>13194</v>
      </c>
      <c r="B64" s="14" t="s">
        <v>148</v>
      </c>
      <c r="C64" s="39">
        <f>SUMIF(Jan!$A:$A,TB!$A64,Jan!$H:$H)</f>
        <v>0</v>
      </c>
      <c r="D64" s="39">
        <f>SUMIF(Feb!$A:$A,TB!$A64,Feb!$H:$H)</f>
        <v>0</v>
      </c>
      <c r="E64" s="39">
        <f>SUMIF(Mar!$A:$A,TB!$A64,Mar!$H:$H)</f>
        <v>0</v>
      </c>
      <c r="F64" s="39">
        <f>SUMIF(Apr!$A:$A,TB!$A64,Apr!$H:$H)</f>
        <v>0</v>
      </c>
      <c r="G64" s="39">
        <f>SUMIF(May!$A:$A,TB!$A64,May!$H:$H)</f>
        <v>0</v>
      </c>
      <c r="H64" s="39">
        <f>SUMIF(Jun!$A:$A,TB!$A64,Jun!$H:$H)</f>
        <v>0</v>
      </c>
      <c r="I64" s="39">
        <f>SUMIF(Jul!$A:$A,TB!$A64,Jul!$H:$H)</f>
        <v>0</v>
      </c>
      <c r="J64" s="39">
        <f>SUMIF(Aug!$A:$A,TB!$A64,Aug!$H:$H)</f>
        <v>0</v>
      </c>
      <c r="K64" s="39">
        <f>SUMIF(Sep!$A:$A,TB!$A64,Sep!$H:$H)</f>
        <v>0</v>
      </c>
      <c r="L64" s="39">
        <f>SUMIF(Oct!$A:$A,TB!$A64,Oct!$H:$H)</f>
        <v>0</v>
      </c>
      <c r="M64" s="39">
        <f>SUMIF(Nov!$A:$A,TB!$A64,Nov!$H:$H)</f>
        <v>0</v>
      </c>
      <c r="N64" s="165">
        <f>SUMIF(Dec!$A:$A,TB!$A64,Dec!$H:$H)</f>
        <v>0</v>
      </c>
      <c r="O64" s="179"/>
      <c r="P64" s="179"/>
      <c r="Q64" s="170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D64" s="39">
        <f t="shared" si="15"/>
        <v>0</v>
      </c>
      <c r="AE64" s="39">
        <f t="shared" si="16"/>
        <v>0</v>
      </c>
      <c r="AF64" s="39">
        <f t="shared" si="17"/>
        <v>0</v>
      </c>
      <c r="AG64" s="39">
        <f t="shared" si="18"/>
        <v>0</v>
      </c>
      <c r="AH64" s="39">
        <f t="shared" si="19"/>
        <v>0</v>
      </c>
      <c r="AI64" s="39">
        <f t="shared" si="20"/>
        <v>0</v>
      </c>
      <c r="AJ64" s="39">
        <f t="shared" si="21"/>
        <v>0</v>
      </c>
      <c r="AK64" s="39">
        <f t="shared" si="22"/>
        <v>0</v>
      </c>
      <c r="AL64" s="39">
        <f t="shared" si="23"/>
        <v>0</v>
      </c>
      <c r="AM64" s="39">
        <f t="shared" si="24"/>
        <v>0</v>
      </c>
      <c r="AN64" s="39">
        <f t="shared" si="25"/>
        <v>0</v>
      </c>
      <c r="AO64" s="165">
        <f t="shared" si="26"/>
        <v>0</v>
      </c>
    </row>
    <row r="65" spans="1:41" ht="16.399999999999999" customHeight="1">
      <c r="A65" s="13">
        <v>13195</v>
      </c>
      <c r="B65" s="14" t="s">
        <v>149</v>
      </c>
      <c r="C65" s="39">
        <f>SUMIF(Jan!$A:$A,TB!$A65,Jan!$H:$H)</f>
        <v>0</v>
      </c>
      <c r="D65" s="39">
        <f>SUMIF(Feb!$A:$A,TB!$A65,Feb!$H:$H)</f>
        <v>0</v>
      </c>
      <c r="E65" s="39">
        <f>SUMIF(Mar!$A:$A,TB!$A65,Mar!$H:$H)</f>
        <v>0</v>
      </c>
      <c r="F65" s="39">
        <f>SUMIF(Apr!$A:$A,TB!$A65,Apr!$H:$H)</f>
        <v>0</v>
      </c>
      <c r="G65" s="39">
        <f>SUMIF(May!$A:$A,TB!$A65,May!$H:$H)</f>
        <v>0</v>
      </c>
      <c r="H65" s="39">
        <f>SUMIF(Jun!$A:$A,TB!$A65,Jun!$H:$H)</f>
        <v>0</v>
      </c>
      <c r="I65" s="39">
        <f>SUMIF(Jul!$A:$A,TB!$A65,Jul!$H:$H)</f>
        <v>0</v>
      </c>
      <c r="J65" s="39">
        <f>SUMIF(Aug!$A:$A,TB!$A65,Aug!$H:$H)</f>
        <v>0</v>
      </c>
      <c r="K65" s="39">
        <f>SUMIF(Sep!$A:$A,TB!$A65,Sep!$H:$H)</f>
        <v>0</v>
      </c>
      <c r="L65" s="39">
        <f>SUMIF(Oct!$A:$A,TB!$A65,Oct!$H:$H)</f>
        <v>0</v>
      </c>
      <c r="M65" s="39">
        <f>SUMIF(Nov!$A:$A,TB!$A65,Nov!$H:$H)</f>
        <v>0</v>
      </c>
      <c r="N65" s="165">
        <f>SUMIF(Dec!$A:$A,TB!$A65,Dec!$H:$H)</f>
        <v>0</v>
      </c>
      <c r="O65" s="179"/>
      <c r="P65" s="179"/>
      <c r="Q65" s="170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D65" s="39">
        <f t="shared" si="15"/>
        <v>0</v>
      </c>
      <c r="AE65" s="39">
        <f t="shared" si="16"/>
        <v>0</v>
      </c>
      <c r="AF65" s="39">
        <f t="shared" si="17"/>
        <v>0</v>
      </c>
      <c r="AG65" s="39">
        <f t="shared" si="18"/>
        <v>0</v>
      </c>
      <c r="AH65" s="39">
        <f t="shared" si="19"/>
        <v>0</v>
      </c>
      <c r="AI65" s="39">
        <f t="shared" si="20"/>
        <v>0</v>
      </c>
      <c r="AJ65" s="39">
        <f t="shared" si="21"/>
        <v>0</v>
      </c>
      <c r="AK65" s="39">
        <f t="shared" si="22"/>
        <v>0</v>
      </c>
      <c r="AL65" s="39">
        <f t="shared" si="23"/>
        <v>0</v>
      </c>
      <c r="AM65" s="39">
        <f t="shared" si="24"/>
        <v>0</v>
      </c>
      <c r="AN65" s="39">
        <f t="shared" si="25"/>
        <v>0</v>
      </c>
      <c r="AO65" s="165">
        <f t="shared" si="26"/>
        <v>0</v>
      </c>
    </row>
    <row r="66" spans="1:41" ht="16.399999999999999" customHeight="1">
      <c r="A66" s="13">
        <v>13196</v>
      </c>
      <c r="B66" s="14" t="s">
        <v>150</v>
      </c>
      <c r="C66" s="39">
        <f>SUMIF(Jan!$A:$A,TB!$A66,Jan!$H:$H)</f>
        <v>0</v>
      </c>
      <c r="D66" s="39">
        <f>SUMIF(Feb!$A:$A,TB!$A66,Feb!$H:$H)</f>
        <v>0</v>
      </c>
      <c r="E66" s="39">
        <f>SUMIF(Mar!$A:$A,TB!$A66,Mar!$H:$H)</f>
        <v>0</v>
      </c>
      <c r="F66" s="39">
        <f>SUMIF(Apr!$A:$A,TB!$A66,Apr!$H:$H)</f>
        <v>0</v>
      </c>
      <c r="G66" s="39">
        <f>SUMIF(May!$A:$A,TB!$A66,May!$H:$H)</f>
        <v>0</v>
      </c>
      <c r="H66" s="39">
        <f>SUMIF(Jun!$A:$A,TB!$A66,Jun!$H:$H)</f>
        <v>0</v>
      </c>
      <c r="I66" s="39">
        <f>SUMIF(Jul!$A:$A,TB!$A66,Jul!$H:$H)</f>
        <v>0</v>
      </c>
      <c r="J66" s="39">
        <f>SUMIF(Aug!$A:$A,TB!$A66,Aug!$H:$H)</f>
        <v>0</v>
      </c>
      <c r="K66" s="39">
        <f>SUMIF(Sep!$A:$A,TB!$A66,Sep!$H:$H)</f>
        <v>0</v>
      </c>
      <c r="L66" s="39">
        <f>SUMIF(Oct!$A:$A,TB!$A66,Oct!$H:$H)</f>
        <v>0</v>
      </c>
      <c r="M66" s="39">
        <f>SUMIF(Nov!$A:$A,TB!$A66,Nov!$H:$H)</f>
        <v>0</v>
      </c>
      <c r="N66" s="165">
        <f>SUMIF(Dec!$A:$A,TB!$A66,Dec!$H:$H)</f>
        <v>0</v>
      </c>
      <c r="O66" s="179"/>
      <c r="P66" s="179"/>
      <c r="Q66" s="170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D66" s="39">
        <f t="shared" si="15"/>
        <v>0</v>
      </c>
      <c r="AE66" s="39">
        <f t="shared" si="16"/>
        <v>0</v>
      </c>
      <c r="AF66" s="39">
        <f t="shared" si="17"/>
        <v>0</v>
      </c>
      <c r="AG66" s="39">
        <f t="shared" si="18"/>
        <v>0</v>
      </c>
      <c r="AH66" s="39">
        <f t="shared" si="19"/>
        <v>0</v>
      </c>
      <c r="AI66" s="39">
        <f t="shared" si="20"/>
        <v>0</v>
      </c>
      <c r="AJ66" s="39">
        <f t="shared" si="21"/>
        <v>0</v>
      </c>
      <c r="AK66" s="39">
        <f t="shared" si="22"/>
        <v>0</v>
      </c>
      <c r="AL66" s="39">
        <f t="shared" si="23"/>
        <v>0</v>
      </c>
      <c r="AM66" s="39">
        <f t="shared" si="24"/>
        <v>0</v>
      </c>
      <c r="AN66" s="39">
        <f t="shared" si="25"/>
        <v>0</v>
      </c>
      <c r="AO66" s="165">
        <f t="shared" si="26"/>
        <v>0</v>
      </c>
    </row>
    <row r="67" spans="1:41" ht="16.399999999999999" customHeight="1">
      <c r="A67" s="13">
        <v>13201</v>
      </c>
      <c r="B67" s="14" t="s">
        <v>151</v>
      </c>
      <c r="C67" s="39">
        <f>SUMIF(Jan!$A:$A,TB!$A67,Jan!$H:$H)</f>
        <v>0</v>
      </c>
      <c r="D67" s="39">
        <f>SUMIF(Feb!$A:$A,TB!$A67,Feb!$H:$H)</f>
        <v>0</v>
      </c>
      <c r="E67" s="39">
        <f>SUMIF(Mar!$A:$A,TB!$A67,Mar!$H:$H)</f>
        <v>0</v>
      </c>
      <c r="F67" s="39">
        <f>SUMIF(Apr!$A:$A,TB!$A67,Apr!$H:$H)</f>
        <v>0</v>
      </c>
      <c r="G67" s="39">
        <f>SUMIF(May!$A:$A,TB!$A67,May!$H:$H)</f>
        <v>0</v>
      </c>
      <c r="H67" s="39">
        <f>SUMIF(Jun!$A:$A,TB!$A67,Jun!$H:$H)</f>
        <v>0</v>
      </c>
      <c r="I67" s="39">
        <f>SUMIF(Jul!$A:$A,TB!$A67,Jul!$H:$H)</f>
        <v>0</v>
      </c>
      <c r="J67" s="39">
        <f>SUMIF(Aug!$A:$A,TB!$A67,Aug!$H:$H)</f>
        <v>0</v>
      </c>
      <c r="K67" s="39">
        <f>SUMIF(Sep!$A:$A,TB!$A67,Sep!$H:$H)</f>
        <v>0</v>
      </c>
      <c r="L67" s="39">
        <f>SUMIF(Oct!$A:$A,TB!$A67,Oct!$H:$H)</f>
        <v>0</v>
      </c>
      <c r="M67" s="39">
        <f>SUMIF(Nov!$A:$A,TB!$A67,Nov!$H:$H)</f>
        <v>0</v>
      </c>
      <c r="N67" s="165">
        <f>SUMIF(Dec!$A:$A,TB!$A67,Dec!$H:$H)</f>
        <v>0</v>
      </c>
      <c r="O67" s="179"/>
      <c r="P67" s="179"/>
      <c r="Q67" s="170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D67" s="39">
        <f t="shared" si="15"/>
        <v>0</v>
      </c>
      <c r="AE67" s="39">
        <f t="shared" si="16"/>
        <v>0</v>
      </c>
      <c r="AF67" s="39">
        <f t="shared" si="17"/>
        <v>0</v>
      </c>
      <c r="AG67" s="39">
        <f t="shared" si="18"/>
        <v>0</v>
      </c>
      <c r="AH67" s="39">
        <f t="shared" si="19"/>
        <v>0</v>
      </c>
      <c r="AI67" s="39">
        <f t="shared" si="20"/>
        <v>0</v>
      </c>
      <c r="AJ67" s="39">
        <f t="shared" si="21"/>
        <v>0</v>
      </c>
      <c r="AK67" s="39">
        <f t="shared" si="22"/>
        <v>0</v>
      </c>
      <c r="AL67" s="39">
        <f t="shared" si="23"/>
        <v>0</v>
      </c>
      <c r="AM67" s="39">
        <f t="shared" si="24"/>
        <v>0</v>
      </c>
      <c r="AN67" s="39">
        <f t="shared" si="25"/>
        <v>0</v>
      </c>
      <c r="AO67" s="165">
        <f t="shared" si="26"/>
        <v>0</v>
      </c>
    </row>
    <row r="68" spans="1:41" ht="16.399999999999999" customHeight="1">
      <c r="A68" s="13">
        <v>13202</v>
      </c>
      <c r="B68" s="14" t="s">
        <v>152</v>
      </c>
      <c r="C68" s="39">
        <f>SUMIF(Jan!$A:$A,TB!$A68,Jan!$H:$H)</f>
        <v>0</v>
      </c>
      <c r="D68" s="39">
        <f>SUMIF(Feb!$A:$A,TB!$A68,Feb!$H:$H)</f>
        <v>0</v>
      </c>
      <c r="E68" s="39">
        <f>SUMIF(Mar!$A:$A,TB!$A68,Mar!$H:$H)</f>
        <v>0</v>
      </c>
      <c r="F68" s="39">
        <f>SUMIF(Apr!$A:$A,TB!$A68,Apr!$H:$H)</f>
        <v>0</v>
      </c>
      <c r="G68" s="39">
        <f>SUMIF(May!$A:$A,TB!$A68,May!$H:$H)</f>
        <v>0</v>
      </c>
      <c r="H68" s="39">
        <f>SUMIF(Jun!$A:$A,TB!$A68,Jun!$H:$H)</f>
        <v>0</v>
      </c>
      <c r="I68" s="39">
        <f>SUMIF(Jul!$A:$A,TB!$A68,Jul!$H:$H)</f>
        <v>0</v>
      </c>
      <c r="J68" s="39">
        <f>SUMIF(Aug!$A:$A,TB!$A68,Aug!$H:$H)</f>
        <v>0</v>
      </c>
      <c r="K68" s="39">
        <f>SUMIF(Sep!$A:$A,TB!$A68,Sep!$H:$H)</f>
        <v>0</v>
      </c>
      <c r="L68" s="39">
        <f>SUMIF(Oct!$A:$A,TB!$A68,Oct!$H:$H)</f>
        <v>0</v>
      </c>
      <c r="M68" s="39">
        <f>SUMIF(Nov!$A:$A,TB!$A68,Nov!$H:$H)</f>
        <v>0</v>
      </c>
      <c r="N68" s="165">
        <f>SUMIF(Dec!$A:$A,TB!$A68,Dec!$H:$H)</f>
        <v>0</v>
      </c>
      <c r="O68" s="179"/>
      <c r="P68" s="179"/>
      <c r="Q68" s="170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D68" s="39">
        <f t="shared" si="15"/>
        <v>0</v>
      </c>
      <c r="AE68" s="39">
        <f t="shared" si="16"/>
        <v>0</v>
      </c>
      <c r="AF68" s="39">
        <f t="shared" si="17"/>
        <v>0</v>
      </c>
      <c r="AG68" s="39">
        <f t="shared" si="18"/>
        <v>0</v>
      </c>
      <c r="AH68" s="39">
        <f t="shared" si="19"/>
        <v>0</v>
      </c>
      <c r="AI68" s="39">
        <f t="shared" si="20"/>
        <v>0</v>
      </c>
      <c r="AJ68" s="39">
        <f t="shared" si="21"/>
        <v>0</v>
      </c>
      <c r="AK68" s="39">
        <f t="shared" si="22"/>
        <v>0</v>
      </c>
      <c r="AL68" s="39">
        <f t="shared" si="23"/>
        <v>0</v>
      </c>
      <c r="AM68" s="39">
        <f t="shared" si="24"/>
        <v>0</v>
      </c>
      <c r="AN68" s="39">
        <f t="shared" si="25"/>
        <v>0</v>
      </c>
      <c r="AO68" s="165">
        <f t="shared" si="26"/>
        <v>0</v>
      </c>
    </row>
    <row r="69" spans="1:41" ht="16.399999999999999" customHeight="1">
      <c r="A69" s="13">
        <v>13203</v>
      </c>
      <c r="B69" s="14" t="s">
        <v>153</v>
      </c>
      <c r="C69" s="39">
        <f>SUMIF(Jan!$A:$A,TB!$A69,Jan!$H:$H)</f>
        <v>0</v>
      </c>
      <c r="D69" s="39">
        <f>SUMIF(Feb!$A:$A,TB!$A69,Feb!$H:$H)</f>
        <v>0</v>
      </c>
      <c r="E69" s="39">
        <f>SUMIF(Mar!$A:$A,TB!$A69,Mar!$H:$H)</f>
        <v>0</v>
      </c>
      <c r="F69" s="39">
        <f>SUMIF(Apr!$A:$A,TB!$A69,Apr!$H:$H)</f>
        <v>0</v>
      </c>
      <c r="G69" s="39">
        <f>SUMIF(May!$A:$A,TB!$A69,May!$H:$H)</f>
        <v>0</v>
      </c>
      <c r="H69" s="39">
        <f>SUMIF(Jun!$A:$A,TB!$A69,Jun!$H:$H)</f>
        <v>0</v>
      </c>
      <c r="I69" s="39">
        <f>SUMIF(Jul!$A:$A,TB!$A69,Jul!$H:$H)</f>
        <v>0</v>
      </c>
      <c r="J69" s="39">
        <f>SUMIF(Aug!$A:$A,TB!$A69,Aug!$H:$H)</f>
        <v>0</v>
      </c>
      <c r="K69" s="39">
        <f>SUMIF(Sep!$A:$A,TB!$A69,Sep!$H:$H)</f>
        <v>0</v>
      </c>
      <c r="L69" s="39">
        <f>SUMIF(Oct!$A:$A,TB!$A69,Oct!$H:$H)</f>
        <v>0</v>
      </c>
      <c r="M69" s="39">
        <f>SUMIF(Nov!$A:$A,TB!$A69,Nov!$H:$H)</f>
        <v>0</v>
      </c>
      <c r="N69" s="165">
        <f>SUMIF(Dec!$A:$A,TB!$A69,Dec!$H:$H)</f>
        <v>0</v>
      </c>
      <c r="O69" s="179"/>
      <c r="P69" s="179"/>
      <c r="Q69" s="170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D69" s="39">
        <f t="shared" si="15"/>
        <v>0</v>
      </c>
      <c r="AE69" s="39">
        <f t="shared" si="16"/>
        <v>0</v>
      </c>
      <c r="AF69" s="39">
        <f t="shared" si="17"/>
        <v>0</v>
      </c>
      <c r="AG69" s="39">
        <f t="shared" si="18"/>
        <v>0</v>
      </c>
      <c r="AH69" s="39">
        <f t="shared" si="19"/>
        <v>0</v>
      </c>
      <c r="AI69" s="39">
        <f t="shared" si="20"/>
        <v>0</v>
      </c>
      <c r="AJ69" s="39">
        <f t="shared" si="21"/>
        <v>0</v>
      </c>
      <c r="AK69" s="39">
        <f t="shared" si="22"/>
        <v>0</v>
      </c>
      <c r="AL69" s="39">
        <f t="shared" si="23"/>
        <v>0</v>
      </c>
      <c r="AM69" s="39">
        <f t="shared" si="24"/>
        <v>0</v>
      </c>
      <c r="AN69" s="39">
        <f t="shared" si="25"/>
        <v>0</v>
      </c>
      <c r="AO69" s="165">
        <f t="shared" si="26"/>
        <v>0</v>
      </c>
    </row>
    <row r="70" spans="1:41" ht="16.399999999999999" customHeight="1">
      <c r="A70" s="13">
        <v>13204</v>
      </c>
      <c r="B70" s="14" t="s">
        <v>154</v>
      </c>
      <c r="C70" s="39">
        <f>SUMIF(Jan!$A:$A,TB!$A70,Jan!$H:$H)</f>
        <v>0</v>
      </c>
      <c r="D70" s="39">
        <f>SUMIF(Feb!$A:$A,TB!$A70,Feb!$H:$H)</f>
        <v>0</v>
      </c>
      <c r="E70" s="39">
        <f>SUMIF(Mar!$A:$A,TB!$A70,Mar!$H:$H)</f>
        <v>0</v>
      </c>
      <c r="F70" s="39">
        <f>SUMIF(Apr!$A:$A,TB!$A70,Apr!$H:$H)</f>
        <v>0</v>
      </c>
      <c r="G70" s="39">
        <f>SUMIF(May!$A:$A,TB!$A70,May!$H:$H)</f>
        <v>0</v>
      </c>
      <c r="H70" s="39">
        <f>SUMIF(Jun!$A:$A,TB!$A70,Jun!$H:$H)</f>
        <v>0</v>
      </c>
      <c r="I70" s="39">
        <f>SUMIF(Jul!$A:$A,TB!$A70,Jul!$H:$H)</f>
        <v>0</v>
      </c>
      <c r="J70" s="39">
        <f>SUMIF(Aug!$A:$A,TB!$A70,Aug!$H:$H)</f>
        <v>0</v>
      </c>
      <c r="K70" s="39">
        <f>SUMIF(Sep!$A:$A,TB!$A70,Sep!$H:$H)</f>
        <v>0</v>
      </c>
      <c r="L70" s="39">
        <f>SUMIF(Oct!$A:$A,TB!$A70,Oct!$H:$H)</f>
        <v>0</v>
      </c>
      <c r="M70" s="39">
        <f>SUMIF(Nov!$A:$A,TB!$A70,Nov!$H:$H)</f>
        <v>0</v>
      </c>
      <c r="N70" s="165">
        <f>SUMIF(Dec!$A:$A,TB!$A70,Dec!$H:$H)</f>
        <v>0</v>
      </c>
      <c r="O70" s="179"/>
      <c r="P70" s="179"/>
      <c r="Q70" s="170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D70" s="39">
        <f t="shared" si="15"/>
        <v>0</v>
      </c>
      <c r="AE70" s="39">
        <f t="shared" si="16"/>
        <v>0</v>
      </c>
      <c r="AF70" s="39">
        <f t="shared" si="17"/>
        <v>0</v>
      </c>
      <c r="AG70" s="39">
        <f t="shared" si="18"/>
        <v>0</v>
      </c>
      <c r="AH70" s="39">
        <f t="shared" si="19"/>
        <v>0</v>
      </c>
      <c r="AI70" s="39">
        <f t="shared" si="20"/>
        <v>0</v>
      </c>
      <c r="AJ70" s="39">
        <f t="shared" si="21"/>
        <v>0</v>
      </c>
      <c r="AK70" s="39">
        <f t="shared" si="22"/>
        <v>0</v>
      </c>
      <c r="AL70" s="39">
        <f t="shared" si="23"/>
        <v>0</v>
      </c>
      <c r="AM70" s="39">
        <f t="shared" si="24"/>
        <v>0</v>
      </c>
      <c r="AN70" s="39">
        <f t="shared" si="25"/>
        <v>0</v>
      </c>
      <c r="AO70" s="165">
        <f t="shared" si="26"/>
        <v>0</v>
      </c>
    </row>
    <row r="71" spans="1:41" ht="16.399999999999999" customHeight="1">
      <c r="A71" s="13">
        <v>13205</v>
      </c>
      <c r="B71" s="14" t="s">
        <v>155</v>
      </c>
      <c r="C71" s="39">
        <f>SUMIF(Jan!$A:$A,TB!$A71,Jan!$H:$H)</f>
        <v>0</v>
      </c>
      <c r="D71" s="39">
        <f>SUMIF(Feb!$A:$A,TB!$A71,Feb!$H:$H)</f>
        <v>0</v>
      </c>
      <c r="E71" s="39">
        <f>SUMIF(Mar!$A:$A,TB!$A71,Mar!$H:$H)</f>
        <v>0</v>
      </c>
      <c r="F71" s="39">
        <f>SUMIF(Apr!$A:$A,TB!$A71,Apr!$H:$H)</f>
        <v>0</v>
      </c>
      <c r="G71" s="39">
        <f>SUMIF(May!$A:$A,TB!$A71,May!$H:$H)</f>
        <v>0</v>
      </c>
      <c r="H71" s="39">
        <f>SUMIF(Jun!$A:$A,TB!$A71,Jun!$H:$H)</f>
        <v>0</v>
      </c>
      <c r="I71" s="39">
        <f>SUMIF(Jul!$A:$A,TB!$A71,Jul!$H:$H)</f>
        <v>0</v>
      </c>
      <c r="J71" s="39">
        <f>SUMIF(Aug!$A:$A,TB!$A71,Aug!$H:$H)</f>
        <v>0</v>
      </c>
      <c r="K71" s="39">
        <f>SUMIF(Sep!$A:$A,TB!$A71,Sep!$H:$H)</f>
        <v>0</v>
      </c>
      <c r="L71" s="39">
        <f>SUMIF(Oct!$A:$A,TB!$A71,Oct!$H:$H)</f>
        <v>0</v>
      </c>
      <c r="M71" s="39">
        <f>SUMIF(Nov!$A:$A,TB!$A71,Nov!$H:$H)</f>
        <v>0</v>
      </c>
      <c r="N71" s="165">
        <f>SUMIF(Dec!$A:$A,TB!$A71,Dec!$H:$H)</f>
        <v>0</v>
      </c>
      <c r="O71" s="179"/>
      <c r="P71" s="179"/>
      <c r="Q71" s="170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D71" s="39">
        <f t="shared" ref="AD71:AD93" si="27">ROUND(C71*AD$2,2)</f>
        <v>0</v>
      </c>
      <c r="AE71" s="39">
        <f t="shared" ref="AE71:AE93" si="28">ROUND(D71*AE$2,2)</f>
        <v>0</v>
      </c>
      <c r="AF71" s="39">
        <f t="shared" ref="AF71:AF93" si="29">ROUND(E71*AF$2,2)</f>
        <v>0</v>
      </c>
      <c r="AG71" s="39">
        <f t="shared" ref="AG71:AG93" si="30">ROUND(F71*AG$2,2)</f>
        <v>0</v>
      </c>
      <c r="AH71" s="39">
        <f t="shared" ref="AH71:AH93" si="31">ROUND(G71*AH$2,2)</f>
        <v>0</v>
      </c>
      <c r="AI71" s="39">
        <f t="shared" ref="AI71:AI93" si="32">ROUND(H71*AI$2,2)</f>
        <v>0</v>
      </c>
      <c r="AJ71" s="39">
        <f t="shared" ref="AJ71:AJ93" si="33">ROUND(I71*AJ$2,2)</f>
        <v>0</v>
      </c>
      <c r="AK71" s="39">
        <f t="shared" ref="AK71:AK93" si="34">ROUND(J71*AK$2,2)</f>
        <v>0</v>
      </c>
      <c r="AL71" s="39">
        <f t="shared" ref="AL71:AL93" si="35">ROUND(K71*AL$2,2)</f>
        <v>0</v>
      </c>
      <c r="AM71" s="39">
        <f t="shared" ref="AM71:AM93" si="36">ROUND(L71*AM$2,2)</f>
        <v>0</v>
      </c>
      <c r="AN71" s="39">
        <f t="shared" ref="AN71:AN93" si="37">ROUND(M71*AN$2,2)</f>
        <v>0</v>
      </c>
      <c r="AO71" s="165">
        <f t="shared" ref="AO71:AO93" si="38">ROUND(N71*AO$2,2)</f>
        <v>0</v>
      </c>
    </row>
    <row r="72" spans="1:41" ht="16.399999999999999" customHeight="1">
      <c r="A72" s="13">
        <v>13206</v>
      </c>
      <c r="B72" s="14" t="s">
        <v>156</v>
      </c>
      <c r="C72" s="39">
        <f>SUMIF(Jan!$A:$A,TB!$A72,Jan!$H:$H)</f>
        <v>0</v>
      </c>
      <c r="D72" s="39">
        <f>SUMIF(Feb!$A:$A,TB!$A72,Feb!$H:$H)</f>
        <v>0</v>
      </c>
      <c r="E72" s="39">
        <f>SUMIF(Mar!$A:$A,TB!$A72,Mar!$H:$H)</f>
        <v>0</v>
      </c>
      <c r="F72" s="39">
        <f>SUMIF(Apr!$A:$A,TB!$A72,Apr!$H:$H)</f>
        <v>0</v>
      </c>
      <c r="G72" s="39">
        <f>SUMIF(May!$A:$A,TB!$A72,May!$H:$H)</f>
        <v>0</v>
      </c>
      <c r="H72" s="39">
        <f>SUMIF(Jun!$A:$A,TB!$A72,Jun!$H:$H)</f>
        <v>0</v>
      </c>
      <c r="I72" s="39">
        <f>SUMIF(Jul!$A:$A,TB!$A72,Jul!$H:$H)</f>
        <v>0</v>
      </c>
      <c r="J72" s="39">
        <f>SUMIF(Aug!$A:$A,TB!$A72,Aug!$H:$H)</f>
        <v>0</v>
      </c>
      <c r="K72" s="39">
        <f>SUMIF(Sep!$A:$A,TB!$A72,Sep!$H:$H)</f>
        <v>0</v>
      </c>
      <c r="L72" s="39">
        <f>SUMIF(Oct!$A:$A,TB!$A72,Oct!$H:$H)</f>
        <v>0</v>
      </c>
      <c r="M72" s="39">
        <f>SUMIF(Nov!$A:$A,TB!$A72,Nov!$H:$H)</f>
        <v>0</v>
      </c>
      <c r="N72" s="165">
        <f>SUMIF(Dec!$A:$A,TB!$A72,Dec!$H:$H)</f>
        <v>0</v>
      </c>
      <c r="O72" s="179"/>
      <c r="P72" s="179"/>
      <c r="Q72" s="170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D72" s="39">
        <f t="shared" si="27"/>
        <v>0</v>
      </c>
      <c r="AE72" s="39">
        <f t="shared" si="28"/>
        <v>0</v>
      </c>
      <c r="AF72" s="39">
        <f t="shared" si="29"/>
        <v>0</v>
      </c>
      <c r="AG72" s="39">
        <f t="shared" si="30"/>
        <v>0</v>
      </c>
      <c r="AH72" s="39">
        <f t="shared" si="31"/>
        <v>0</v>
      </c>
      <c r="AI72" s="39">
        <f t="shared" si="32"/>
        <v>0</v>
      </c>
      <c r="AJ72" s="39">
        <f t="shared" si="33"/>
        <v>0</v>
      </c>
      <c r="AK72" s="39">
        <f t="shared" si="34"/>
        <v>0</v>
      </c>
      <c r="AL72" s="39">
        <f t="shared" si="35"/>
        <v>0</v>
      </c>
      <c r="AM72" s="39">
        <f t="shared" si="36"/>
        <v>0</v>
      </c>
      <c r="AN72" s="39">
        <f t="shared" si="37"/>
        <v>0</v>
      </c>
      <c r="AO72" s="165">
        <f t="shared" si="38"/>
        <v>0</v>
      </c>
    </row>
    <row r="73" spans="1:41" ht="16.399999999999999" customHeight="1">
      <c r="A73" s="13">
        <v>13211</v>
      </c>
      <c r="B73" s="14" t="s">
        <v>157</v>
      </c>
      <c r="C73" s="39">
        <f>SUMIF(Jan!$A:$A,TB!$A73,Jan!$H:$H)</f>
        <v>0</v>
      </c>
      <c r="D73" s="39">
        <f>SUMIF(Feb!$A:$A,TB!$A73,Feb!$H:$H)</f>
        <v>0</v>
      </c>
      <c r="E73" s="39">
        <f>SUMIF(Mar!$A:$A,TB!$A73,Mar!$H:$H)</f>
        <v>0</v>
      </c>
      <c r="F73" s="39">
        <f>SUMIF(Apr!$A:$A,TB!$A73,Apr!$H:$H)</f>
        <v>0</v>
      </c>
      <c r="G73" s="39">
        <f>SUMIF(May!$A:$A,TB!$A73,May!$H:$H)</f>
        <v>0</v>
      </c>
      <c r="H73" s="39">
        <f>SUMIF(Jun!$A:$A,TB!$A73,Jun!$H:$H)</f>
        <v>0</v>
      </c>
      <c r="I73" s="39">
        <f>SUMIF(Jul!$A:$A,TB!$A73,Jul!$H:$H)</f>
        <v>0</v>
      </c>
      <c r="J73" s="39">
        <f>SUMIF(Aug!$A:$A,TB!$A73,Aug!$H:$H)</f>
        <v>0</v>
      </c>
      <c r="K73" s="39">
        <f>SUMIF(Sep!$A:$A,TB!$A73,Sep!$H:$H)</f>
        <v>0</v>
      </c>
      <c r="L73" s="39">
        <f>SUMIF(Oct!$A:$A,TB!$A73,Oct!$H:$H)</f>
        <v>0</v>
      </c>
      <c r="M73" s="39">
        <f>SUMIF(Nov!$A:$A,TB!$A73,Nov!$H:$H)</f>
        <v>0</v>
      </c>
      <c r="N73" s="165">
        <f>SUMIF(Dec!$A:$A,TB!$A73,Dec!$H:$H)</f>
        <v>0</v>
      </c>
      <c r="O73" s="179"/>
      <c r="P73" s="179"/>
      <c r="Q73" s="170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D73" s="39">
        <f t="shared" si="27"/>
        <v>0</v>
      </c>
      <c r="AE73" s="39">
        <f t="shared" si="28"/>
        <v>0</v>
      </c>
      <c r="AF73" s="39">
        <f t="shared" si="29"/>
        <v>0</v>
      </c>
      <c r="AG73" s="39">
        <f t="shared" si="30"/>
        <v>0</v>
      </c>
      <c r="AH73" s="39">
        <f t="shared" si="31"/>
        <v>0</v>
      </c>
      <c r="AI73" s="39">
        <f t="shared" si="32"/>
        <v>0</v>
      </c>
      <c r="AJ73" s="39">
        <f t="shared" si="33"/>
        <v>0</v>
      </c>
      <c r="AK73" s="39">
        <f t="shared" si="34"/>
        <v>0</v>
      </c>
      <c r="AL73" s="39">
        <f t="shared" si="35"/>
        <v>0</v>
      </c>
      <c r="AM73" s="39">
        <f t="shared" si="36"/>
        <v>0</v>
      </c>
      <c r="AN73" s="39">
        <f t="shared" si="37"/>
        <v>0</v>
      </c>
      <c r="AO73" s="165">
        <f t="shared" si="38"/>
        <v>0</v>
      </c>
    </row>
    <row r="74" spans="1:41" ht="16.399999999999999" customHeight="1">
      <c r="A74" s="13">
        <v>13212</v>
      </c>
      <c r="B74" s="14" t="s">
        <v>158</v>
      </c>
      <c r="C74" s="39">
        <f>SUMIF(Jan!$A:$A,TB!$A74,Jan!$H:$H)</f>
        <v>0</v>
      </c>
      <c r="D74" s="39">
        <f>SUMIF(Feb!$A:$A,TB!$A74,Feb!$H:$H)</f>
        <v>0</v>
      </c>
      <c r="E74" s="39">
        <f>SUMIF(Mar!$A:$A,TB!$A74,Mar!$H:$H)</f>
        <v>0</v>
      </c>
      <c r="F74" s="39">
        <f>SUMIF(Apr!$A:$A,TB!$A74,Apr!$H:$H)</f>
        <v>0</v>
      </c>
      <c r="G74" s="39">
        <f>SUMIF(May!$A:$A,TB!$A74,May!$H:$H)</f>
        <v>0</v>
      </c>
      <c r="H74" s="39">
        <f>SUMIF(Jun!$A:$A,TB!$A74,Jun!$H:$H)</f>
        <v>0</v>
      </c>
      <c r="I74" s="39">
        <f>SUMIF(Jul!$A:$A,TB!$A74,Jul!$H:$H)</f>
        <v>0</v>
      </c>
      <c r="J74" s="39">
        <f>SUMIF(Aug!$A:$A,TB!$A74,Aug!$H:$H)</f>
        <v>0</v>
      </c>
      <c r="K74" s="39">
        <f>SUMIF(Sep!$A:$A,TB!$A74,Sep!$H:$H)</f>
        <v>0</v>
      </c>
      <c r="L74" s="39">
        <f>SUMIF(Oct!$A:$A,TB!$A74,Oct!$H:$H)</f>
        <v>0</v>
      </c>
      <c r="M74" s="39">
        <f>SUMIF(Nov!$A:$A,TB!$A74,Nov!$H:$H)</f>
        <v>0</v>
      </c>
      <c r="N74" s="165">
        <f>SUMIF(Dec!$A:$A,TB!$A74,Dec!$H:$H)</f>
        <v>0</v>
      </c>
      <c r="O74" s="179"/>
      <c r="P74" s="179"/>
      <c r="Q74" s="170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9">
        <v>0</v>
      </c>
      <c r="AD74" s="39">
        <f t="shared" si="27"/>
        <v>0</v>
      </c>
      <c r="AE74" s="39">
        <f t="shared" si="28"/>
        <v>0</v>
      </c>
      <c r="AF74" s="39">
        <f t="shared" si="29"/>
        <v>0</v>
      </c>
      <c r="AG74" s="39">
        <f t="shared" si="30"/>
        <v>0</v>
      </c>
      <c r="AH74" s="39">
        <f t="shared" si="31"/>
        <v>0</v>
      </c>
      <c r="AI74" s="39">
        <f t="shared" si="32"/>
        <v>0</v>
      </c>
      <c r="AJ74" s="39">
        <f t="shared" si="33"/>
        <v>0</v>
      </c>
      <c r="AK74" s="39">
        <f t="shared" si="34"/>
        <v>0</v>
      </c>
      <c r="AL74" s="39">
        <f t="shared" si="35"/>
        <v>0</v>
      </c>
      <c r="AM74" s="39">
        <f t="shared" si="36"/>
        <v>0</v>
      </c>
      <c r="AN74" s="39">
        <f t="shared" si="37"/>
        <v>0</v>
      </c>
      <c r="AO74" s="165">
        <f t="shared" si="38"/>
        <v>0</v>
      </c>
    </row>
    <row r="75" spans="1:41" ht="16.399999999999999" customHeight="1">
      <c r="A75" s="13">
        <v>13213</v>
      </c>
      <c r="B75" s="14" t="s">
        <v>159</v>
      </c>
      <c r="C75" s="39">
        <f>SUMIF(Jan!$A:$A,TB!$A75,Jan!$H:$H)</f>
        <v>0</v>
      </c>
      <c r="D75" s="39">
        <f>SUMIF(Feb!$A:$A,TB!$A75,Feb!$H:$H)</f>
        <v>0</v>
      </c>
      <c r="E75" s="39">
        <f>SUMIF(Mar!$A:$A,TB!$A75,Mar!$H:$H)</f>
        <v>0</v>
      </c>
      <c r="F75" s="39">
        <f>SUMIF(Apr!$A:$A,TB!$A75,Apr!$H:$H)</f>
        <v>0</v>
      </c>
      <c r="G75" s="39">
        <f>SUMIF(May!$A:$A,TB!$A75,May!$H:$H)</f>
        <v>0</v>
      </c>
      <c r="H75" s="39">
        <f>SUMIF(Jun!$A:$A,TB!$A75,Jun!$H:$H)</f>
        <v>0</v>
      </c>
      <c r="I75" s="39">
        <f>SUMIF(Jul!$A:$A,TB!$A75,Jul!$H:$H)</f>
        <v>0</v>
      </c>
      <c r="J75" s="39">
        <f>SUMIF(Aug!$A:$A,TB!$A75,Aug!$H:$H)</f>
        <v>0</v>
      </c>
      <c r="K75" s="39">
        <f>SUMIF(Sep!$A:$A,TB!$A75,Sep!$H:$H)</f>
        <v>0</v>
      </c>
      <c r="L75" s="39">
        <f>SUMIF(Oct!$A:$A,TB!$A75,Oct!$H:$H)</f>
        <v>0</v>
      </c>
      <c r="M75" s="39">
        <f>SUMIF(Nov!$A:$A,TB!$A75,Nov!$H:$H)</f>
        <v>0</v>
      </c>
      <c r="N75" s="165">
        <f>SUMIF(Dec!$A:$A,TB!$A75,Dec!$H:$H)</f>
        <v>0</v>
      </c>
      <c r="O75" s="179"/>
      <c r="P75" s="179"/>
      <c r="Q75" s="170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0</v>
      </c>
      <c r="AD75" s="39">
        <f t="shared" si="27"/>
        <v>0</v>
      </c>
      <c r="AE75" s="39">
        <f t="shared" si="28"/>
        <v>0</v>
      </c>
      <c r="AF75" s="39">
        <f t="shared" si="29"/>
        <v>0</v>
      </c>
      <c r="AG75" s="39">
        <f t="shared" si="30"/>
        <v>0</v>
      </c>
      <c r="AH75" s="39">
        <f t="shared" si="31"/>
        <v>0</v>
      </c>
      <c r="AI75" s="39">
        <f t="shared" si="32"/>
        <v>0</v>
      </c>
      <c r="AJ75" s="39">
        <f t="shared" si="33"/>
        <v>0</v>
      </c>
      <c r="AK75" s="39">
        <f t="shared" si="34"/>
        <v>0</v>
      </c>
      <c r="AL75" s="39">
        <f t="shared" si="35"/>
        <v>0</v>
      </c>
      <c r="AM75" s="39">
        <f t="shared" si="36"/>
        <v>0</v>
      </c>
      <c r="AN75" s="39">
        <f t="shared" si="37"/>
        <v>0</v>
      </c>
      <c r="AO75" s="165">
        <f t="shared" si="38"/>
        <v>0</v>
      </c>
    </row>
    <row r="76" spans="1:41" ht="16.399999999999999" customHeight="1">
      <c r="A76" s="13">
        <v>13214</v>
      </c>
      <c r="B76" s="14" t="s">
        <v>160</v>
      </c>
      <c r="C76" s="39">
        <f>SUMIF(Jan!$A:$A,TB!$A76,Jan!$H:$H)</f>
        <v>0</v>
      </c>
      <c r="D76" s="39">
        <f>SUMIF(Feb!$A:$A,TB!$A76,Feb!$H:$H)</f>
        <v>0</v>
      </c>
      <c r="E76" s="39">
        <f>SUMIF(Mar!$A:$A,TB!$A76,Mar!$H:$H)</f>
        <v>0</v>
      </c>
      <c r="F76" s="39">
        <f>SUMIF(Apr!$A:$A,TB!$A76,Apr!$H:$H)</f>
        <v>0</v>
      </c>
      <c r="G76" s="39">
        <f>SUMIF(May!$A:$A,TB!$A76,May!$H:$H)</f>
        <v>0</v>
      </c>
      <c r="H76" s="39">
        <f>SUMIF(Jun!$A:$A,TB!$A76,Jun!$H:$H)</f>
        <v>0</v>
      </c>
      <c r="I76" s="39">
        <f>SUMIF(Jul!$A:$A,TB!$A76,Jul!$H:$H)</f>
        <v>0</v>
      </c>
      <c r="J76" s="39">
        <f>SUMIF(Aug!$A:$A,TB!$A76,Aug!$H:$H)</f>
        <v>0</v>
      </c>
      <c r="K76" s="39">
        <f>SUMIF(Sep!$A:$A,TB!$A76,Sep!$H:$H)</f>
        <v>0</v>
      </c>
      <c r="L76" s="39">
        <f>SUMIF(Oct!$A:$A,TB!$A76,Oct!$H:$H)</f>
        <v>0</v>
      </c>
      <c r="M76" s="39">
        <f>SUMIF(Nov!$A:$A,TB!$A76,Nov!$H:$H)</f>
        <v>0</v>
      </c>
      <c r="N76" s="165">
        <f>SUMIF(Dec!$A:$A,TB!$A76,Dec!$H:$H)</f>
        <v>0</v>
      </c>
      <c r="O76" s="179"/>
      <c r="P76" s="179"/>
      <c r="Q76" s="170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9">
        <v>0</v>
      </c>
      <c r="AD76" s="39">
        <f t="shared" si="27"/>
        <v>0</v>
      </c>
      <c r="AE76" s="39">
        <f t="shared" si="28"/>
        <v>0</v>
      </c>
      <c r="AF76" s="39">
        <f t="shared" si="29"/>
        <v>0</v>
      </c>
      <c r="AG76" s="39">
        <f t="shared" si="30"/>
        <v>0</v>
      </c>
      <c r="AH76" s="39">
        <f t="shared" si="31"/>
        <v>0</v>
      </c>
      <c r="AI76" s="39">
        <f t="shared" si="32"/>
        <v>0</v>
      </c>
      <c r="AJ76" s="39">
        <f t="shared" si="33"/>
        <v>0</v>
      </c>
      <c r="AK76" s="39">
        <f t="shared" si="34"/>
        <v>0</v>
      </c>
      <c r="AL76" s="39">
        <f t="shared" si="35"/>
        <v>0</v>
      </c>
      <c r="AM76" s="39">
        <f t="shared" si="36"/>
        <v>0</v>
      </c>
      <c r="AN76" s="39">
        <f t="shared" si="37"/>
        <v>0</v>
      </c>
      <c r="AO76" s="165">
        <f t="shared" si="38"/>
        <v>0</v>
      </c>
    </row>
    <row r="77" spans="1:41" ht="16.399999999999999" customHeight="1">
      <c r="A77" s="13">
        <v>13215</v>
      </c>
      <c r="B77" s="14" t="s">
        <v>161</v>
      </c>
      <c r="C77" s="39">
        <f>SUMIF(Jan!$A:$A,TB!$A77,Jan!$H:$H)</f>
        <v>0</v>
      </c>
      <c r="D77" s="39">
        <f>SUMIF(Feb!$A:$A,TB!$A77,Feb!$H:$H)</f>
        <v>0</v>
      </c>
      <c r="E77" s="39">
        <f>SUMIF(Mar!$A:$A,TB!$A77,Mar!$H:$H)</f>
        <v>0</v>
      </c>
      <c r="F77" s="39">
        <f>SUMIF(Apr!$A:$A,TB!$A77,Apr!$H:$H)</f>
        <v>0</v>
      </c>
      <c r="G77" s="39">
        <f>SUMIF(May!$A:$A,TB!$A77,May!$H:$H)</f>
        <v>0</v>
      </c>
      <c r="H77" s="39">
        <f>SUMIF(Jun!$A:$A,TB!$A77,Jun!$H:$H)</f>
        <v>0</v>
      </c>
      <c r="I77" s="39">
        <f>SUMIF(Jul!$A:$A,TB!$A77,Jul!$H:$H)</f>
        <v>0</v>
      </c>
      <c r="J77" s="39">
        <f>SUMIF(Aug!$A:$A,TB!$A77,Aug!$H:$H)</f>
        <v>0</v>
      </c>
      <c r="K77" s="39">
        <f>SUMIF(Sep!$A:$A,TB!$A77,Sep!$H:$H)</f>
        <v>0</v>
      </c>
      <c r="L77" s="39">
        <f>SUMIF(Oct!$A:$A,TB!$A77,Oct!$H:$H)</f>
        <v>0</v>
      </c>
      <c r="M77" s="39">
        <f>SUMIF(Nov!$A:$A,TB!$A77,Nov!$H:$H)</f>
        <v>0</v>
      </c>
      <c r="N77" s="165">
        <f>SUMIF(Dec!$A:$A,TB!$A77,Dec!$H:$H)</f>
        <v>0</v>
      </c>
      <c r="O77" s="179"/>
      <c r="P77" s="179"/>
      <c r="Q77" s="170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  <c r="AB77" s="39">
        <v>0</v>
      </c>
      <c r="AD77" s="39">
        <f t="shared" si="27"/>
        <v>0</v>
      </c>
      <c r="AE77" s="39">
        <f t="shared" si="28"/>
        <v>0</v>
      </c>
      <c r="AF77" s="39">
        <f t="shared" si="29"/>
        <v>0</v>
      </c>
      <c r="AG77" s="39">
        <f t="shared" si="30"/>
        <v>0</v>
      </c>
      <c r="AH77" s="39">
        <f t="shared" si="31"/>
        <v>0</v>
      </c>
      <c r="AI77" s="39">
        <f t="shared" si="32"/>
        <v>0</v>
      </c>
      <c r="AJ77" s="39">
        <f t="shared" si="33"/>
        <v>0</v>
      </c>
      <c r="AK77" s="39">
        <f t="shared" si="34"/>
        <v>0</v>
      </c>
      <c r="AL77" s="39">
        <f t="shared" si="35"/>
        <v>0</v>
      </c>
      <c r="AM77" s="39">
        <f t="shared" si="36"/>
        <v>0</v>
      </c>
      <c r="AN77" s="39">
        <f t="shared" si="37"/>
        <v>0</v>
      </c>
      <c r="AO77" s="165">
        <f t="shared" si="38"/>
        <v>0</v>
      </c>
    </row>
    <row r="78" spans="1:41" ht="16.399999999999999" customHeight="1">
      <c r="A78" s="13">
        <v>13216</v>
      </c>
      <c r="B78" s="14" t="s">
        <v>162</v>
      </c>
      <c r="C78" s="39">
        <f>SUMIF(Jan!$A:$A,TB!$A78,Jan!$H:$H)</f>
        <v>0</v>
      </c>
      <c r="D78" s="39">
        <f>SUMIF(Feb!$A:$A,TB!$A78,Feb!$H:$H)</f>
        <v>0</v>
      </c>
      <c r="E78" s="39">
        <f>SUMIF(Mar!$A:$A,TB!$A78,Mar!$H:$H)</f>
        <v>0</v>
      </c>
      <c r="F78" s="39">
        <f>SUMIF(Apr!$A:$A,TB!$A78,Apr!$H:$H)</f>
        <v>0</v>
      </c>
      <c r="G78" s="39">
        <f>SUMIF(May!$A:$A,TB!$A78,May!$H:$H)</f>
        <v>0</v>
      </c>
      <c r="H78" s="39">
        <f>SUMIF(Jun!$A:$A,TB!$A78,Jun!$H:$H)</f>
        <v>0</v>
      </c>
      <c r="I78" s="39">
        <f>SUMIF(Jul!$A:$A,TB!$A78,Jul!$H:$H)</f>
        <v>0</v>
      </c>
      <c r="J78" s="39">
        <f>SUMIF(Aug!$A:$A,TB!$A78,Aug!$H:$H)</f>
        <v>0</v>
      </c>
      <c r="K78" s="39">
        <f>SUMIF(Sep!$A:$A,TB!$A78,Sep!$H:$H)</f>
        <v>0</v>
      </c>
      <c r="L78" s="39">
        <f>SUMIF(Oct!$A:$A,TB!$A78,Oct!$H:$H)</f>
        <v>0</v>
      </c>
      <c r="M78" s="39">
        <f>SUMIF(Nov!$A:$A,TB!$A78,Nov!$H:$H)</f>
        <v>0</v>
      </c>
      <c r="N78" s="165">
        <f>SUMIF(Dec!$A:$A,TB!$A78,Dec!$H:$H)</f>
        <v>0</v>
      </c>
      <c r="O78" s="179"/>
      <c r="P78" s="179"/>
      <c r="Q78" s="170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D78" s="39">
        <f t="shared" si="27"/>
        <v>0</v>
      </c>
      <c r="AE78" s="39">
        <f t="shared" si="28"/>
        <v>0</v>
      </c>
      <c r="AF78" s="39">
        <f t="shared" si="29"/>
        <v>0</v>
      </c>
      <c r="AG78" s="39">
        <f t="shared" si="30"/>
        <v>0</v>
      </c>
      <c r="AH78" s="39">
        <f t="shared" si="31"/>
        <v>0</v>
      </c>
      <c r="AI78" s="39">
        <f t="shared" si="32"/>
        <v>0</v>
      </c>
      <c r="AJ78" s="39">
        <f t="shared" si="33"/>
        <v>0</v>
      </c>
      <c r="AK78" s="39">
        <f t="shared" si="34"/>
        <v>0</v>
      </c>
      <c r="AL78" s="39">
        <f t="shared" si="35"/>
        <v>0</v>
      </c>
      <c r="AM78" s="39">
        <f t="shared" si="36"/>
        <v>0</v>
      </c>
      <c r="AN78" s="39">
        <f t="shared" si="37"/>
        <v>0</v>
      </c>
      <c r="AO78" s="165">
        <f t="shared" si="38"/>
        <v>0</v>
      </c>
    </row>
    <row r="79" spans="1:41" ht="16.399999999999999" customHeight="1">
      <c r="A79" s="13">
        <v>13217</v>
      </c>
      <c r="B79" s="14" t="s">
        <v>163</v>
      </c>
      <c r="C79" s="39">
        <f>SUMIF(Jan!$A:$A,TB!$A79,Jan!$H:$H)</f>
        <v>0</v>
      </c>
      <c r="D79" s="39">
        <f>SUMIF(Feb!$A:$A,TB!$A79,Feb!$H:$H)</f>
        <v>0</v>
      </c>
      <c r="E79" s="39">
        <f>SUMIF(Mar!$A:$A,TB!$A79,Mar!$H:$H)</f>
        <v>0</v>
      </c>
      <c r="F79" s="39">
        <f>SUMIF(Apr!$A:$A,TB!$A79,Apr!$H:$H)</f>
        <v>0</v>
      </c>
      <c r="G79" s="39">
        <f>SUMIF(May!$A:$A,TB!$A79,May!$H:$H)</f>
        <v>0</v>
      </c>
      <c r="H79" s="39">
        <f>SUMIF(Jun!$A:$A,TB!$A79,Jun!$H:$H)</f>
        <v>0</v>
      </c>
      <c r="I79" s="39">
        <f>SUMIF(Jul!$A:$A,TB!$A79,Jul!$H:$H)</f>
        <v>0</v>
      </c>
      <c r="J79" s="39">
        <f>SUMIF(Aug!$A:$A,TB!$A79,Aug!$H:$H)</f>
        <v>0</v>
      </c>
      <c r="K79" s="39">
        <f>SUMIF(Sep!$A:$A,TB!$A79,Sep!$H:$H)</f>
        <v>0</v>
      </c>
      <c r="L79" s="39">
        <f>SUMIF(Oct!$A:$A,TB!$A79,Oct!$H:$H)</f>
        <v>0</v>
      </c>
      <c r="M79" s="39">
        <f>SUMIF(Nov!$A:$A,TB!$A79,Nov!$H:$H)</f>
        <v>0</v>
      </c>
      <c r="N79" s="165">
        <f>SUMIF(Dec!$A:$A,TB!$A79,Dec!$H:$H)</f>
        <v>0</v>
      </c>
      <c r="O79" s="179"/>
      <c r="P79" s="179"/>
      <c r="Q79" s="170">
        <v>0</v>
      </c>
      <c r="R79" s="39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</v>
      </c>
      <c r="AD79" s="39">
        <f t="shared" si="27"/>
        <v>0</v>
      </c>
      <c r="AE79" s="39">
        <f t="shared" si="28"/>
        <v>0</v>
      </c>
      <c r="AF79" s="39">
        <f t="shared" si="29"/>
        <v>0</v>
      </c>
      <c r="AG79" s="39">
        <f t="shared" si="30"/>
        <v>0</v>
      </c>
      <c r="AH79" s="39">
        <f t="shared" si="31"/>
        <v>0</v>
      </c>
      <c r="AI79" s="39">
        <f t="shared" si="32"/>
        <v>0</v>
      </c>
      <c r="AJ79" s="39">
        <f t="shared" si="33"/>
        <v>0</v>
      </c>
      <c r="AK79" s="39">
        <f t="shared" si="34"/>
        <v>0</v>
      </c>
      <c r="AL79" s="39">
        <f t="shared" si="35"/>
        <v>0</v>
      </c>
      <c r="AM79" s="39">
        <f t="shared" si="36"/>
        <v>0</v>
      </c>
      <c r="AN79" s="39">
        <f t="shared" si="37"/>
        <v>0</v>
      </c>
      <c r="AO79" s="165">
        <f t="shared" si="38"/>
        <v>0</v>
      </c>
    </row>
    <row r="80" spans="1:41" ht="16.399999999999999" customHeight="1">
      <c r="A80" s="13">
        <v>13221</v>
      </c>
      <c r="B80" s="14" t="s">
        <v>164</v>
      </c>
      <c r="C80" s="39">
        <f>SUMIF(Jan!$A:$A,TB!$A80,Jan!$H:$H)</f>
        <v>0</v>
      </c>
      <c r="D80" s="39">
        <f>SUMIF(Feb!$A:$A,TB!$A80,Feb!$H:$H)</f>
        <v>0</v>
      </c>
      <c r="E80" s="39">
        <f>SUMIF(Mar!$A:$A,TB!$A80,Mar!$H:$H)</f>
        <v>0</v>
      </c>
      <c r="F80" s="39">
        <f>SUMIF(Apr!$A:$A,TB!$A80,Apr!$H:$H)</f>
        <v>0</v>
      </c>
      <c r="G80" s="39">
        <f>SUMIF(May!$A:$A,TB!$A80,May!$H:$H)</f>
        <v>0</v>
      </c>
      <c r="H80" s="39">
        <f>SUMIF(Jun!$A:$A,TB!$A80,Jun!$H:$H)</f>
        <v>0</v>
      </c>
      <c r="I80" s="39">
        <f>SUMIF(Jul!$A:$A,TB!$A80,Jul!$H:$H)</f>
        <v>0</v>
      </c>
      <c r="J80" s="39">
        <f>SUMIF(Aug!$A:$A,TB!$A80,Aug!$H:$H)</f>
        <v>0</v>
      </c>
      <c r="K80" s="39">
        <f>SUMIF(Sep!$A:$A,TB!$A80,Sep!$H:$H)</f>
        <v>0</v>
      </c>
      <c r="L80" s="39">
        <f>SUMIF(Oct!$A:$A,TB!$A80,Oct!$H:$H)</f>
        <v>0</v>
      </c>
      <c r="M80" s="39">
        <f>SUMIF(Nov!$A:$A,TB!$A80,Nov!$H:$H)</f>
        <v>0</v>
      </c>
      <c r="N80" s="165">
        <f>SUMIF(Dec!$A:$A,TB!$A80,Dec!$H:$H)</f>
        <v>0</v>
      </c>
      <c r="O80" s="179"/>
      <c r="P80" s="179"/>
      <c r="Q80" s="170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D80" s="39">
        <f t="shared" si="27"/>
        <v>0</v>
      </c>
      <c r="AE80" s="39">
        <f t="shared" si="28"/>
        <v>0</v>
      </c>
      <c r="AF80" s="39">
        <f t="shared" si="29"/>
        <v>0</v>
      </c>
      <c r="AG80" s="39">
        <f t="shared" si="30"/>
        <v>0</v>
      </c>
      <c r="AH80" s="39">
        <f t="shared" si="31"/>
        <v>0</v>
      </c>
      <c r="AI80" s="39">
        <f t="shared" si="32"/>
        <v>0</v>
      </c>
      <c r="AJ80" s="39">
        <f t="shared" si="33"/>
        <v>0</v>
      </c>
      <c r="AK80" s="39">
        <f t="shared" si="34"/>
        <v>0</v>
      </c>
      <c r="AL80" s="39">
        <f t="shared" si="35"/>
        <v>0</v>
      </c>
      <c r="AM80" s="39">
        <f t="shared" si="36"/>
        <v>0</v>
      </c>
      <c r="AN80" s="39">
        <f t="shared" si="37"/>
        <v>0</v>
      </c>
      <c r="AO80" s="165">
        <f t="shared" si="38"/>
        <v>0</v>
      </c>
    </row>
    <row r="81" spans="1:41" ht="16.399999999999999" customHeight="1">
      <c r="A81" s="13">
        <v>13231</v>
      </c>
      <c r="B81" s="14" t="s">
        <v>165</v>
      </c>
      <c r="C81" s="39">
        <f>SUMIF(Jan!$A:$A,TB!$A81,Jan!$H:$H)</f>
        <v>0</v>
      </c>
      <c r="D81" s="39">
        <f>SUMIF(Feb!$A:$A,TB!$A81,Feb!$H:$H)</f>
        <v>0</v>
      </c>
      <c r="E81" s="39">
        <f>SUMIF(Mar!$A:$A,TB!$A81,Mar!$H:$H)</f>
        <v>0</v>
      </c>
      <c r="F81" s="39">
        <f>SUMIF(Apr!$A:$A,TB!$A81,Apr!$H:$H)</f>
        <v>0</v>
      </c>
      <c r="G81" s="39">
        <f>SUMIF(May!$A:$A,TB!$A81,May!$H:$H)</f>
        <v>0</v>
      </c>
      <c r="H81" s="39">
        <f>SUMIF(Jun!$A:$A,TB!$A81,Jun!$H:$H)</f>
        <v>0</v>
      </c>
      <c r="I81" s="39">
        <f>SUMIF(Jul!$A:$A,TB!$A81,Jul!$H:$H)</f>
        <v>0</v>
      </c>
      <c r="J81" s="39">
        <f>SUMIF(Aug!$A:$A,TB!$A81,Aug!$H:$H)</f>
        <v>0</v>
      </c>
      <c r="K81" s="39">
        <f>SUMIF(Sep!$A:$A,TB!$A81,Sep!$H:$H)</f>
        <v>0</v>
      </c>
      <c r="L81" s="39">
        <f>SUMIF(Oct!$A:$A,TB!$A81,Oct!$H:$H)</f>
        <v>0</v>
      </c>
      <c r="M81" s="39">
        <f>SUMIF(Nov!$A:$A,TB!$A81,Nov!$H:$H)</f>
        <v>0</v>
      </c>
      <c r="N81" s="165">
        <f>SUMIF(Dec!$A:$A,TB!$A81,Dec!$H:$H)</f>
        <v>0</v>
      </c>
      <c r="O81" s="179"/>
      <c r="P81" s="179"/>
      <c r="Q81" s="170">
        <v>0</v>
      </c>
      <c r="R81" s="39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D81" s="39">
        <f t="shared" si="27"/>
        <v>0</v>
      </c>
      <c r="AE81" s="39">
        <f t="shared" si="28"/>
        <v>0</v>
      </c>
      <c r="AF81" s="39">
        <f t="shared" si="29"/>
        <v>0</v>
      </c>
      <c r="AG81" s="39">
        <f t="shared" si="30"/>
        <v>0</v>
      </c>
      <c r="AH81" s="39">
        <f t="shared" si="31"/>
        <v>0</v>
      </c>
      <c r="AI81" s="39">
        <f t="shared" si="32"/>
        <v>0</v>
      </c>
      <c r="AJ81" s="39">
        <f t="shared" si="33"/>
        <v>0</v>
      </c>
      <c r="AK81" s="39">
        <f t="shared" si="34"/>
        <v>0</v>
      </c>
      <c r="AL81" s="39">
        <f t="shared" si="35"/>
        <v>0</v>
      </c>
      <c r="AM81" s="39">
        <f t="shared" si="36"/>
        <v>0</v>
      </c>
      <c r="AN81" s="39">
        <f t="shared" si="37"/>
        <v>0</v>
      </c>
      <c r="AO81" s="165">
        <f t="shared" si="38"/>
        <v>0</v>
      </c>
    </row>
    <row r="82" spans="1:41" ht="16.399999999999999" customHeight="1">
      <c r="A82" s="13">
        <v>13232</v>
      </c>
      <c r="B82" s="14" t="s">
        <v>166</v>
      </c>
      <c r="C82" s="39">
        <f>SUMIF(Jan!$A:$A,TB!$A82,Jan!$H:$H)</f>
        <v>0</v>
      </c>
      <c r="D82" s="39">
        <f>SUMIF(Feb!$A:$A,TB!$A82,Feb!$H:$H)</f>
        <v>0</v>
      </c>
      <c r="E82" s="39">
        <f>SUMIF(Mar!$A:$A,TB!$A82,Mar!$H:$H)</f>
        <v>0</v>
      </c>
      <c r="F82" s="39">
        <f>SUMIF(Apr!$A:$A,TB!$A82,Apr!$H:$H)</f>
        <v>0</v>
      </c>
      <c r="G82" s="39">
        <f>SUMIF(May!$A:$A,TB!$A82,May!$H:$H)</f>
        <v>0</v>
      </c>
      <c r="H82" s="39">
        <f>SUMIF(Jun!$A:$A,TB!$A82,Jun!$H:$H)</f>
        <v>0</v>
      </c>
      <c r="I82" s="39">
        <f>SUMIF(Jul!$A:$A,TB!$A82,Jul!$H:$H)</f>
        <v>0</v>
      </c>
      <c r="J82" s="39">
        <f>SUMIF(Aug!$A:$A,TB!$A82,Aug!$H:$H)</f>
        <v>0</v>
      </c>
      <c r="K82" s="39">
        <f>SUMIF(Sep!$A:$A,TB!$A82,Sep!$H:$H)</f>
        <v>0</v>
      </c>
      <c r="L82" s="39">
        <f>SUMIF(Oct!$A:$A,TB!$A82,Oct!$H:$H)</f>
        <v>0</v>
      </c>
      <c r="M82" s="39">
        <f>SUMIF(Nov!$A:$A,TB!$A82,Nov!$H:$H)</f>
        <v>0</v>
      </c>
      <c r="N82" s="165">
        <f>SUMIF(Dec!$A:$A,TB!$A82,Dec!$H:$H)</f>
        <v>0</v>
      </c>
      <c r="O82" s="179"/>
      <c r="P82" s="179"/>
      <c r="Q82" s="170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D82" s="39">
        <f t="shared" si="27"/>
        <v>0</v>
      </c>
      <c r="AE82" s="39">
        <f t="shared" si="28"/>
        <v>0</v>
      </c>
      <c r="AF82" s="39">
        <f t="shared" si="29"/>
        <v>0</v>
      </c>
      <c r="AG82" s="39">
        <f t="shared" si="30"/>
        <v>0</v>
      </c>
      <c r="AH82" s="39">
        <f t="shared" si="31"/>
        <v>0</v>
      </c>
      <c r="AI82" s="39">
        <f t="shared" si="32"/>
        <v>0</v>
      </c>
      <c r="AJ82" s="39">
        <f t="shared" si="33"/>
        <v>0</v>
      </c>
      <c r="AK82" s="39">
        <f t="shared" si="34"/>
        <v>0</v>
      </c>
      <c r="AL82" s="39">
        <f t="shared" si="35"/>
        <v>0</v>
      </c>
      <c r="AM82" s="39">
        <f t="shared" si="36"/>
        <v>0</v>
      </c>
      <c r="AN82" s="39">
        <f t="shared" si="37"/>
        <v>0</v>
      </c>
      <c r="AO82" s="165">
        <f t="shared" si="38"/>
        <v>0</v>
      </c>
    </row>
    <row r="83" spans="1:41" ht="16.399999999999999" customHeight="1">
      <c r="A83" s="13">
        <v>13241</v>
      </c>
      <c r="B83" s="14" t="s">
        <v>167</v>
      </c>
      <c r="C83" s="39">
        <f>SUMIF(Jan!$A:$A,TB!$A83,Jan!$H:$H)</f>
        <v>0</v>
      </c>
      <c r="D83" s="39">
        <f>SUMIF(Feb!$A:$A,TB!$A83,Feb!$H:$H)</f>
        <v>0</v>
      </c>
      <c r="E83" s="39">
        <f>SUMIF(Mar!$A:$A,TB!$A83,Mar!$H:$H)</f>
        <v>0</v>
      </c>
      <c r="F83" s="39">
        <f>SUMIF(Apr!$A:$A,TB!$A83,Apr!$H:$H)</f>
        <v>0</v>
      </c>
      <c r="G83" s="39">
        <f>SUMIF(May!$A:$A,TB!$A83,May!$H:$H)</f>
        <v>0</v>
      </c>
      <c r="H83" s="39">
        <f>SUMIF(Jun!$A:$A,TB!$A83,Jun!$H:$H)</f>
        <v>0</v>
      </c>
      <c r="I83" s="39">
        <f>SUMIF(Jul!$A:$A,TB!$A83,Jul!$H:$H)</f>
        <v>0</v>
      </c>
      <c r="J83" s="39">
        <f>SUMIF(Aug!$A:$A,TB!$A83,Aug!$H:$H)</f>
        <v>0</v>
      </c>
      <c r="K83" s="39">
        <f>SUMIF(Sep!$A:$A,TB!$A83,Sep!$H:$H)</f>
        <v>0</v>
      </c>
      <c r="L83" s="39">
        <f>SUMIF(Oct!$A:$A,TB!$A83,Oct!$H:$H)</f>
        <v>0</v>
      </c>
      <c r="M83" s="39">
        <f>SUMIF(Nov!$A:$A,TB!$A83,Nov!$H:$H)</f>
        <v>0</v>
      </c>
      <c r="N83" s="165">
        <f>SUMIF(Dec!$A:$A,TB!$A83,Dec!$H:$H)</f>
        <v>0</v>
      </c>
      <c r="O83" s="179"/>
      <c r="P83" s="179"/>
      <c r="Q83" s="170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D83" s="39">
        <f t="shared" si="27"/>
        <v>0</v>
      </c>
      <c r="AE83" s="39">
        <f t="shared" si="28"/>
        <v>0</v>
      </c>
      <c r="AF83" s="39">
        <f t="shared" si="29"/>
        <v>0</v>
      </c>
      <c r="AG83" s="39">
        <f t="shared" si="30"/>
        <v>0</v>
      </c>
      <c r="AH83" s="39">
        <f t="shared" si="31"/>
        <v>0</v>
      </c>
      <c r="AI83" s="39">
        <f t="shared" si="32"/>
        <v>0</v>
      </c>
      <c r="AJ83" s="39">
        <f t="shared" si="33"/>
        <v>0</v>
      </c>
      <c r="AK83" s="39">
        <f t="shared" si="34"/>
        <v>0</v>
      </c>
      <c r="AL83" s="39">
        <f t="shared" si="35"/>
        <v>0</v>
      </c>
      <c r="AM83" s="39">
        <f t="shared" si="36"/>
        <v>0</v>
      </c>
      <c r="AN83" s="39">
        <f t="shared" si="37"/>
        <v>0</v>
      </c>
      <c r="AO83" s="165">
        <f t="shared" si="38"/>
        <v>0</v>
      </c>
    </row>
    <row r="84" spans="1:41" ht="16.399999999999999" customHeight="1">
      <c r="A84" s="13">
        <v>13242</v>
      </c>
      <c r="B84" s="14" t="s">
        <v>168</v>
      </c>
      <c r="C84" s="39">
        <f>SUMIF(Jan!$A:$A,TB!$A84,Jan!$H:$H)</f>
        <v>0</v>
      </c>
      <c r="D84" s="39">
        <f>SUMIF(Feb!$A:$A,TB!$A84,Feb!$H:$H)</f>
        <v>0</v>
      </c>
      <c r="E84" s="39">
        <f>SUMIF(Mar!$A:$A,TB!$A84,Mar!$H:$H)</f>
        <v>0</v>
      </c>
      <c r="F84" s="39">
        <f>SUMIF(Apr!$A:$A,TB!$A84,Apr!$H:$H)</f>
        <v>0</v>
      </c>
      <c r="G84" s="39">
        <f>SUMIF(May!$A:$A,TB!$A84,May!$H:$H)</f>
        <v>0</v>
      </c>
      <c r="H84" s="39">
        <f>SUMIF(Jun!$A:$A,TB!$A84,Jun!$H:$H)</f>
        <v>0</v>
      </c>
      <c r="I84" s="39">
        <f>SUMIF(Jul!$A:$A,TB!$A84,Jul!$H:$H)</f>
        <v>0</v>
      </c>
      <c r="J84" s="39">
        <f>SUMIF(Aug!$A:$A,TB!$A84,Aug!$H:$H)</f>
        <v>0</v>
      </c>
      <c r="K84" s="39">
        <f>SUMIF(Sep!$A:$A,TB!$A84,Sep!$H:$H)</f>
        <v>0</v>
      </c>
      <c r="L84" s="39">
        <f>SUMIF(Oct!$A:$A,TB!$A84,Oct!$H:$H)</f>
        <v>0</v>
      </c>
      <c r="M84" s="39">
        <f>SUMIF(Nov!$A:$A,TB!$A84,Nov!$H:$H)</f>
        <v>0</v>
      </c>
      <c r="N84" s="165">
        <f>SUMIF(Dec!$A:$A,TB!$A84,Dec!$H:$H)</f>
        <v>0</v>
      </c>
      <c r="O84" s="179"/>
      <c r="P84" s="179"/>
      <c r="Q84" s="170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D84" s="39">
        <f t="shared" si="27"/>
        <v>0</v>
      </c>
      <c r="AE84" s="39">
        <f t="shared" si="28"/>
        <v>0</v>
      </c>
      <c r="AF84" s="39">
        <f t="shared" si="29"/>
        <v>0</v>
      </c>
      <c r="AG84" s="39">
        <f t="shared" si="30"/>
        <v>0</v>
      </c>
      <c r="AH84" s="39">
        <f t="shared" si="31"/>
        <v>0</v>
      </c>
      <c r="AI84" s="39">
        <f t="shared" si="32"/>
        <v>0</v>
      </c>
      <c r="AJ84" s="39">
        <f t="shared" si="33"/>
        <v>0</v>
      </c>
      <c r="AK84" s="39">
        <f t="shared" si="34"/>
        <v>0</v>
      </c>
      <c r="AL84" s="39">
        <f t="shared" si="35"/>
        <v>0</v>
      </c>
      <c r="AM84" s="39">
        <f t="shared" si="36"/>
        <v>0</v>
      </c>
      <c r="AN84" s="39">
        <f t="shared" si="37"/>
        <v>0</v>
      </c>
      <c r="AO84" s="165">
        <f t="shared" si="38"/>
        <v>0</v>
      </c>
    </row>
    <row r="85" spans="1:41" ht="16.399999999999999" customHeight="1">
      <c r="A85" s="13">
        <v>13243</v>
      </c>
      <c r="B85" s="14" t="s">
        <v>169</v>
      </c>
      <c r="C85" s="39">
        <f>SUMIF(Jan!$A:$A,TB!$A85,Jan!$H:$H)</f>
        <v>0</v>
      </c>
      <c r="D85" s="39">
        <f>SUMIF(Feb!$A:$A,TB!$A85,Feb!$H:$H)</f>
        <v>0</v>
      </c>
      <c r="E85" s="39">
        <f>SUMIF(Mar!$A:$A,TB!$A85,Mar!$H:$H)</f>
        <v>0</v>
      </c>
      <c r="F85" s="39">
        <f>SUMIF(Apr!$A:$A,TB!$A85,Apr!$H:$H)</f>
        <v>0</v>
      </c>
      <c r="G85" s="39">
        <f>SUMIF(May!$A:$A,TB!$A85,May!$H:$H)</f>
        <v>0</v>
      </c>
      <c r="H85" s="39">
        <f>SUMIF(Jun!$A:$A,TB!$A85,Jun!$H:$H)</f>
        <v>0</v>
      </c>
      <c r="I85" s="39">
        <f>SUMIF(Jul!$A:$A,TB!$A85,Jul!$H:$H)</f>
        <v>0</v>
      </c>
      <c r="J85" s="39">
        <f>SUMIF(Aug!$A:$A,TB!$A85,Aug!$H:$H)</f>
        <v>0</v>
      </c>
      <c r="K85" s="39">
        <f>SUMIF(Sep!$A:$A,TB!$A85,Sep!$H:$H)</f>
        <v>0</v>
      </c>
      <c r="L85" s="39">
        <f>SUMIF(Oct!$A:$A,TB!$A85,Oct!$H:$H)</f>
        <v>0</v>
      </c>
      <c r="M85" s="39">
        <f>SUMIF(Nov!$A:$A,TB!$A85,Nov!$H:$H)</f>
        <v>0</v>
      </c>
      <c r="N85" s="165">
        <f>SUMIF(Dec!$A:$A,TB!$A85,Dec!$H:$H)</f>
        <v>0</v>
      </c>
      <c r="O85" s="179"/>
      <c r="P85" s="179"/>
      <c r="Q85" s="170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D85" s="39">
        <f t="shared" si="27"/>
        <v>0</v>
      </c>
      <c r="AE85" s="39">
        <f t="shared" si="28"/>
        <v>0</v>
      </c>
      <c r="AF85" s="39">
        <f t="shared" si="29"/>
        <v>0</v>
      </c>
      <c r="AG85" s="39">
        <f t="shared" si="30"/>
        <v>0</v>
      </c>
      <c r="AH85" s="39">
        <f t="shared" si="31"/>
        <v>0</v>
      </c>
      <c r="AI85" s="39">
        <f t="shared" si="32"/>
        <v>0</v>
      </c>
      <c r="AJ85" s="39">
        <f t="shared" si="33"/>
        <v>0</v>
      </c>
      <c r="AK85" s="39">
        <f t="shared" si="34"/>
        <v>0</v>
      </c>
      <c r="AL85" s="39">
        <f t="shared" si="35"/>
        <v>0</v>
      </c>
      <c r="AM85" s="39">
        <f t="shared" si="36"/>
        <v>0</v>
      </c>
      <c r="AN85" s="39">
        <f t="shared" si="37"/>
        <v>0</v>
      </c>
      <c r="AO85" s="165">
        <f t="shared" si="38"/>
        <v>0</v>
      </c>
    </row>
    <row r="86" spans="1:41" ht="16.399999999999999" customHeight="1">
      <c r="A86" s="13">
        <v>13251</v>
      </c>
      <c r="B86" s="14" t="s">
        <v>170</v>
      </c>
      <c r="C86" s="39">
        <f>SUMIF(Jan!$A:$A,TB!$A86,Jan!$H:$H)</f>
        <v>0</v>
      </c>
      <c r="D86" s="39">
        <f>SUMIF(Feb!$A:$A,TB!$A86,Feb!$H:$H)</f>
        <v>0</v>
      </c>
      <c r="E86" s="39">
        <f>SUMIF(Mar!$A:$A,TB!$A86,Mar!$H:$H)</f>
        <v>0</v>
      </c>
      <c r="F86" s="39">
        <f>SUMIF(Apr!$A:$A,TB!$A86,Apr!$H:$H)</f>
        <v>0</v>
      </c>
      <c r="G86" s="39">
        <f>SUMIF(May!$A:$A,TB!$A86,May!$H:$H)</f>
        <v>0</v>
      </c>
      <c r="H86" s="39">
        <f>SUMIF(Jun!$A:$A,TB!$A86,Jun!$H:$H)</f>
        <v>0</v>
      </c>
      <c r="I86" s="39">
        <f>SUMIF(Jul!$A:$A,TB!$A86,Jul!$H:$H)</f>
        <v>0</v>
      </c>
      <c r="J86" s="39">
        <f>SUMIF(Aug!$A:$A,TB!$A86,Aug!$H:$H)</f>
        <v>0</v>
      </c>
      <c r="K86" s="39">
        <f>SUMIF(Sep!$A:$A,TB!$A86,Sep!$H:$H)</f>
        <v>0</v>
      </c>
      <c r="L86" s="39">
        <f>SUMIF(Oct!$A:$A,TB!$A86,Oct!$H:$H)</f>
        <v>0</v>
      </c>
      <c r="M86" s="39">
        <f>SUMIF(Nov!$A:$A,TB!$A86,Nov!$H:$H)</f>
        <v>0</v>
      </c>
      <c r="N86" s="165">
        <f>SUMIF(Dec!$A:$A,TB!$A86,Dec!$H:$H)</f>
        <v>0</v>
      </c>
      <c r="O86" s="179"/>
      <c r="P86" s="179"/>
      <c r="Q86" s="170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D86" s="39">
        <f t="shared" si="27"/>
        <v>0</v>
      </c>
      <c r="AE86" s="39">
        <f t="shared" si="28"/>
        <v>0</v>
      </c>
      <c r="AF86" s="39">
        <f t="shared" si="29"/>
        <v>0</v>
      </c>
      <c r="AG86" s="39">
        <f t="shared" si="30"/>
        <v>0</v>
      </c>
      <c r="AH86" s="39">
        <f t="shared" si="31"/>
        <v>0</v>
      </c>
      <c r="AI86" s="39">
        <f t="shared" si="32"/>
        <v>0</v>
      </c>
      <c r="AJ86" s="39">
        <f t="shared" si="33"/>
        <v>0</v>
      </c>
      <c r="AK86" s="39">
        <f t="shared" si="34"/>
        <v>0</v>
      </c>
      <c r="AL86" s="39">
        <f t="shared" si="35"/>
        <v>0</v>
      </c>
      <c r="AM86" s="39">
        <f t="shared" si="36"/>
        <v>0</v>
      </c>
      <c r="AN86" s="39">
        <f t="shared" si="37"/>
        <v>0</v>
      </c>
      <c r="AO86" s="165">
        <f t="shared" si="38"/>
        <v>0</v>
      </c>
    </row>
    <row r="87" spans="1:41" ht="16.399999999999999" customHeight="1">
      <c r="A87" s="13">
        <v>13252</v>
      </c>
      <c r="B87" s="14" t="s">
        <v>171</v>
      </c>
      <c r="C87" s="39">
        <f>SUMIF(Jan!$A:$A,TB!$A87,Jan!$H:$H)</f>
        <v>0</v>
      </c>
      <c r="D87" s="39">
        <f>SUMIF(Feb!$A:$A,TB!$A87,Feb!$H:$H)</f>
        <v>0</v>
      </c>
      <c r="E87" s="39">
        <f>SUMIF(Mar!$A:$A,TB!$A87,Mar!$H:$H)</f>
        <v>0</v>
      </c>
      <c r="F87" s="39">
        <f>SUMIF(Apr!$A:$A,TB!$A87,Apr!$H:$H)</f>
        <v>0</v>
      </c>
      <c r="G87" s="39">
        <f>SUMIF(May!$A:$A,TB!$A87,May!$H:$H)</f>
        <v>0</v>
      </c>
      <c r="H87" s="39">
        <f>SUMIF(Jun!$A:$A,TB!$A87,Jun!$H:$H)</f>
        <v>0</v>
      </c>
      <c r="I87" s="39">
        <f>SUMIF(Jul!$A:$A,TB!$A87,Jul!$H:$H)</f>
        <v>0</v>
      </c>
      <c r="J87" s="39">
        <f>SUMIF(Aug!$A:$A,TB!$A87,Aug!$H:$H)</f>
        <v>0</v>
      </c>
      <c r="K87" s="39">
        <f>SUMIF(Sep!$A:$A,TB!$A87,Sep!$H:$H)</f>
        <v>0</v>
      </c>
      <c r="L87" s="39">
        <f>SUMIF(Oct!$A:$A,TB!$A87,Oct!$H:$H)</f>
        <v>0</v>
      </c>
      <c r="M87" s="39">
        <f>SUMIF(Nov!$A:$A,TB!$A87,Nov!$H:$H)</f>
        <v>0</v>
      </c>
      <c r="N87" s="165">
        <f>SUMIF(Dec!$A:$A,TB!$A87,Dec!$H:$H)</f>
        <v>0</v>
      </c>
      <c r="O87" s="179"/>
      <c r="P87" s="179"/>
      <c r="Q87" s="170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D87" s="39">
        <f t="shared" si="27"/>
        <v>0</v>
      </c>
      <c r="AE87" s="39">
        <f t="shared" si="28"/>
        <v>0</v>
      </c>
      <c r="AF87" s="39">
        <f t="shared" si="29"/>
        <v>0</v>
      </c>
      <c r="AG87" s="39">
        <f t="shared" si="30"/>
        <v>0</v>
      </c>
      <c r="AH87" s="39">
        <f t="shared" si="31"/>
        <v>0</v>
      </c>
      <c r="AI87" s="39">
        <f t="shared" si="32"/>
        <v>0</v>
      </c>
      <c r="AJ87" s="39">
        <f t="shared" si="33"/>
        <v>0</v>
      </c>
      <c r="AK87" s="39">
        <f t="shared" si="34"/>
        <v>0</v>
      </c>
      <c r="AL87" s="39">
        <f t="shared" si="35"/>
        <v>0</v>
      </c>
      <c r="AM87" s="39">
        <f t="shared" si="36"/>
        <v>0</v>
      </c>
      <c r="AN87" s="39">
        <f t="shared" si="37"/>
        <v>0</v>
      </c>
      <c r="AO87" s="165">
        <f t="shared" si="38"/>
        <v>0</v>
      </c>
    </row>
    <row r="88" spans="1:41" ht="16.399999999999999" customHeight="1">
      <c r="A88" s="13">
        <v>13253</v>
      </c>
      <c r="B88" s="14" t="s">
        <v>172</v>
      </c>
      <c r="C88" s="39">
        <f>SUMIF(Jan!$A:$A,TB!$A88,Jan!$H:$H)</f>
        <v>0</v>
      </c>
      <c r="D88" s="39">
        <f>SUMIF(Feb!$A:$A,TB!$A88,Feb!$H:$H)</f>
        <v>0</v>
      </c>
      <c r="E88" s="39">
        <f>SUMIF(Mar!$A:$A,TB!$A88,Mar!$H:$H)</f>
        <v>0</v>
      </c>
      <c r="F88" s="39">
        <f>SUMIF(Apr!$A:$A,TB!$A88,Apr!$H:$H)</f>
        <v>0</v>
      </c>
      <c r="G88" s="39">
        <f>SUMIF(May!$A:$A,TB!$A88,May!$H:$H)</f>
        <v>0</v>
      </c>
      <c r="H88" s="39">
        <f>SUMIF(Jun!$A:$A,TB!$A88,Jun!$H:$H)</f>
        <v>0</v>
      </c>
      <c r="I88" s="39">
        <f>SUMIF(Jul!$A:$A,TB!$A88,Jul!$H:$H)</f>
        <v>0</v>
      </c>
      <c r="J88" s="39">
        <f>SUMIF(Aug!$A:$A,TB!$A88,Aug!$H:$H)</f>
        <v>0</v>
      </c>
      <c r="K88" s="39">
        <f>SUMIF(Sep!$A:$A,TB!$A88,Sep!$H:$H)</f>
        <v>0</v>
      </c>
      <c r="L88" s="39">
        <f>SUMIF(Oct!$A:$A,TB!$A88,Oct!$H:$H)</f>
        <v>0</v>
      </c>
      <c r="M88" s="39">
        <f>SUMIF(Nov!$A:$A,TB!$A88,Nov!$H:$H)</f>
        <v>0</v>
      </c>
      <c r="N88" s="165">
        <f>SUMIF(Dec!$A:$A,TB!$A88,Dec!$H:$H)</f>
        <v>0</v>
      </c>
      <c r="O88" s="179"/>
      <c r="P88" s="179"/>
      <c r="Q88" s="170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D88" s="39">
        <f t="shared" si="27"/>
        <v>0</v>
      </c>
      <c r="AE88" s="39">
        <f t="shared" si="28"/>
        <v>0</v>
      </c>
      <c r="AF88" s="39">
        <f t="shared" si="29"/>
        <v>0</v>
      </c>
      <c r="AG88" s="39">
        <f t="shared" si="30"/>
        <v>0</v>
      </c>
      <c r="AH88" s="39">
        <f t="shared" si="31"/>
        <v>0</v>
      </c>
      <c r="AI88" s="39">
        <f t="shared" si="32"/>
        <v>0</v>
      </c>
      <c r="AJ88" s="39">
        <f t="shared" si="33"/>
        <v>0</v>
      </c>
      <c r="AK88" s="39">
        <f t="shared" si="34"/>
        <v>0</v>
      </c>
      <c r="AL88" s="39">
        <f t="shared" si="35"/>
        <v>0</v>
      </c>
      <c r="AM88" s="39">
        <f t="shared" si="36"/>
        <v>0</v>
      </c>
      <c r="AN88" s="39">
        <f t="shared" si="37"/>
        <v>0</v>
      </c>
      <c r="AO88" s="165">
        <f t="shared" si="38"/>
        <v>0</v>
      </c>
    </row>
    <row r="89" spans="1:41" ht="16.399999999999999" customHeight="1">
      <c r="A89" s="13">
        <v>13254</v>
      </c>
      <c r="B89" s="14" t="s">
        <v>173</v>
      </c>
      <c r="C89" s="39">
        <f>SUMIF(Jan!$A:$A,TB!$A89,Jan!$H:$H)</f>
        <v>0</v>
      </c>
      <c r="D89" s="39">
        <f>SUMIF(Feb!$A:$A,TB!$A89,Feb!$H:$H)</f>
        <v>0</v>
      </c>
      <c r="E89" s="39">
        <f>SUMIF(Mar!$A:$A,TB!$A89,Mar!$H:$H)</f>
        <v>0</v>
      </c>
      <c r="F89" s="39">
        <f>SUMIF(Apr!$A:$A,TB!$A89,Apr!$H:$H)</f>
        <v>0</v>
      </c>
      <c r="G89" s="39">
        <f>SUMIF(May!$A:$A,TB!$A89,May!$H:$H)</f>
        <v>0</v>
      </c>
      <c r="H89" s="39">
        <f>SUMIF(Jun!$A:$A,TB!$A89,Jun!$H:$H)</f>
        <v>0</v>
      </c>
      <c r="I89" s="39">
        <f>SUMIF(Jul!$A:$A,TB!$A89,Jul!$H:$H)</f>
        <v>0</v>
      </c>
      <c r="J89" s="39">
        <f>SUMIF(Aug!$A:$A,TB!$A89,Aug!$H:$H)</f>
        <v>0</v>
      </c>
      <c r="K89" s="39">
        <f>SUMIF(Sep!$A:$A,TB!$A89,Sep!$H:$H)</f>
        <v>0</v>
      </c>
      <c r="L89" s="39">
        <f>SUMIF(Oct!$A:$A,TB!$A89,Oct!$H:$H)</f>
        <v>0</v>
      </c>
      <c r="M89" s="39">
        <f>SUMIF(Nov!$A:$A,TB!$A89,Nov!$H:$H)</f>
        <v>0</v>
      </c>
      <c r="N89" s="165">
        <f>SUMIF(Dec!$A:$A,TB!$A89,Dec!$H:$H)</f>
        <v>0</v>
      </c>
      <c r="O89" s="179"/>
      <c r="P89" s="179"/>
      <c r="Q89" s="170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D89" s="39">
        <f t="shared" si="27"/>
        <v>0</v>
      </c>
      <c r="AE89" s="39">
        <f t="shared" si="28"/>
        <v>0</v>
      </c>
      <c r="AF89" s="39">
        <f t="shared" si="29"/>
        <v>0</v>
      </c>
      <c r="AG89" s="39">
        <f t="shared" si="30"/>
        <v>0</v>
      </c>
      <c r="AH89" s="39">
        <f t="shared" si="31"/>
        <v>0</v>
      </c>
      <c r="AI89" s="39">
        <f t="shared" si="32"/>
        <v>0</v>
      </c>
      <c r="AJ89" s="39">
        <f t="shared" si="33"/>
        <v>0</v>
      </c>
      <c r="AK89" s="39">
        <f t="shared" si="34"/>
        <v>0</v>
      </c>
      <c r="AL89" s="39">
        <f t="shared" si="35"/>
        <v>0</v>
      </c>
      <c r="AM89" s="39">
        <f t="shared" si="36"/>
        <v>0</v>
      </c>
      <c r="AN89" s="39">
        <f t="shared" si="37"/>
        <v>0</v>
      </c>
      <c r="AO89" s="165">
        <f t="shared" si="38"/>
        <v>0</v>
      </c>
    </row>
    <row r="90" spans="1:41" ht="16.399999999999999" customHeight="1">
      <c r="A90" s="13">
        <v>13261</v>
      </c>
      <c r="B90" s="14" t="s">
        <v>174</v>
      </c>
      <c r="C90" s="39">
        <f>SUMIF(Jan!$A:$A,TB!$A90,Jan!$H:$H)</f>
        <v>0</v>
      </c>
      <c r="D90" s="39">
        <f>SUMIF(Feb!$A:$A,TB!$A90,Feb!$H:$H)</f>
        <v>0</v>
      </c>
      <c r="E90" s="39">
        <f>SUMIF(Mar!$A:$A,TB!$A90,Mar!$H:$H)</f>
        <v>0</v>
      </c>
      <c r="F90" s="39">
        <f>SUMIF(Apr!$A:$A,TB!$A90,Apr!$H:$H)</f>
        <v>0</v>
      </c>
      <c r="G90" s="39">
        <f>SUMIF(May!$A:$A,TB!$A90,May!$H:$H)</f>
        <v>0</v>
      </c>
      <c r="H90" s="39">
        <f>SUMIF(Jun!$A:$A,TB!$A90,Jun!$H:$H)</f>
        <v>0</v>
      </c>
      <c r="I90" s="39">
        <f>SUMIF(Jul!$A:$A,TB!$A90,Jul!$H:$H)</f>
        <v>0</v>
      </c>
      <c r="J90" s="39">
        <f>SUMIF(Aug!$A:$A,TB!$A90,Aug!$H:$H)</f>
        <v>0</v>
      </c>
      <c r="K90" s="39">
        <f>SUMIF(Sep!$A:$A,TB!$A90,Sep!$H:$H)</f>
        <v>0</v>
      </c>
      <c r="L90" s="39">
        <f>SUMIF(Oct!$A:$A,TB!$A90,Oct!$H:$H)</f>
        <v>0</v>
      </c>
      <c r="M90" s="39">
        <f>SUMIF(Nov!$A:$A,TB!$A90,Nov!$H:$H)</f>
        <v>0</v>
      </c>
      <c r="N90" s="165">
        <f>SUMIF(Dec!$A:$A,TB!$A90,Dec!$H:$H)</f>
        <v>0</v>
      </c>
      <c r="O90" s="179"/>
      <c r="P90" s="179"/>
      <c r="Q90" s="170">
        <v>0</v>
      </c>
      <c r="R90" s="39"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D90" s="39">
        <f t="shared" si="27"/>
        <v>0</v>
      </c>
      <c r="AE90" s="39">
        <f t="shared" si="28"/>
        <v>0</v>
      </c>
      <c r="AF90" s="39">
        <f t="shared" si="29"/>
        <v>0</v>
      </c>
      <c r="AG90" s="39">
        <f t="shared" si="30"/>
        <v>0</v>
      </c>
      <c r="AH90" s="39">
        <f t="shared" si="31"/>
        <v>0</v>
      </c>
      <c r="AI90" s="39">
        <f t="shared" si="32"/>
        <v>0</v>
      </c>
      <c r="AJ90" s="39">
        <f t="shared" si="33"/>
        <v>0</v>
      </c>
      <c r="AK90" s="39">
        <f t="shared" si="34"/>
        <v>0</v>
      </c>
      <c r="AL90" s="39">
        <f t="shared" si="35"/>
        <v>0</v>
      </c>
      <c r="AM90" s="39">
        <f t="shared" si="36"/>
        <v>0</v>
      </c>
      <c r="AN90" s="39">
        <f t="shared" si="37"/>
        <v>0</v>
      </c>
      <c r="AO90" s="165">
        <f t="shared" si="38"/>
        <v>0</v>
      </c>
    </row>
    <row r="91" spans="1:41" ht="16.399999999999999" customHeight="1">
      <c r="A91" s="13">
        <v>13601</v>
      </c>
      <c r="B91" s="14" t="s">
        <v>175</v>
      </c>
      <c r="C91" s="39">
        <f>SUMIF(Jan!$A:$A,TB!$A91,Jan!$H:$H)</f>
        <v>0</v>
      </c>
      <c r="D91" s="39">
        <f>SUMIF(Feb!$A:$A,TB!$A91,Feb!$H:$H)</f>
        <v>0</v>
      </c>
      <c r="E91" s="39">
        <f>SUMIF(Mar!$A:$A,TB!$A91,Mar!$H:$H)</f>
        <v>0</v>
      </c>
      <c r="F91" s="39">
        <f>SUMIF(Apr!$A:$A,TB!$A91,Apr!$H:$H)</f>
        <v>0</v>
      </c>
      <c r="G91" s="39">
        <f>SUMIF(May!$A:$A,TB!$A91,May!$H:$H)</f>
        <v>0</v>
      </c>
      <c r="H91" s="39">
        <f>SUMIF(Jun!$A:$A,TB!$A91,Jun!$H:$H)</f>
        <v>0</v>
      </c>
      <c r="I91" s="39">
        <f>SUMIF(Jul!$A:$A,TB!$A91,Jul!$H:$H)</f>
        <v>0</v>
      </c>
      <c r="J91" s="39">
        <f>SUMIF(Aug!$A:$A,TB!$A91,Aug!$H:$H)</f>
        <v>0</v>
      </c>
      <c r="K91" s="39">
        <f>SUMIF(Sep!$A:$A,TB!$A91,Sep!$H:$H)</f>
        <v>0</v>
      </c>
      <c r="L91" s="39">
        <f>SUMIF(Oct!$A:$A,TB!$A91,Oct!$H:$H)</f>
        <v>0</v>
      </c>
      <c r="M91" s="39">
        <f>SUMIF(Nov!$A:$A,TB!$A91,Nov!$H:$H)</f>
        <v>0</v>
      </c>
      <c r="N91" s="165">
        <f>SUMIF(Dec!$A:$A,TB!$A91,Dec!$H:$H)</f>
        <v>0</v>
      </c>
      <c r="O91" s="179"/>
      <c r="P91" s="179"/>
      <c r="Q91" s="170">
        <v>0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D91" s="39">
        <f t="shared" si="27"/>
        <v>0</v>
      </c>
      <c r="AE91" s="39">
        <f t="shared" si="28"/>
        <v>0</v>
      </c>
      <c r="AF91" s="39">
        <f t="shared" si="29"/>
        <v>0</v>
      </c>
      <c r="AG91" s="39">
        <f t="shared" si="30"/>
        <v>0</v>
      </c>
      <c r="AH91" s="39">
        <f t="shared" si="31"/>
        <v>0</v>
      </c>
      <c r="AI91" s="39">
        <f t="shared" si="32"/>
        <v>0</v>
      </c>
      <c r="AJ91" s="39">
        <f t="shared" si="33"/>
        <v>0</v>
      </c>
      <c r="AK91" s="39">
        <f t="shared" si="34"/>
        <v>0</v>
      </c>
      <c r="AL91" s="39">
        <f t="shared" si="35"/>
        <v>0</v>
      </c>
      <c r="AM91" s="39">
        <f t="shared" si="36"/>
        <v>0</v>
      </c>
      <c r="AN91" s="39">
        <f t="shared" si="37"/>
        <v>0</v>
      </c>
      <c r="AO91" s="165">
        <f t="shared" si="38"/>
        <v>0</v>
      </c>
    </row>
    <row r="92" spans="1:41" ht="16.399999999999999" customHeight="1">
      <c r="A92" s="13"/>
      <c r="B92" s="14"/>
      <c r="C92" s="39">
        <f>SUMIF(Jan!$A:$A,TB!$A92,Jan!$H:$H)</f>
        <v>0</v>
      </c>
      <c r="D92" s="39">
        <f>SUMIF(Feb!$A:$A,TB!$A92,Feb!$H:$H)</f>
        <v>0</v>
      </c>
      <c r="E92" s="39">
        <f>SUMIF(Mar!$A:$A,TB!$A92,Mar!$H:$H)</f>
        <v>0</v>
      </c>
      <c r="F92" s="39">
        <f>SUMIF(Apr!$A:$A,TB!$A92,Apr!$H:$H)</f>
        <v>0</v>
      </c>
      <c r="G92" s="39">
        <f>SUMIF(May!$A:$A,TB!$A92,May!$H:$H)</f>
        <v>0</v>
      </c>
      <c r="H92" s="39">
        <f>SUMIF(Jun!$A:$A,TB!$A92,Jun!$H:$H)</f>
        <v>0</v>
      </c>
      <c r="I92" s="39">
        <f>SUMIF(Jul!$A:$A,TB!$A92,Jul!$H:$H)</f>
        <v>0</v>
      </c>
      <c r="J92" s="39">
        <f>SUMIF(Aug!$A:$A,TB!$A92,Aug!$H:$H)</f>
        <v>0</v>
      </c>
      <c r="K92" s="39">
        <f>SUMIF(Sep!$A:$A,TB!$A92,Sep!$H:$H)</f>
        <v>0</v>
      </c>
      <c r="L92" s="39">
        <f>SUMIF(Oct!$A:$A,TB!$A92,Oct!$H:$H)</f>
        <v>0</v>
      </c>
      <c r="M92" s="39">
        <f>SUMIF(Nov!$A:$A,TB!$A92,Nov!$H:$H)</f>
        <v>0</v>
      </c>
      <c r="N92" s="165">
        <f>SUMIF(Dec!$A:$A,TB!$A92,Dec!$H:$H)</f>
        <v>0</v>
      </c>
      <c r="O92" s="179"/>
      <c r="P92" s="179"/>
      <c r="Q92" s="170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D92" s="39">
        <f t="shared" si="27"/>
        <v>0</v>
      </c>
      <c r="AE92" s="39">
        <f t="shared" si="28"/>
        <v>0</v>
      </c>
      <c r="AF92" s="39">
        <f t="shared" si="29"/>
        <v>0</v>
      </c>
      <c r="AG92" s="39">
        <f t="shared" si="30"/>
        <v>0</v>
      </c>
      <c r="AH92" s="39">
        <f t="shared" si="31"/>
        <v>0</v>
      </c>
      <c r="AI92" s="39">
        <f t="shared" si="32"/>
        <v>0</v>
      </c>
      <c r="AJ92" s="39">
        <f t="shared" si="33"/>
        <v>0</v>
      </c>
      <c r="AK92" s="39">
        <f t="shared" si="34"/>
        <v>0</v>
      </c>
      <c r="AL92" s="39">
        <f t="shared" si="35"/>
        <v>0</v>
      </c>
      <c r="AM92" s="39">
        <f t="shared" si="36"/>
        <v>0</v>
      </c>
      <c r="AN92" s="39">
        <f t="shared" si="37"/>
        <v>0</v>
      </c>
      <c r="AO92" s="165">
        <f t="shared" si="38"/>
        <v>0</v>
      </c>
    </row>
    <row r="93" spans="1:41" ht="16.399999999999999" customHeight="1">
      <c r="A93" s="15"/>
      <c r="B93" s="16"/>
      <c r="C93" s="39">
        <f>SUMIF(Jan!$A:$A,TB!$A93,Jan!$H:$H)</f>
        <v>0</v>
      </c>
      <c r="D93" s="39">
        <f>SUMIF(Feb!$A:$A,TB!$A93,Feb!$H:$H)</f>
        <v>0</v>
      </c>
      <c r="E93" s="39">
        <f>SUMIF(Mar!$A:$A,TB!$A93,Mar!$H:$H)</f>
        <v>0</v>
      </c>
      <c r="F93" s="39">
        <f>SUMIF(Apr!$A:$A,TB!$A93,Apr!$H:$H)</f>
        <v>0</v>
      </c>
      <c r="G93" s="39">
        <f>SUMIF(May!$A:$A,TB!$A93,May!$H:$H)</f>
        <v>0</v>
      </c>
      <c r="H93" s="39">
        <f>SUMIF(Jun!$A:$A,TB!$A93,Jun!$H:$H)</f>
        <v>0</v>
      </c>
      <c r="I93" s="39">
        <f>SUMIF(Jul!$A:$A,TB!$A93,Jul!$H:$H)</f>
        <v>0</v>
      </c>
      <c r="J93" s="39">
        <f>SUMIF(Aug!$A:$A,TB!$A93,Aug!$H:$H)</f>
        <v>0</v>
      </c>
      <c r="K93" s="39">
        <f>SUMIF(Sep!$A:$A,TB!$A93,Sep!$H:$H)</f>
        <v>0</v>
      </c>
      <c r="L93" s="39">
        <f>SUMIF(Oct!$A:$A,TB!$A93,Oct!$H:$H)</f>
        <v>0</v>
      </c>
      <c r="M93" s="39">
        <f>SUMIF(Nov!$A:$A,TB!$A93,Nov!$H:$H)</f>
        <v>0</v>
      </c>
      <c r="N93" s="165">
        <f>SUMIF(Dec!$A:$A,TB!$A93,Dec!$H:$H)</f>
        <v>0</v>
      </c>
      <c r="O93" s="179"/>
      <c r="P93" s="179"/>
      <c r="Q93" s="170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D93" s="39">
        <f t="shared" si="27"/>
        <v>0</v>
      </c>
      <c r="AE93" s="39">
        <f t="shared" si="28"/>
        <v>0</v>
      </c>
      <c r="AF93" s="39">
        <f t="shared" si="29"/>
        <v>0</v>
      </c>
      <c r="AG93" s="39">
        <f t="shared" si="30"/>
        <v>0</v>
      </c>
      <c r="AH93" s="39">
        <f t="shared" si="31"/>
        <v>0</v>
      </c>
      <c r="AI93" s="39">
        <f t="shared" si="32"/>
        <v>0</v>
      </c>
      <c r="AJ93" s="39">
        <f t="shared" si="33"/>
        <v>0</v>
      </c>
      <c r="AK93" s="39">
        <f t="shared" si="34"/>
        <v>0</v>
      </c>
      <c r="AL93" s="39">
        <f t="shared" si="35"/>
        <v>0</v>
      </c>
      <c r="AM93" s="39">
        <f t="shared" si="36"/>
        <v>0</v>
      </c>
      <c r="AN93" s="39">
        <f t="shared" si="37"/>
        <v>0</v>
      </c>
      <c r="AO93" s="165">
        <f t="shared" si="38"/>
        <v>0</v>
      </c>
    </row>
    <row r="94" spans="1:41" ht="16.399999999999999" customHeight="1">
      <c r="A94" s="17" t="s">
        <v>6</v>
      </c>
      <c r="B94" s="18"/>
      <c r="C94" s="19">
        <f t="shared" ref="C94" si="39">ROUND(SUM(C6:C93),2)</f>
        <v>2627562.63</v>
      </c>
      <c r="D94" s="19">
        <f t="shared" ref="D94:N94" si="40">ROUND(SUM(D6:D93),2)</f>
        <v>3471231.74</v>
      </c>
      <c r="E94" s="19">
        <f t="shared" si="40"/>
        <v>721498.92</v>
      </c>
      <c r="F94" s="19">
        <f t="shared" si="40"/>
        <v>1089626.1299999999</v>
      </c>
      <c r="G94" s="19">
        <f t="shared" si="40"/>
        <v>2516932.98</v>
      </c>
      <c r="H94" s="19">
        <f t="shared" si="40"/>
        <v>1809659.31</v>
      </c>
      <c r="I94" s="19">
        <f t="shared" si="40"/>
        <v>1809659.31</v>
      </c>
      <c r="J94" s="19">
        <f t="shared" si="40"/>
        <v>1809659.31</v>
      </c>
      <c r="K94" s="19">
        <f t="shared" si="40"/>
        <v>1809659.31</v>
      </c>
      <c r="L94" s="19">
        <f t="shared" si="40"/>
        <v>1809659.31</v>
      </c>
      <c r="M94" s="19">
        <f t="shared" si="40"/>
        <v>1809659.31</v>
      </c>
      <c r="N94" s="166">
        <f t="shared" si="40"/>
        <v>1809659.31</v>
      </c>
      <c r="O94" s="180"/>
      <c r="P94" s="180"/>
      <c r="Q94" s="171">
        <v>4210943.33</v>
      </c>
      <c r="R94" s="19">
        <v>4057237.57</v>
      </c>
      <c r="S94" s="19">
        <v>3951953.45</v>
      </c>
      <c r="T94" s="19">
        <v>3654715.74</v>
      </c>
      <c r="U94" s="19">
        <v>2572234.34</v>
      </c>
      <c r="V94" s="19">
        <v>2201590.14</v>
      </c>
      <c r="W94" s="19">
        <v>3917735.28</v>
      </c>
      <c r="X94" s="19">
        <v>3934836.72</v>
      </c>
      <c r="Y94" s="19">
        <v>4259182.25</v>
      </c>
      <c r="Z94" s="19">
        <v>4701008.58</v>
      </c>
      <c r="AA94" s="19">
        <v>4425817.75</v>
      </c>
      <c r="AB94" s="19">
        <v>4397026.8499999996</v>
      </c>
      <c r="AD94" s="19">
        <f t="shared" ref="AD94:AO94" si="41">ROUND(SUM(AD6:AD93),2)</f>
        <v>20169696.27</v>
      </c>
      <c r="AE94" s="19">
        <f t="shared" si="41"/>
        <v>26533054.039999999</v>
      </c>
      <c r="AF94" s="19">
        <f t="shared" si="41"/>
        <v>5511530.25</v>
      </c>
      <c r="AG94" s="19">
        <f t="shared" si="41"/>
        <v>8326378.0599999996</v>
      </c>
      <c r="AH94" s="19">
        <f t="shared" si="41"/>
        <v>19274672.75</v>
      </c>
      <c r="AI94" s="19">
        <f t="shared" si="41"/>
        <v>13869952.82</v>
      </c>
      <c r="AJ94" s="19">
        <f t="shared" si="41"/>
        <v>13869952.82</v>
      </c>
      <c r="AK94" s="19">
        <f t="shared" si="41"/>
        <v>13869952.82</v>
      </c>
      <c r="AL94" s="19">
        <f t="shared" si="41"/>
        <v>13869952.82</v>
      </c>
      <c r="AM94" s="19">
        <f t="shared" si="41"/>
        <v>13869952.82</v>
      </c>
      <c r="AN94" s="19">
        <f t="shared" si="41"/>
        <v>13869952.82</v>
      </c>
      <c r="AO94" s="19">
        <f t="shared" si="41"/>
        <v>13869952.82</v>
      </c>
    </row>
    <row r="95" spans="1:41" ht="16.399999999999999" customHeight="1">
      <c r="A95" s="13"/>
      <c r="B95" s="14"/>
      <c r="C95" s="40">
        <f>SUMIF(Jan!$A:$A,TB!$A95,Jan!$H:$H)</f>
        <v>0</v>
      </c>
      <c r="D95" s="40">
        <f>SUMIF(Feb!$A:$A,TB!$A95,Feb!$H:$H)</f>
        <v>0</v>
      </c>
      <c r="E95" s="40">
        <f>SUMIF(Mar!$A:$A,TB!$A95,Mar!$H:$H)</f>
        <v>0</v>
      </c>
      <c r="F95" s="40">
        <f>SUMIF(Apr!$A:$A,TB!$A95,Apr!$H:$H)</f>
        <v>0</v>
      </c>
      <c r="G95" s="40">
        <f>SUMIF(May!$A:$A,TB!$A95,May!$H:$H)</f>
        <v>0</v>
      </c>
      <c r="H95" s="40">
        <f>SUMIF(Jun!$A:$A,TB!$A95,Jun!$H:$H)</f>
        <v>0</v>
      </c>
      <c r="I95" s="40">
        <f>SUMIF(Jul!$A:$A,TB!$A95,Jul!$H:$H)</f>
        <v>0</v>
      </c>
      <c r="J95" s="40">
        <f>SUMIF(Aug!$A:$A,TB!$A95,Aug!$H:$H)</f>
        <v>0</v>
      </c>
      <c r="K95" s="40">
        <f>SUMIF(Sep!$A:$A,TB!$A95,Sep!$H:$H)</f>
        <v>0</v>
      </c>
      <c r="L95" s="40">
        <f>SUMIF(Oct!$A:$A,TB!$A95,Oct!$H:$H)</f>
        <v>0</v>
      </c>
      <c r="M95" s="40">
        <f>SUMIF(Nov!$A:$A,TB!$A95,Nov!$H:$H)</f>
        <v>0</v>
      </c>
      <c r="N95" s="167">
        <f>SUMIF(Dec!$A:$A,TB!$A95,Dec!$H:$H)</f>
        <v>0</v>
      </c>
      <c r="O95" s="181"/>
      <c r="P95" s="181"/>
      <c r="Q95" s="172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0</v>
      </c>
      <c r="X95" s="40">
        <v>0</v>
      </c>
      <c r="Y95" s="40">
        <v>0</v>
      </c>
      <c r="Z95" s="40">
        <v>0</v>
      </c>
      <c r="AA95" s="40">
        <v>0</v>
      </c>
      <c r="AB95" s="40">
        <v>0</v>
      </c>
      <c r="AD95" s="40">
        <f t="shared" ref="AD95:AD100" si="42">ROUND(C95*AD$2,2)</f>
        <v>0</v>
      </c>
      <c r="AE95" s="40">
        <f t="shared" ref="AE95:AE100" si="43">ROUND(D95*AE$2,2)</f>
        <v>0</v>
      </c>
      <c r="AF95" s="40">
        <f t="shared" ref="AF95:AF100" si="44">ROUND(E95*AF$2,2)</f>
        <v>0</v>
      </c>
      <c r="AG95" s="40">
        <f t="shared" ref="AG95:AG100" si="45">ROUND(F95*AG$2,2)</f>
        <v>0</v>
      </c>
      <c r="AH95" s="40">
        <f t="shared" ref="AH95:AH100" si="46">ROUND(G95*AH$2,2)</f>
        <v>0</v>
      </c>
      <c r="AI95" s="40">
        <f t="shared" ref="AI95:AI100" si="47">ROUND(H95*AI$2,2)</f>
        <v>0</v>
      </c>
      <c r="AJ95" s="40">
        <f t="shared" ref="AJ95:AJ100" si="48">ROUND(I95*AJ$2,2)</f>
        <v>0</v>
      </c>
      <c r="AK95" s="40">
        <f t="shared" ref="AK95:AK100" si="49">ROUND(J95*AK$2,2)</f>
        <v>0</v>
      </c>
      <c r="AL95" s="40">
        <f t="shared" ref="AL95:AL100" si="50">ROUND(K95*AL$2,2)</f>
        <v>0</v>
      </c>
      <c r="AM95" s="40">
        <f t="shared" ref="AM95:AM100" si="51">ROUND(L95*AM$2,2)</f>
        <v>0</v>
      </c>
      <c r="AN95" s="40">
        <f t="shared" ref="AN95:AN100" si="52">ROUND(M95*AN$2,2)</f>
        <v>0</v>
      </c>
      <c r="AO95" s="167">
        <f t="shared" ref="AO95:AO100" si="53">ROUND(N95*AO$2,2)</f>
        <v>0</v>
      </c>
    </row>
    <row r="96" spans="1:41" ht="16.399999999999999" customHeight="1">
      <c r="A96" s="13">
        <v>13501</v>
      </c>
      <c r="B96" s="14" t="s">
        <v>176</v>
      </c>
      <c r="C96" s="40">
        <f>SUMIF(Jan!$A:$A,TB!$A96,Jan!$H:$H)</f>
        <v>0</v>
      </c>
      <c r="D96" s="40">
        <f>SUMIF(Feb!$A:$A,TB!$A96,Feb!$H:$H)</f>
        <v>0</v>
      </c>
      <c r="E96" s="40">
        <f>SUMIF(Mar!$A:$A,TB!$A96,Mar!$H:$H)</f>
        <v>0</v>
      </c>
      <c r="F96" s="40">
        <f>SUMIF(Apr!$A:$A,TB!$A96,Apr!$H:$H)</f>
        <v>0</v>
      </c>
      <c r="G96" s="40">
        <f>SUMIF(May!$A:$A,TB!$A96,May!$H:$H)</f>
        <v>0</v>
      </c>
      <c r="H96" s="40">
        <f>SUMIF(Jun!$A:$A,TB!$A96,Jun!$H:$H)</f>
        <v>0</v>
      </c>
      <c r="I96" s="40">
        <f>SUMIF(Jul!$A:$A,TB!$A96,Jul!$H:$H)</f>
        <v>0</v>
      </c>
      <c r="J96" s="40">
        <f>SUMIF(Aug!$A:$A,TB!$A96,Aug!$H:$H)</f>
        <v>0</v>
      </c>
      <c r="K96" s="40">
        <f>SUMIF(Sep!$A:$A,TB!$A96,Sep!$H:$H)</f>
        <v>0</v>
      </c>
      <c r="L96" s="40">
        <f>SUMIF(Oct!$A:$A,TB!$A96,Oct!$H:$H)</f>
        <v>0</v>
      </c>
      <c r="M96" s="40">
        <f>SUMIF(Nov!$A:$A,TB!$A96,Nov!$H:$H)</f>
        <v>0</v>
      </c>
      <c r="N96" s="167">
        <f>SUMIF(Dec!$A:$A,TB!$A96,Dec!$H:$H)</f>
        <v>0</v>
      </c>
      <c r="O96" s="181"/>
      <c r="P96" s="181"/>
      <c r="Q96" s="172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D96" s="40">
        <f t="shared" si="42"/>
        <v>0</v>
      </c>
      <c r="AE96" s="40">
        <f t="shared" si="43"/>
        <v>0</v>
      </c>
      <c r="AF96" s="40">
        <f t="shared" si="44"/>
        <v>0</v>
      </c>
      <c r="AG96" s="40">
        <f t="shared" si="45"/>
        <v>0</v>
      </c>
      <c r="AH96" s="40">
        <f t="shared" si="46"/>
        <v>0</v>
      </c>
      <c r="AI96" s="40">
        <f t="shared" si="47"/>
        <v>0</v>
      </c>
      <c r="AJ96" s="40">
        <f t="shared" si="48"/>
        <v>0</v>
      </c>
      <c r="AK96" s="40">
        <f t="shared" si="49"/>
        <v>0</v>
      </c>
      <c r="AL96" s="40">
        <f t="shared" si="50"/>
        <v>0</v>
      </c>
      <c r="AM96" s="40">
        <f t="shared" si="51"/>
        <v>0</v>
      </c>
      <c r="AN96" s="40">
        <f t="shared" si="52"/>
        <v>0</v>
      </c>
      <c r="AO96" s="167">
        <f t="shared" si="53"/>
        <v>0</v>
      </c>
    </row>
    <row r="97" spans="1:41" ht="16.399999999999999" customHeight="1">
      <c r="A97" s="13">
        <v>13502</v>
      </c>
      <c r="B97" s="14" t="s">
        <v>177</v>
      </c>
      <c r="C97" s="39">
        <f>SUMIF(Jan!$A:$A,TB!$A97,Jan!$H:$H)</f>
        <v>0</v>
      </c>
      <c r="D97" s="39">
        <f>SUMIF(Feb!$A:$A,TB!$A97,Feb!$H:$H)</f>
        <v>0</v>
      </c>
      <c r="E97" s="39">
        <f>SUMIF(Mar!$A:$A,TB!$A97,Mar!$H:$H)</f>
        <v>0</v>
      </c>
      <c r="F97" s="39">
        <f>SUMIF(Apr!$A:$A,TB!$A97,Apr!$H:$H)</f>
        <v>0</v>
      </c>
      <c r="G97" s="39">
        <f>SUMIF(May!$A:$A,TB!$A97,May!$H:$H)</f>
        <v>0</v>
      </c>
      <c r="H97" s="39">
        <f>SUMIF(Jun!$A:$A,TB!$A97,Jun!$H:$H)</f>
        <v>0</v>
      </c>
      <c r="I97" s="39">
        <f>SUMIF(Jul!$A:$A,TB!$A97,Jul!$H:$H)</f>
        <v>0</v>
      </c>
      <c r="J97" s="39">
        <f>SUMIF(Aug!$A:$A,TB!$A97,Aug!$H:$H)</f>
        <v>0</v>
      </c>
      <c r="K97" s="39">
        <f>SUMIF(Sep!$A:$A,TB!$A97,Sep!$H:$H)</f>
        <v>0</v>
      </c>
      <c r="L97" s="39">
        <f>SUMIF(Oct!$A:$A,TB!$A97,Oct!$H:$H)</f>
        <v>0</v>
      </c>
      <c r="M97" s="39">
        <f>SUMIF(Nov!$A:$A,TB!$A97,Nov!$H:$H)</f>
        <v>0</v>
      </c>
      <c r="N97" s="165">
        <f>SUMIF(Dec!$A:$A,TB!$A97,Dec!$H:$H)</f>
        <v>0</v>
      </c>
      <c r="O97" s="179"/>
      <c r="P97" s="179"/>
      <c r="Q97" s="170">
        <v>396386.8</v>
      </c>
      <c r="R97" s="39">
        <v>396386.8</v>
      </c>
      <c r="S97" s="39">
        <v>396386.8</v>
      </c>
      <c r="T97" s="39">
        <v>396386.8</v>
      </c>
      <c r="U97" s="39">
        <v>403355.28</v>
      </c>
      <c r="V97" s="39">
        <v>403355.28</v>
      </c>
      <c r="W97" s="39">
        <v>343355.28</v>
      </c>
      <c r="X97" s="39">
        <v>343355.28</v>
      </c>
      <c r="Y97" s="39">
        <v>343355.28</v>
      </c>
      <c r="Z97" s="39">
        <v>79000</v>
      </c>
      <c r="AA97" s="39">
        <v>79000</v>
      </c>
      <c r="AB97" s="39">
        <v>0</v>
      </c>
      <c r="AD97" s="39">
        <f t="shared" si="42"/>
        <v>0</v>
      </c>
      <c r="AE97" s="39">
        <f t="shared" si="43"/>
        <v>0</v>
      </c>
      <c r="AF97" s="39">
        <f t="shared" si="44"/>
        <v>0</v>
      </c>
      <c r="AG97" s="39">
        <f t="shared" si="45"/>
        <v>0</v>
      </c>
      <c r="AH97" s="39">
        <f t="shared" si="46"/>
        <v>0</v>
      </c>
      <c r="AI97" s="39">
        <f t="shared" si="47"/>
        <v>0</v>
      </c>
      <c r="AJ97" s="39">
        <f t="shared" si="48"/>
        <v>0</v>
      </c>
      <c r="AK97" s="39">
        <f t="shared" si="49"/>
        <v>0</v>
      </c>
      <c r="AL97" s="39">
        <f t="shared" si="50"/>
        <v>0</v>
      </c>
      <c r="AM97" s="39">
        <f t="shared" si="51"/>
        <v>0</v>
      </c>
      <c r="AN97" s="39">
        <f t="shared" si="52"/>
        <v>0</v>
      </c>
      <c r="AO97" s="165">
        <f t="shared" si="53"/>
        <v>0</v>
      </c>
    </row>
    <row r="98" spans="1:41" ht="16.399999999999999" customHeight="1">
      <c r="A98" s="20">
        <v>13503</v>
      </c>
      <c r="B98" s="14" t="s">
        <v>178</v>
      </c>
      <c r="C98" s="39">
        <f>SUMIF(Jan!$A:$A,TB!$A98,Jan!$H:$H)</f>
        <v>0</v>
      </c>
      <c r="D98" s="39">
        <f>SUMIF(Feb!$A:$A,TB!$A98,Feb!$H:$H)</f>
        <v>0</v>
      </c>
      <c r="E98" s="39">
        <f>SUMIF(Mar!$A:$A,TB!$A98,Mar!$H:$H)</f>
        <v>0</v>
      </c>
      <c r="F98" s="39">
        <f>SUMIF(Apr!$A:$A,TB!$A98,Apr!$H:$H)</f>
        <v>0</v>
      </c>
      <c r="G98" s="39">
        <f>SUMIF(May!$A:$A,TB!$A98,May!$H:$H)</f>
        <v>0</v>
      </c>
      <c r="H98" s="39">
        <f>SUMIF(Jun!$A:$A,TB!$A98,Jun!$H:$H)</f>
        <v>0</v>
      </c>
      <c r="I98" s="39">
        <f>SUMIF(Jul!$A:$A,TB!$A98,Jul!$H:$H)</f>
        <v>0</v>
      </c>
      <c r="J98" s="39">
        <f>SUMIF(Aug!$A:$A,TB!$A98,Aug!$H:$H)</f>
        <v>0</v>
      </c>
      <c r="K98" s="39">
        <f>SUMIF(Sep!$A:$A,TB!$A98,Sep!$H:$H)</f>
        <v>0</v>
      </c>
      <c r="L98" s="39">
        <f>SUMIF(Oct!$A:$A,TB!$A98,Oct!$H:$H)</f>
        <v>0</v>
      </c>
      <c r="M98" s="39">
        <f>SUMIF(Nov!$A:$A,TB!$A98,Nov!$H:$H)</f>
        <v>0</v>
      </c>
      <c r="N98" s="165">
        <f>SUMIF(Dec!$A:$A,TB!$A98,Dec!$H:$H)</f>
        <v>0</v>
      </c>
      <c r="O98" s="179"/>
      <c r="P98" s="179"/>
      <c r="Q98" s="170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D98" s="39">
        <f t="shared" si="42"/>
        <v>0</v>
      </c>
      <c r="AE98" s="39">
        <f t="shared" si="43"/>
        <v>0</v>
      </c>
      <c r="AF98" s="39">
        <f t="shared" si="44"/>
        <v>0</v>
      </c>
      <c r="AG98" s="39">
        <f t="shared" si="45"/>
        <v>0</v>
      </c>
      <c r="AH98" s="39">
        <f t="shared" si="46"/>
        <v>0</v>
      </c>
      <c r="AI98" s="39">
        <f t="shared" si="47"/>
        <v>0</v>
      </c>
      <c r="AJ98" s="39">
        <f t="shared" si="48"/>
        <v>0</v>
      </c>
      <c r="AK98" s="39">
        <f t="shared" si="49"/>
        <v>0</v>
      </c>
      <c r="AL98" s="39">
        <f t="shared" si="50"/>
        <v>0</v>
      </c>
      <c r="AM98" s="39">
        <f t="shared" si="51"/>
        <v>0</v>
      </c>
      <c r="AN98" s="39">
        <f t="shared" si="52"/>
        <v>0</v>
      </c>
      <c r="AO98" s="165">
        <f t="shared" si="53"/>
        <v>0</v>
      </c>
    </row>
    <row r="99" spans="1:41" ht="16.399999999999999" customHeight="1">
      <c r="A99" s="13">
        <v>13504</v>
      </c>
      <c r="B99" s="21" t="s">
        <v>493</v>
      </c>
      <c r="C99" s="39">
        <f>SUMIF(Jan!$A:$A,TB!$A99,Jan!$H:$H)</f>
        <v>0</v>
      </c>
      <c r="D99" s="39">
        <f>SUMIF(Feb!$A:$A,TB!$A99,Feb!$H:$H)</f>
        <v>0</v>
      </c>
      <c r="E99" s="39">
        <f>SUMIF(Mar!$A:$A,TB!$A99,Mar!$H:$H)</f>
        <v>0</v>
      </c>
      <c r="F99" s="39">
        <f>SUMIF(Apr!$A:$A,TB!$A99,Apr!$H:$H)</f>
        <v>0</v>
      </c>
      <c r="G99" s="39">
        <f>SUMIF(May!$A:$A,TB!$A99,May!$H:$H)</f>
        <v>0</v>
      </c>
      <c r="H99" s="39">
        <f>SUMIF(Jun!$A:$A,TB!$A99,Jun!$H:$H)</f>
        <v>0</v>
      </c>
      <c r="I99" s="39">
        <f>SUMIF(Jul!$A:$A,TB!$A99,Jul!$H:$H)</f>
        <v>0</v>
      </c>
      <c r="J99" s="39">
        <f>SUMIF(Aug!$A:$A,TB!$A99,Aug!$H:$H)</f>
        <v>0</v>
      </c>
      <c r="K99" s="39">
        <f>SUMIF(Sep!$A:$A,TB!$A99,Sep!$H:$H)</f>
        <v>0</v>
      </c>
      <c r="L99" s="39">
        <f>SUMIF(Oct!$A:$A,TB!$A99,Oct!$H:$H)</f>
        <v>0</v>
      </c>
      <c r="M99" s="39">
        <f>SUMIF(Nov!$A:$A,TB!$A99,Nov!$H:$H)</f>
        <v>0</v>
      </c>
      <c r="N99" s="165">
        <f>SUMIF(Dec!$A:$A,TB!$A99,Dec!$H:$H)</f>
        <v>0</v>
      </c>
      <c r="O99" s="179"/>
      <c r="P99" s="179"/>
      <c r="Q99" s="170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  <c r="AB99" s="39">
        <v>0</v>
      </c>
      <c r="AD99" s="39">
        <f t="shared" si="42"/>
        <v>0</v>
      </c>
      <c r="AE99" s="39">
        <f t="shared" si="43"/>
        <v>0</v>
      </c>
      <c r="AF99" s="39">
        <f t="shared" si="44"/>
        <v>0</v>
      </c>
      <c r="AG99" s="39">
        <f t="shared" si="45"/>
        <v>0</v>
      </c>
      <c r="AH99" s="39">
        <f t="shared" si="46"/>
        <v>0</v>
      </c>
      <c r="AI99" s="39">
        <f t="shared" si="47"/>
        <v>0</v>
      </c>
      <c r="AJ99" s="39">
        <f t="shared" si="48"/>
        <v>0</v>
      </c>
      <c r="AK99" s="39">
        <f t="shared" si="49"/>
        <v>0</v>
      </c>
      <c r="AL99" s="39">
        <f t="shared" si="50"/>
        <v>0</v>
      </c>
      <c r="AM99" s="39">
        <f t="shared" si="51"/>
        <v>0</v>
      </c>
      <c r="AN99" s="39">
        <f t="shared" si="52"/>
        <v>0</v>
      </c>
      <c r="AO99" s="165">
        <f t="shared" si="53"/>
        <v>0</v>
      </c>
    </row>
    <row r="100" spans="1:41" ht="16.399999999999999" customHeight="1">
      <c r="A100" s="13"/>
      <c r="B100" s="14"/>
      <c r="C100" s="40">
        <f>SUMIF(Jan!$A:$A,TB!$A100,Jan!$H:$H)</f>
        <v>0</v>
      </c>
      <c r="D100" s="40">
        <f>SUMIF(Feb!$A:$A,TB!$A100,Feb!$H:$H)</f>
        <v>0</v>
      </c>
      <c r="E100" s="40">
        <f>SUMIF(Mar!$A:$A,TB!$A100,Mar!$H:$H)</f>
        <v>0</v>
      </c>
      <c r="F100" s="40">
        <f>SUMIF(Apr!$A:$A,TB!$A100,Apr!$H:$H)</f>
        <v>0</v>
      </c>
      <c r="G100" s="40">
        <f>SUMIF(May!$A:$A,TB!$A100,May!$H:$H)</f>
        <v>0</v>
      </c>
      <c r="H100" s="40">
        <f>SUMIF(Jun!$A:$A,TB!$A100,Jun!$H:$H)</f>
        <v>0</v>
      </c>
      <c r="I100" s="40">
        <f>SUMIF(Jul!$A:$A,TB!$A100,Jul!$H:$H)</f>
        <v>0</v>
      </c>
      <c r="J100" s="40">
        <f>SUMIF(Aug!$A:$A,TB!$A100,Aug!$H:$H)</f>
        <v>0</v>
      </c>
      <c r="K100" s="40">
        <f>SUMIF(Sep!$A:$A,TB!$A100,Sep!$H:$H)</f>
        <v>0</v>
      </c>
      <c r="L100" s="40">
        <f>SUMIF(Oct!$A:$A,TB!$A100,Oct!$H:$H)</f>
        <v>0</v>
      </c>
      <c r="M100" s="40">
        <f>SUMIF(Nov!$A:$A,TB!$A100,Nov!$H:$H)</f>
        <v>0</v>
      </c>
      <c r="N100" s="167">
        <f>SUMIF(Dec!$A:$A,TB!$A100,Dec!$H:$H)</f>
        <v>0</v>
      </c>
      <c r="O100" s="181"/>
      <c r="P100" s="181"/>
      <c r="Q100" s="172">
        <v>0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0">
        <v>0</v>
      </c>
      <c r="AD100" s="40">
        <f t="shared" si="42"/>
        <v>0</v>
      </c>
      <c r="AE100" s="40">
        <f t="shared" si="43"/>
        <v>0</v>
      </c>
      <c r="AF100" s="40">
        <f t="shared" si="44"/>
        <v>0</v>
      </c>
      <c r="AG100" s="40">
        <f t="shared" si="45"/>
        <v>0</v>
      </c>
      <c r="AH100" s="40">
        <f t="shared" si="46"/>
        <v>0</v>
      </c>
      <c r="AI100" s="40">
        <f t="shared" si="47"/>
        <v>0</v>
      </c>
      <c r="AJ100" s="40">
        <f t="shared" si="48"/>
        <v>0</v>
      </c>
      <c r="AK100" s="40">
        <f t="shared" si="49"/>
        <v>0</v>
      </c>
      <c r="AL100" s="40">
        <f t="shared" si="50"/>
        <v>0</v>
      </c>
      <c r="AM100" s="40">
        <f t="shared" si="51"/>
        <v>0</v>
      </c>
      <c r="AN100" s="40">
        <f t="shared" si="52"/>
        <v>0</v>
      </c>
      <c r="AO100" s="167">
        <f t="shared" si="53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4">ROUND(SUM(D95:D100),2)</f>
        <v>0</v>
      </c>
      <c r="E101" s="19">
        <f t="shared" si="54"/>
        <v>0</v>
      </c>
      <c r="F101" s="19">
        <f t="shared" si="54"/>
        <v>0</v>
      </c>
      <c r="G101" s="19">
        <f t="shared" si="54"/>
        <v>0</v>
      </c>
      <c r="H101" s="19">
        <f t="shared" si="54"/>
        <v>0</v>
      </c>
      <c r="I101" s="19">
        <f t="shared" si="54"/>
        <v>0</v>
      </c>
      <c r="J101" s="19">
        <f t="shared" si="54"/>
        <v>0</v>
      </c>
      <c r="K101" s="19">
        <f t="shared" si="54"/>
        <v>0</v>
      </c>
      <c r="L101" s="19">
        <f t="shared" si="54"/>
        <v>0</v>
      </c>
      <c r="M101" s="19">
        <f t="shared" si="54"/>
        <v>0</v>
      </c>
      <c r="N101" s="166">
        <f t="shared" si="54"/>
        <v>0</v>
      </c>
      <c r="O101" s="180"/>
      <c r="P101" s="180"/>
      <c r="Q101" s="171">
        <v>396386.8</v>
      </c>
      <c r="R101" s="19">
        <v>396386.8</v>
      </c>
      <c r="S101" s="19">
        <v>396386.8</v>
      </c>
      <c r="T101" s="19">
        <v>396386.8</v>
      </c>
      <c r="U101" s="19">
        <v>403355.28</v>
      </c>
      <c r="V101" s="19">
        <v>403355.28</v>
      </c>
      <c r="W101" s="19">
        <v>343355.28</v>
      </c>
      <c r="X101" s="19">
        <v>343355.28</v>
      </c>
      <c r="Y101" s="19">
        <v>343355.28</v>
      </c>
      <c r="Z101" s="19">
        <v>79000</v>
      </c>
      <c r="AA101" s="19">
        <v>79000</v>
      </c>
      <c r="AB101" s="19">
        <v>0</v>
      </c>
      <c r="AD101" s="19">
        <f>ROUND(SUM(AD95:AD100),2)</f>
        <v>0</v>
      </c>
      <c r="AE101" s="19">
        <f t="shared" ref="AE101:AO101" si="55">ROUND(SUM(AE95:AE100),2)</f>
        <v>0</v>
      </c>
      <c r="AF101" s="19">
        <f t="shared" si="55"/>
        <v>0</v>
      </c>
      <c r="AG101" s="19">
        <f t="shared" si="55"/>
        <v>0</v>
      </c>
      <c r="AH101" s="19">
        <f t="shared" si="55"/>
        <v>0</v>
      </c>
      <c r="AI101" s="19">
        <f t="shared" si="55"/>
        <v>0</v>
      </c>
      <c r="AJ101" s="19">
        <f t="shared" si="55"/>
        <v>0</v>
      </c>
      <c r="AK101" s="19">
        <f t="shared" si="55"/>
        <v>0</v>
      </c>
      <c r="AL101" s="19">
        <f t="shared" si="55"/>
        <v>0</v>
      </c>
      <c r="AM101" s="19">
        <f t="shared" si="55"/>
        <v>0</v>
      </c>
      <c r="AN101" s="19">
        <f t="shared" si="55"/>
        <v>0</v>
      </c>
      <c r="AO101" s="19">
        <f t="shared" si="55"/>
        <v>0</v>
      </c>
    </row>
    <row r="102" spans="1:41" ht="16.399999999999999" customHeight="1">
      <c r="A102" s="13"/>
      <c r="B102" s="22"/>
      <c r="C102" s="39">
        <f>SUMIF(Jan!$A:$A,TB!$A102,Jan!$H:$H)</f>
        <v>0</v>
      </c>
      <c r="D102" s="39">
        <f>SUMIF(Feb!$A:$A,TB!$A102,Feb!$H:$H)</f>
        <v>0</v>
      </c>
      <c r="E102" s="39">
        <f>SUMIF(Mar!$A:$A,TB!$A102,Mar!$H:$H)</f>
        <v>0</v>
      </c>
      <c r="F102" s="39">
        <f>SUMIF(Apr!$A:$A,TB!$A102,Apr!$H:$H)</f>
        <v>0</v>
      </c>
      <c r="G102" s="39">
        <f>SUMIF(May!$A:$A,TB!$A102,May!$H:$H)</f>
        <v>0</v>
      </c>
      <c r="H102" s="39">
        <f>SUMIF(Jun!$A:$A,TB!$A102,Jun!$H:$H)</f>
        <v>0</v>
      </c>
      <c r="I102" s="39">
        <f>SUMIF(Jul!$A:$A,TB!$A102,Jul!$H:$H)</f>
        <v>0</v>
      </c>
      <c r="J102" s="39">
        <f>SUMIF(Aug!$A:$A,TB!$A102,Aug!$H:$H)</f>
        <v>0</v>
      </c>
      <c r="K102" s="39">
        <f>SUMIF(Sep!$A:$A,TB!$A102,Sep!$H:$H)</f>
        <v>0</v>
      </c>
      <c r="L102" s="39">
        <f>SUMIF(Oct!$A:$A,TB!$A102,Oct!$H:$H)</f>
        <v>0</v>
      </c>
      <c r="M102" s="39">
        <f>SUMIF(Nov!$A:$A,TB!$A102,Nov!$H:$H)</f>
        <v>0</v>
      </c>
      <c r="N102" s="165">
        <f>SUMIF(Dec!$A:$A,TB!$A102,Dec!$H:$H)</f>
        <v>0</v>
      </c>
      <c r="O102" s="179"/>
      <c r="P102" s="179"/>
      <c r="Q102" s="170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</v>
      </c>
      <c r="AB102" s="39">
        <v>0</v>
      </c>
      <c r="AD102" s="39">
        <f t="shared" ref="AD102:AD115" si="56">ROUND(C102*AD$2,2)</f>
        <v>0</v>
      </c>
      <c r="AE102" s="39">
        <f t="shared" ref="AE102:AE115" si="57">ROUND(D102*AE$2,2)</f>
        <v>0</v>
      </c>
      <c r="AF102" s="39">
        <f t="shared" ref="AF102:AF115" si="58">ROUND(E102*AF$2,2)</f>
        <v>0</v>
      </c>
      <c r="AG102" s="39">
        <f t="shared" ref="AG102:AG115" si="59">ROUND(F102*AG$2,2)</f>
        <v>0</v>
      </c>
      <c r="AH102" s="39">
        <f t="shared" ref="AH102:AH115" si="60">ROUND(G102*AH$2,2)</f>
        <v>0</v>
      </c>
      <c r="AI102" s="39">
        <f t="shared" ref="AI102:AI115" si="61">ROUND(H102*AI$2,2)</f>
        <v>0</v>
      </c>
      <c r="AJ102" s="39">
        <f t="shared" ref="AJ102:AJ115" si="62">ROUND(I102*AJ$2,2)</f>
        <v>0</v>
      </c>
      <c r="AK102" s="39">
        <f t="shared" ref="AK102:AK115" si="63">ROUND(J102*AK$2,2)</f>
        <v>0</v>
      </c>
      <c r="AL102" s="39">
        <f t="shared" ref="AL102:AL115" si="64">ROUND(K102*AL$2,2)</f>
        <v>0</v>
      </c>
      <c r="AM102" s="39">
        <f t="shared" ref="AM102:AM115" si="65">ROUND(L102*AM$2,2)</f>
        <v>0</v>
      </c>
      <c r="AN102" s="39">
        <f t="shared" ref="AN102:AN115" si="66">ROUND(M102*AN$2,2)</f>
        <v>0</v>
      </c>
      <c r="AO102" s="165">
        <f t="shared" ref="AO102:AO115" si="67">ROUND(N102*AO$2,2)</f>
        <v>0</v>
      </c>
    </row>
    <row r="103" spans="1:41" ht="16.399999999999999" customHeight="1">
      <c r="A103" s="13">
        <v>14101</v>
      </c>
      <c r="B103" s="22" t="s">
        <v>179</v>
      </c>
      <c r="C103" s="39">
        <f>SUMIF(Jan!$A:$A,TB!$A103,Jan!$H:$H)</f>
        <v>21655.85</v>
      </c>
      <c r="D103" s="39">
        <f>SUMIF(Feb!$A:$A,TB!$A103,Feb!$H:$H)</f>
        <v>18876.740000000002</v>
      </c>
      <c r="E103" s="39">
        <f>SUMIF(Mar!$A:$A,TB!$A103,Mar!$H:$H)</f>
        <v>17018.580000000002</v>
      </c>
      <c r="F103" s="39">
        <f>SUMIF(Apr!$A:$A,TB!$A103,Apr!$H:$H)</f>
        <v>47652.98</v>
      </c>
      <c r="G103" s="39">
        <f>SUMIF(May!$A:$A,TB!$A103,May!$H:$H)</f>
        <v>25199.34</v>
      </c>
      <c r="H103" s="39">
        <f>SUMIF(Jun!$A:$A,TB!$A103,Jun!$H:$H)</f>
        <v>24812.58</v>
      </c>
      <c r="I103" s="39">
        <f>SUMIF(Jul!$A:$A,TB!$A103,Jul!$H:$H)</f>
        <v>24812.58</v>
      </c>
      <c r="J103" s="39">
        <f>SUMIF(Aug!$A:$A,TB!$A103,Aug!$H:$H)</f>
        <v>24812.58</v>
      </c>
      <c r="K103" s="39">
        <f>SUMIF(Sep!$A:$A,TB!$A103,Sep!$H:$H)</f>
        <v>24812.58</v>
      </c>
      <c r="L103" s="39">
        <f>SUMIF(Oct!$A:$A,TB!$A103,Oct!$H:$H)</f>
        <v>24812.58</v>
      </c>
      <c r="M103" s="39">
        <f>SUMIF(Nov!$A:$A,TB!$A103,Nov!$H:$H)</f>
        <v>24812.58</v>
      </c>
      <c r="N103" s="165">
        <f>SUMIF(Dec!$A:$A,TB!$A103,Dec!$H:$H)</f>
        <v>24812.58</v>
      </c>
      <c r="O103" s="179"/>
      <c r="P103" s="179"/>
      <c r="Q103" s="170">
        <v>9518.86</v>
      </c>
      <c r="R103" s="39">
        <v>19679.72</v>
      </c>
      <c r="S103" s="39">
        <v>79062.12</v>
      </c>
      <c r="T103" s="39">
        <v>15355.8</v>
      </c>
      <c r="U103" s="39">
        <v>30660.39</v>
      </c>
      <c r="V103" s="39">
        <v>95566.55</v>
      </c>
      <c r="W103" s="39">
        <v>16992.169999999998</v>
      </c>
      <c r="X103" s="39">
        <v>823082.05</v>
      </c>
      <c r="Y103" s="39">
        <v>137409.29999999999</v>
      </c>
      <c r="Z103" s="39">
        <v>17921.22</v>
      </c>
      <c r="AA103" s="39">
        <v>28825.63</v>
      </c>
      <c r="AB103" s="39">
        <v>13069.86</v>
      </c>
      <c r="AD103" s="39">
        <f t="shared" si="56"/>
        <v>166234.64000000001</v>
      </c>
      <c r="AE103" s="39">
        <f t="shared" si="57"/>
        <v>144288.14000000001</v>
      </c>
      <c r="AF103" s="39">
        <f t="shared" si="58"/>
        <v>130004.93</v>
      </c>
      <c r="AG103" s="39">
        <f t="shared" si="59"/>
        <v>364140.25</v>
      </c>
      <c r="AH103" s="39">
        <f t="shared" si="60"/>
        <v>192976.55</v>
      </c>
      <c r="AI103" s="39">
        <f t="shared" si="61"/>
        <v>190173.54</v>
      </c>
      <c r="AJ103" s="39">
        <f t="shared" si="62"/>
        <v>190173.54</v>
      </c>
      <c r="AK103" s="39">
        <f t="shared" si="63"/>
        <v>190173.54</v>
      </c>
      <c r="AL103" s="39">
        <f t="shared" si="64"/>
        <v>190173.54</v>
      </c>
      <c r="AM103" s="39">
        <f t="shared" si="65"/>
        <v>190173.54</v>
      </c>
      <c r="AN103" s="39">
        <f t="shared" si="66"/>
        <v>190173.54</v>
      </c>
      <c r="AO103" s="165">
        <f t="shared" si="67"/>
        <v>190173.54</v>
      </c>
    </row>
    <row r="104" spans="1:41" ht="16.399999999999999" customHeight="1">
      <c r="A104" s="13">
        <v>14102</v>
      </c>
      <c r="B104" s="22" t="s">
        <v>180</v>
      </c>
      <c r="C104" s="39">
        <f>SUMIF(Jan!$A:$A,TB!$A104,Jan!$H:$H)</f>
        <v>4980271.66</v>
      </c>
      <c r="D104" s="39">
        <f>SUMIF(Feb!$A:$A,TB!$A104,Feb!$H:$H)</f>
        <v>3027305.69</v>
      </c>
      <c r="E104" s="39">
        <f>SUMIF(Mar!$A:$A,TB!$A104,Mar!$H:$H)</f>
        <v>2746585.97</v>
      </c>
      <c r="F104" s="39">
        <f>SUMIF(Apr!$A:$A,TB!$A104,Apr!$H:$H)</f>
        <v>2597138.5499999998</v>
      </c>
      <c r="G104" s="39">
        <f>SUMIF(May!$A:$A,TB!$A104,May!$H:$H)</f>
        <v>1031665.37</v>
      </c>
      <c r="H104" s="39">
        <f>SUMIF(Jun!$A:$A,TB!$A104,Jun!$H:$H)</f>
        <v>1692291.98</v>
      </c>
      <c r="I104" s="39">
        <f>SUMIF(Jul!$A:$A,TB!$A104,Jul!$H:$H)</f>
        <v>1692291.98</v>
      </c>
      <c r="J104" s="39">
        <f>SUMIF(Aug!$A:$A,TB!$A104,Aug!$H:$H)</f>
        <v>1692291.98</v>
      </c>
      <c r="K104" s="39">
        <f>SUMIF(Sep!$A:$A,TB!$A104,Sep!$H:$H)</f>
        <v>1692291.98</v>
      </c>
      <c r="L104" s="39">
        <f>SUMIF(Oct!$A:$A,TB!$A104,Oct!$H:$H)</f>
        <v>1692291.98</v>
      </c>
      <c r="M104" s="39">
        <f>SUMIF(Nov!$A:$A,TB!$A104,Nov!$H:$H)</f>
        <v>1692291.98</v>
      </c>
      <c r="N104" s="165">
        <f>SUMIF(Dec!$A:$A,TB!$A104,Dec!$H:$H)</f>
        <v>1692291.98</v>
      </c>
      <c r="O104" s="179"/>
      <c r="P104" s="179"/>
      <c r="Q104" s="170">
        <v>4460756.62</v>
      </c>
      <c r="R104" s="39">
        <v>2835812.35</v>
      </c>
      <c r="S104" s="39">
        <v>2684724.01</v>
      </c>
      <c r="T104" s="39">
        <v>1619918.67</v>
      </c>
      <c r="U104" s="39">
        <v>3103346.32</v>
      </c>
      <c r="V104" s="39">
        <v>2369975.5699999998</v>
      </c>
      <c r="W104" s="39">
        <v>4441256.3499999996</v>
      </c>
      <c r="X104" s="39">
        <v>3326170.32</v>
      </c>
      <c r="Y104" s="39">
        <v>1898968.63</v>
      </c>
      <c r="Z104" s="39">
        <v>1693455.23</v>
      </c>
      <c r="AA104" s="39">
        <v>1974979.11</v>
      </c>
      <c r="AB104" s="39">
        <v>5306360.05</v>
      </c>
      <c r="AD104" s="39">
        <f t="shared" si="56"/>
        <v>38229561.32</v>
      </c>
      <c r="AE104" s="39">
        <f t="shared" si="57"/>
        <v>23139816.5</v>
      </c>
      <c r="AF104" s="39">
        <f t="shared" si="58"/>
        <v>20981170.219999999</v>
      </c>
      <c r="AG104" s="39">
        <f t="shared" si="59"/>
        <v>19846034.23</v>
      </c>
      <c r="AH104" s="39">
        <f t="shared" si="60"/>
        <v>7900493.4000000004</v>
      </c>
      <c r="AI104" s="39">
        <f t="shared" si="61"/>
        <v>12970402.65</v>
      </c>
      <c r="AJ104" s="39">
        <f t="shared" si="62"/>
        <v>12970402.65</v>
      </c>
      <c r="AK104" s="39">
        <f t="shared" si="63"/>
        <v>12970402.65</v>
      </c>
      <c r="AL104" s="39">
        <f t="shared" si="64"/>
        <v>12970402.65</v>
      </c>
      <c r="AM104" s="39">
        <f t="shared" si="65"/>
        <v>12970402.65</v>
      </c>
      <c r="AN104" s="39">
        <f t="shared" si="66"/>
        <v>12970402.65</v>
      </c>
      <c r="AO104" s="165">
        <f t="shared" si="67"/>
        <v>12970402.65</v>
      </c>
    </row>
    <row r="105" spans="1:41" ht="16.399999999999999" customHeight="1">
      <c r="A105" s="13">
        <v>14201</v>
      </c>
      <c r="B105" s="14" t="s">
        <v>181</v>
      </c>
      <c r="C105" s="39">
        <f>SUMIF(Jan!$A:$A,TB!$A105,Jan!$H:$H)</f>
        <v>1500</v>
      </c>
      <c r="D105" s="39">
        <f>SUMIF(Feb!$A:$A,TB!$A105,Feb!$H:$H)</f>
        <v>0</v>
      </c>
      <c r="E105" s="39">
        <f>SUMIF(Mar!$A:$A,TB!$A105,Mar!$H:$H)</f>
        <v>0</v>
      </c>
      <c r="F105" s="39">
        <f>SUMIF(Apr!$A:$A,TB!$A105,Apr!$H:$H)</f>
        <v>1500</v>
      </c>
      <c r="G105" s="39">
        <f>SUMIF(May!$A:$A,TB!$A105,May!$H:$H)</f>
        <v>0</v>
      </c>
      <c r="H105" s="39">
        <f>SUMIF(Jun!$A:$A,TB!$A105,Jun!$H:$H)</f>
        <v>1500</v>
      </c>
      <c r="I105" s="39">
        <f>SUMIF(Jul!$A:$A,TB!$A105,Jul!$H:$H)</f>
        <v>1500</v>
      </c>
      <c r="J105" s="39">
        <f>SUMIF(Aug!$A:$A,TB!$A105,Aug!$H:$H)</f>
        <v>1500</v>
      </c>
      <c r="K105" s="39">
        <f>SUMIF(Sep!$A:$A,TB!$A105,Sep!$H:$H)</f>
        <v>1500</v>
      </c>
      <c r="L105" s="39">
        <f>SUMIF(Oct!$A:$A,TB!$A105,Oct!$H:$H)</f>
        <v>1500</v>
      </c>
      <c r="M105" s="39">
        <f>SUMIF(Nov!$A:$A,TB!$A105,Nov!$H:$H)</f>
        <v>1500</v>
      </c>
      <c r="N105" s="165">
        <f>SUMIF(Dec!$A:$A,TB!$A105,Dec!$H:$H)</f>
        <v>1500</v>
      </c>
      <c r="O105" s="179"/>
      <c r="P105" s="179"/>
      <c r="Q105" s="170">
        <v>1500</v>
      </c>
      <c r="R105" s="39">
        <v>3000</v>
      </c>
      <c r="S105" s="39">
        <v>0</v>
      </c>
      <c r="T105" s="39">
        <v>0</v>
      </c>
      <c r="U105" s="39">
        <v>1500</v>
      </c>
      <c r="V105" s="39">
        <v>0</v>
      </c>
      <c r="W105" s="39">
        <v>0</v>
      </c>
      <c r="X105" s="39">
        <v>1500</v>
      </c>
      <c r="Y105" s="39">
        <v>0</v>
      </c>
      <c r="Z105" s="39">
        <v>15.4</v>
      </c>
      <c r="AA105" s="39">
        <v>1500</v>
      </c>
      <c r="AB105" s="39">
        <v>0</v>
      </c>
      <c r="AD105" s="39">
        <f t="shared" si="56"/>
        <v>11514.3</v>
      </c>
      <c r="AE105" s="39">
        <f t="shared" si="57"/>
        <v>0</v>
      </c>
      <c r="AF105" s="39">
        <f t="shared" si="58"/>
        <v>0</v>
      </c>
      <c r="AG105" s="39">
        <f t="shared" si="59"/>
        <v>11462.25</v>
      </c>
      <c r="AH105" s="39">
        <f t="shared" si="60"/>
        <v>0</v>
      </c>
      <c r="AI105" s="39">
        <f t="shared" si="61"/>
        <v>11496.6</v>
      </c>
      <c r="AJ105" s="39">
        <f t="shared" si="62"/>
        <v>11496.6</v>
      </c>
      <c r="AK105" s="39">
        <f t="shared" si="63"/>
        <v>11496.6</v>
      </c>
      <c r="AL105" s="39">
        <f t="shared" si="64"/>
        <v>11496.6</v>
      </c>
      <c r="AM105" s="39">
        <f t="shared" si="65"/>
        <v>11496.6</v>
      </c>
      <c r="AN105" s="39">
        <f t="shared" si="66"/>
        <v>11496.6</v>
      </c>
      <c r="AO105" s="165">
        <f t="shared" si="67"/>
        <v>11496.6</v>
      </c>
    </row>
    <row r="106" spans="1:41" ht="16.399999999999999" customHeight="1">
      <c r="A106" s="13">
        <v>15001</v>
      </c>
      <c r="B106" s="14" t="s">
        <v>182</v>
      </c>
      <c r="C106" s="39">
        <f>SUMIF(Jan!$A:$A,TB!$A106,Jan!$H:$H)</f>
        <v>0</v>
      </c>
      <c r="D106" s="39">
        <f>SUMIF(Feb!$A:$A,TB!$A106,Feb!$H:$H)</f>
        <v>0</v>
      </c>
      <c r="E106" s="39">
        <f>SUMIF(Mar!$A:$A,TB!$A106,Mar!$H:$H)</f>
        <v>0</v>
      </c>
      <c r="F106" s="39">
        <f>SUMIF(Apr!$A:$A,TB!$A106,Apr!$H:$H)</f>
        <v>0</v>
      </c>
      <c r="G106" s="39">
        <f>SUMIF(May!$A:$A,TB!$A106,May!$H:$H)</f>
        <v>0</v>
      </c>
      <c r="H106" s="39">
        <f>SUMIF(Jun!$A:$A,TB!$A106,Jun!$H:$H)</f>
        <v>0</v>
      </c>
      <c r="I106" s="39">
        <f>SUMIF(Jul!$A:$A,TB!$A106,Jul!$H:$H)</f>
        <v>0</v>
      </c>
      <c r="J106" s="39">
        <f>SUMIF(Aug!$A:$A,TB!$A106,Aug!$H:$H)</f>
        <v>0</v>
      </c>
      <c r="K106" s="39">
        <f>SUMIF(Sep!$A:$A,TB!$A106,Sep!$H:$H)</f>
        <v>0</v>
      </c>
      <c r="L106" s="39">
        <f>SUMIF(Oct!$A:$A,TB!$A106,Oct!$H:$H)</f>
        <v>0</v>
      </c>
      <c r="M106" s="39">
        <f>SUMIF(Nov!$A:$A,TB!$A106,Nov!$H:$H)</f>
        <v>0</v>
      </c>
      <c r="N106" s="165">
        <f>SUMIF(Dec!$A:$A,TB!$A106,Dec!$H:$H)</f>
        <v>0</v>
      </c>
      <c r="O106" s="179"/>
      <c r="P106" s="179"/>
      <c r="Q106" s="170">
        <v>5572.43</v>
      </c>
      <c r="R106" s="39">
        <v>5572.43</v>
      </c>
      <c r="S106" s="39">
        <v>5572.43</v>
      </c>
      <c r="T106" s="39">
        <v>5572.43</v>
      </c>
      <c r="U106" s="39">
        <v>5572.43</v>
      </c>
      <c r="V106" s="39">
        <v>5572.43</v>
      </c>
      <c r="W106" s="39">
        <v>5572.43</v>
      </c>
      <c r="X106" s="39">
        <v>5572.43</v>
      </c>
      <c r="Y106" s="39">
        <v>5572.43</v>
      </c>
      <c r="Z106" s="39">
        <v>5572.43</v>
      </c>
      <c r="AA106" s="39">
        <v>5572.43</v>
      </c>
      <c r="AB106" s="39">
        <v>0</v>
      </c>
      <c r="AD106" s="39">
        <f t="shared" si="56"/>
        <v>0</v>
      </c>
      <c r="AE106" s="39">
        <f t="shared" si="57"/>
        <v>0</v>
      </c>
      <c r="AF106" s="39">
        <f t="shared" si="58"/>
        <v>0</v>
      </c>
      <c r="AG106" s="39">
        <f t="shared" si="59"/>
        <v>0</v>
      </c>
      <c r="AH106" s="39">
        <f t="shared" si="60"/>
        <v>0</v>
      </c>
      <c r="AI106" s="39">
        <f t="shared" si="61"/>
        <v>0</v>
      </c>
      <c r="AJ106" s="39">
        <f t="shared" si="62"/>
        <v>0</v>
      </c>
      <c r="AK106" s="39">
        <f t="shared" si="63"/>
        <v>0</v>
      </c>
      <c r="AL106" s="39">
        <f t="shared" si="64"/>
        <v>0</v>
      </c>
      <c r="AM106" s="39">
        <f t="shared" si="65"/>
        <v>0</v>
      </c>
      <c r="AN106" s="39">
        <f t="shared" si="66"/>
        <v>0</v>
      </c>
      <c r="AO106" s="165">
        <f t="shared" si="67"/>
        <v>0</v>
      </c>
    </row>
    <row r="107" spans="1:41" ht="16.399999999999999" customHeight="1">
      <c r="A107" s="13">
        <v>15002</v>
      </c>
      <c r="B107" s="14" t="s">
        <v>183</v>
      </c>
      <c r="C107" s="39">
        <f>SUMIF(Jan!$A:$A,TB!$A107,Jan!$H:$H)</f>
        <v>0</v>
      </c>
      <c r="D107" s="39">
        <f>SUMIF(Feb!$A:$A,TB!$A107,Feb!$H:$H)</f>
        <v>0</v>
      </c>
      <c r="E107" s="39">
        <f>SUMIF(Mar!$A:$A,TB!$A107,Mar!$H:$H)</f>
        <v>0</v>
      </c>
      <c r="F107" s="39">
        <f>SUMIF(Apr!$A:$A,TB!$A107,Apr!$H:$H)</f>
        <v>0</v>
      </c>
      <c r="G107" s="39">
        <f>SUMIF(May!$A:$A,TB!$A107,May!$H:$H)</f>
        <v>0</v>
      </c>
      <c r="H107" s="39">
        <f>SUMIF(Jun!$A:$A,TB!$A107,Jun!$H:$H)</f>
        <v>0</v>
      </c>
      <c r="I107" s="39">
        <f>SUMIF(Jul!$A:$A,TB!$A107,Jul!$H:$H)</f>
        <v>0</v>
      </c>
      <c r="J107" s="39">
        <f>SUMIF(Aug!$A:$A,TB!$A107,Aug!$H:$H)</f>
        <v>0</v>
      </c>
      <c r="K107" s="39">
        <f>SUMIF(Sep!$A:$A,TB!$A107,Sep!$H:$H)</f>
        <v>0</v>
      </c>
      <c r="L107" s="39">
        <f>SUMIF(Oct!$A:$A,TB!$A107,Oct!$H:$H)</f>
        <v>0</v>
      </c>
      <c r="M107" s="39">
        <f>SUMIF(Nov!$A:$A,TB!$A107,Nov!$H:$H)</f>
        <v>0</v>
      </c>
      <c r="N107" s="165">
        <f>SUMIF(Dec!$A:$A,TB!$A107,Dec!$H:$H)</f>
        <v>0</v>
      </c>
      <c r="O107" s="179"/>
      <c r="P107" s="179"/>
      <c r="Q107" s="170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D107" s="39">
        <f t="shared" si="56"/>
        <v>0</v>
      </c>
      <c r="AE107" s="39">
        <f t="shared" si="57"/>
        <v>0</v>
      </c>
      <c r="AF107" s="39">
        <f t="shared" si="58"/>
        <v>0</v>
      </c>
      <c r="AG107" s="39">
        <f t="shared" si="59"/>
        <v>0</v>
      </c>
      <c r="AH107" s="39">
        <f t="shared" si="60"/>
        <v>0</v>
      </c>
      <c r="AI107" s="39">
        <f t="shared" si="61"/>
        <v>0</v>
      </c>
      <c r="AJ107" s="39">
        <f t="shared" si="62"/>
        <v>0</v>
      </c>
      <c r="AK107" s="39">
        <f t="shared" si="63"/>
        <v>0</v>
      </c>
      <c r="AL107" s="39">
        <f t="shared" si="64"/>
        <v>0</v>
      </c>
      <c r="AM107" s="39">
        <f t="shared" si="65"/>
        <v>0</v>
      </c>
      <c r="AN107" s="39">
        <f t="shared" si="66"/>
        <v>0</v>
      </c>
      <c r="AO107" s="165">
        <f t="shared" si="67"/>
        <v>0</v>
      </c>
    </row>
    <row r="108" spans="1:41" ht="16.399999999999999" customHeight="1">
      <c r="A108" s="13">
        <v>15003</v>
      </c>
      <c r="B108" s="14" t="s">
        <v>184</v>
      </c>
      <c r="C108" s="39">
        <f>SUMIF(Jan!$A:$A,TB!$A108,Jan!$H:$H)</f>
        <v>150000</v>
      </c>
      <c r="D108" s="39">
        <f>SUMIF(Feb!$A:$A,TB!$A108,Feb!$H:$H)</f>
        <v>150000</v>
      </c>
      <c r="E108" s="39">
        <f>SUMIF(Mar!$A:$A,TB!$A108,Mar!$H:$H)</f>
        <v>150000</v>
      </c>
      <c r="F108" s="39">
        <f>SUMIF(Apr!$A:$A,TB!$A108,Apr!$H:$H)</f>
        <v>150000</v>
      </c>
      <c r="G108" s="39">
        <f>SUMIF(May!$A:$A,TB!$A108,May!$H:$H)</f>
        <v>150634.95000000001</v>
      </c>
      <c r="H108" s="39">
        <f>SUMIF(Jun!$A:$A,TB!$A108,Jun!$H:$H)</f>
        <v>150000</v>
      </c>
      <c r="I108" s="39">
        <f>SUMIF(Jul!$A:$A,TB!$A108,Jul!$H:$H)</f>
        <v>150000</v>
      </c>
      <c r="J108" s="39">
        <f>SUMIF(Aug!$A:$A,TB!$A108,Aug!$H:$H)</f>
        <v>150000</v>
      </c>
      <c r="K108" s="39">
        <f>SUMIF(Sep!$A:$A,TB!$A108,Sep!$H:$H)</f>
        <v>150000</v>
      </c>
      <c r="L108" s="39">
        <f>SUMIF(Oct!$A:$A,TB!$A108,Oct!$H:$H)</f>
        <v>150000</v>
      </c>
      <c r="M108" s="39">
        <f>SUMIF(Nov!$A:$A,TB!$A108,Nov!$H:$H)</f>
        <v>150000</v>
      </c>
      <c r="N108" s="165">
        <f>SUMIF(Dec!$A:$A,TB!$A108,Dec!$H:$H)</f>
        <v>150000</v>
      </c>
      <c r="O108" s="179"/>
      <c r="P108" s="179"/>
      <c r="Q108" s="170">
        <v>500000</v>
      </c>
      <c r="R108" s="39">
        <v>511993.1</v>
      </c>
      <c r="S108" s="39">
        <v>520000</v>
      </c>
      <c r="T108" s="39">
        <v>500000</v>
      </c>
      <c r="U108" s="39">
        <v>500000</v>
      </c>
      <c r="V108" s="39">
        <v>1200000</v>
      </c>
      <c r="W108" s="39">
        <v>200000</v>
      </c>
      <c r="X108" s="39">
        <v>200000</v>
      </c>
      <c r="Y108" s="39">
        <v>150000</v>
      </c>
      <c r="Z108" s="39">
        <v>150481.04999999999</v>
      </c>
      <c r="AA108" s="39">
        <v>150000</v>
      </c>
      <c r="AB108" s="39">
        <v>170000</v>
      </c>
      <c r="AD108" s="39">
        <f t="shared" si="56"/>
        <v>1151430</v>
      </c>
      <c r="AE108" s="39">
        <f t="shared" si="57"/>
        <v>1146555</v>
      </c>
      <c r="AF108" s="39">
        <f t="shared" si="58"/>
        <v>1145850</v>
      </c>
      <c r="AG108" s="39">
        <f t="shared" si="59"/>
        <v>1146225</v>
      </c>
      <c r="AH108" s="39">
        <f t="shared" si="60"/>
        <v>1153562.45</v>
      </c>
      <c r="AI108" s="39">
        <f t="shared" si="61"/>
        <v>1149660</v>
      </c>
      <c r="AJ108" s="39">
        <f t="shared" si="62"/>
        <v>1149660</v>
      </c>
      <c r="AK108" s="39">
        <f t="shared" si="63"/>
        <v>1149660</v>
      </c>
      <c r="AL108" s="39">
        <f t="shared" si="64"/>
        <v>1149660</v>
      </c>
      <c r="AM108" s="39">
        <f t="shared" si="65"/>
        <v>1149660</v>
      </c>
      <c r="AN108" s="39">
        <f t="shared" si="66"/>
        <v>1149660</v>
      </c>
      <c r="AO108" s="165">
        <f t="shared" si="67"/>
        <v>1149660</v>
      </c>
    </row>
    <row r="109" spans="1:41" ht="16.399999999999999" customHeight="1">
      <c r="A109" s="13">
        <v>15005</v>
      </c>
      <c r="B109" s="14" t="s">
        <v>185</v>
      </c>
      <c r="C109" s="39">
        <f>SUMIF(Jan!$A:$A,TB!$A109,Jan!$H:$H)</f>
        <v>196151.85</v>
      </c>
      <c r="D109" s="39">
        <f>SUMIF(Feb!$A:$A,TB!$A109,Feb!$H:$H)</f>
        <v>181302.62</v>
      </c>
      <c r="E109" s="39">
        <f>SUMIF(Mar!$A:$A,TB!$A109,Mar!$H:$H)</f>
        <v>163379.54999999999</v>
      </c>
      <c r="F109" s="39">
        <f>SUMIF(Apr!$A:$A,TB!$A109,Apr!$H:$H)</f>
        <v>145662.14000000001</v>
      </c>
      <c r="G109" s="39">
        <f>SUMIF(May!$A:$A,TB!$A109,May!$H:$H)</f>
        <v>127944.73</v>
      </c>
      <c r="H109" s="39">
        <f>SUMIF(Jun!$A:$A,TB!$A109,Jun!$H:$H)</f>
        <v>110227.32</v>
      </c>
      <c r="I109" s="39">
        <f>SUMIF(Jul!$A:$A,TB!$A109,Jul!$H:$H)</f>
        <v>110227.32</v>
      </c>
      <c r="J109" s="39">
        <f>SUMIF(Aug!$A:$A,TB!$A109,Aug!$H:$H)</f>
        <v>110227.32</v>
      </c>
      <c r="K109" s="39">
        <f>SUMIF(Sep!$A:$A,TB!$A109,Sep!$H:$H)</f>
        <v>110227.32</v>
      </c>
      <c r="L109" s="39">
        <f>SUMIF(Oct!$A:$A,TB!$A109,Oct!$H:$H)</f>
        <v>110227.32</v>
      </c>
      <c r="M109" s="39">
        <f>SUMIF(Nov!$A:$A,TB!$A109,Nov!$H:$H)</f>
        <v>110227.32</v>
      </c>
      <c r="N109" s="165">
        <f>SUMIF(Dec!$A:$A,TB!$A109,Dec!$H:$H)</f>
        <v>110227.32</v>
      </c>
      <c r="O109" s="179"/>
      <c r="P109" s="179"/>
      <c r="Q109" s="170">
        <v>137643.42000000001</v>
      </c>
      <c r="R109" s="39">
        <v>125601.83</v>
      </c>
      <c r="S109" s="39">
        <v>112360.24</v>
      </c>
      <c r="T109" s="39">
        <v>99418.65</v>
      </c>
      <c r="U109" s="39">
        <v>86177.06</v>
      </c>
      <c r="V109" s="39">
        <v>73235.509999999995</v>
      </c>
      <c r="W109" s="39">
        <v>68539.360000000001</v>
      </c>
      <c r="X109" s="39">
        <v>55075.29</v>
      </c>
      <c r="Y109" s="39">
        <v>41611.22</v>
      </c>
      <c r="Z109" s="39">
        <v>28856.05</v>
      </c>
      <c r="AA109" s="39">
        <v>116879.37</v>
      </c>
      <c r="AB109" s="39">
        <v>191679.66</v>
      </c>
      <c r="AD109" s="39">
        <f t="shared" si="56"/>
        <v>1505700.83</v>
      </c>
      <c r="AE109" s="39">
        <f t="shared" si="57"/>
        <v>1385822.84</v>
      </c>
      <c r="AF109" s="39">
        <f t="shared" si="58"/>
        <v>1248056.3799999999</v>
      </c>
      <c r="AG109" s="39">
        <f t="shared" si="59"/>
        <v>1113077.24</v>
      </c>
      <c r="AH109" s="39">
        <f t="shared" si="60"/>
        <v>979800.74</v>
      </c>
      <c r="AI109" s="39">
        <f t="shared" si="61"/>
        <v>844826.27</v>
      </c>
      <c r="AJ109" s="39">
        <f t="shared" si="62"/>
        <v>844826.27</v>
      </c>
      <c r="AK109" s="39">
        <f t="shared" si="63"/>
        <v>844826.27</v>
      </c>
      <c r="AL109" s="39">
        <f t="shared" si="64"/>
        <v>844826.27</v>
      </c>
      <c r="AM109" s="39">
        <f t="shared" si="65"/>
        <v>844826.27</v>
      </c>
      <c r="AN109" s="39">
        <f t="shared" si="66"/>
        <v>844826.27</v>
      </c>
      <c r="AO109" s="165">
        <f t="shared" si="67"/>
        <v>844826.27</v>
      </c>
    </row>
    <row r="110" spans="1:41" ht="16.399999999999999" customHeight="1">
      <c r="A110" s="13">
        <v>15007</v>
      </c>
      <c r="B110" s="14" t="s">
        <v>186</v>
      </c>
      <c r="C110" s="39">
        <f>SUMIF(Jan!$A:$A,TB!$A110,Jan!$H:$H)</f>
        <v>0</v>
      </c>
      <c r="D110" s="39">
        <f>SUMIF(Feb!$A:$A,TB!$A110,Feb!$H:$H)</f>
        <v>0</v>
      </c>
      <c r="E110" s="39">
        <f>SUMIF(Mar!$A:$A,TB!$A110,Mar!$H:$H)</f>
        <v>0</v>
      </c>
      <c r="F110" s="39">
        <f>SUMIF(Apr!$A:$A,TB!$A110,Apr!$H:$H)</f>
        <v>0</v>
      </c>
      <c r="G110" s="39">
        <f>SUMIF(May!$A:$A,TB!$A110,May!$H:$H)</f>
        <v>0</v>
      </c>
      <c r="H110" s="39">
        <f>SUMIF(Jun!$A:$A,TB!$A110,Jun!$H:$H)</f>
        <v>0</v>
      </c>
      <c r="I110" s="39">
        <f>SUMIF(Jul!$A:$A,TB!$A110,Jul!$H:$H)</f>
        <v>0</v>
      </c>
      <c r="J110" s="39">
        <f>SUMIF(Aug!$A:$A,TB!$A110,Aug!$H:$H)</f>
        <v>0</v>
      </c>
      <c r="K110" s="39">
        <f>SUMIF(Sep!$A:$A,TB!$A110,Sep!$H:$H)</f>
        <v>0</v>
      </c>
      <c r="L110" s="39">
        <f>SUMIF(Oct!$A:$A,TB!$A110,Oct!$H:$H)</f>
        <v>0</v>
      </c>
      <c r="M110" s="39">
        <f>SUMIF(Nov!$A:$A,TB!$A110,Nov!$H:$H)</f>
        <v>0</v>
      </c>
      <c r="N110" s="165">
        <f>SUMIF(Dec!$A:$A,TB!$A110,Dec!$H:$H)</f>
        <v>0</v>
      </c>
      <c r="O110" s="179"/>
      <c r="P110" s="179"/>
      <c r="Q110" s="170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D110" s="39">
        <f t="shared" si="56"/>
        <v>0</v>
      </c>
      <c r="AE110" s="39">
        <f t="shared" si="57"/>
        <v>0</v>
      </c>
      <c r="AF110" s="39">
        <f t="shared" si="58"/>
        <v>0</v>
      </c>
      <c r="AG110" s="39">
        <f t="shared" si="59"/>
        <v>0</v>
      </c>
      <c r="AH110" s="39">
        <f t="shared" si="60"/>
        <v>0</v>
      </c>
      <c r="AI110" s="39">
        <f t="shared" si="61"/>
        <v>0</v>
      </c>
      <c r="AJ110" s="39">
        <f t="shared" si="62"/>
        <v>0</v>
      </c>
      <c r="AK110" s="39">
        <f t="shared" si="63"/>
        <v>0</v>
      </c>
      <c r="AL110" s="39">
        <f t="shared" si="64"/>
        <v>0</v>
      </c>
      <c r="AM110" s="39">
        <f t="shared" si="65"/>
        <v>0</v>
      </c>
      <c r="AN110" s="39">
        <f t="shared" si="66"/>
        <v>0</v>
      </c>
      <c r="AO110" s="165">
        <f t="shared" si="67"/>
        <v>0</v>
      </c>
    </row>
    <row r="111" spans="1:41" ht="16.399999999999999" customHeight="1">
      <c r="A111" s="13">
        <v>15008</v>
      </c>
      <c r="B111" s="14" t="s">
        <v>187</v>
      </c>
      <c r="C111" s="39">
        <f>SUMIF(Jan!$A:$A,TB!$A111,Jan!$H:$H)</f>
        <v>0</v>
      </c>
      <c r="D111" s="39">
        <f>SUMIF(Feb!$A:$A,TB!$A111,Feb!$H:$H)</f>
        <v>0</v>
      </c>
      <c r="E111" s="39">
        <f>SUMIF(Mar!$A:$A,TB!$A111,Mar!$H:$H)</f>
        <v>0</v>
      </c>
      <c r="F111" s="39">
        <f>SUMIF(Apr!$A:$A,TB!$A111,Apr!$H:$H)</f>
        <v>0</v>
      </c>
      <c r="G111" s="39">
        <f>SUMIF(May!$A:$A,TB!$A111,May!$H:$H)</f>
        <v>0</v>
      </c>
      <c r="H111" s="39">
        <f>SUMIF(Jun!$A:$A,TB!$A111,Jun!$H:$H)</f>
        <v>0</v>
      </c>
      <c r="I111" s="39">
        <f>SUMIF(Jul!$A:$A,TB!$A111,Jul!$H:$H)</f>
        <v>0</v>
      </c>
      <c r="J111" s="39">
        <f>SUMIF(Aug!$A:$A,TB!$A111,Aug!$H:$H)</f>
        <v>0</v>
      </c>
      <c r="K111" s="39">
        <f>SUMIF(Sep!$A:$A,TB!$A111,Sep!$H:$H)</f>
        <v>0</v>
      </c>
      <c r="L111" s="39">
        <f>SUMIF(Oct!$A:$A,TB!$A111,Oct!$H:$H)</f>
        <v>0</v>
      </c>
      <c r="M111" s="39">
        <f>SUMIF(Nov!$A:$A,TB!$A111,Nov!$H:$H)</f>
        <v>0</v>
      </c>
      <c r="N111" s="165">
        <f>SUMIF(Dec!$A:$A,TB!$A111,Dec!$H:$H)</f>
        <v>0</v>
      </c>
      <c r="O111" s="179"/>
      <c r="P111" s="179"/>
      <c r="Q111" s="170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D111" s="39">
        <f t="shared" si="56"/>
        <v>0</v>
      </c>
      <c r="AE111" s="39">
        <f t="shared" si="57"/>
        <v>0</v>
      </c>
      <c r="AF111" s="39">
        <f t="shared" si="58"/>
        <v>0</v>
      </c>
      <c r="AG111" s="39">
        <f t="shared" si="59"/>
        <v>0</v>
      </c>
      <c r="AH111" s="39">
        <f t="shared" si="60"/>
        <v>0</v>
      </c>
      <c r="AI111" s="39">
        <f t="shared" si="61"/>
        <v>0</v>
      </c>
      <c r="AJ111" s="39">
        <f t="shared" si="62"/>
        <v>0</v>
      </c>
      <c r="AK111" s="39">
        <f t="shared" si="63"/>
        <v>0</v>
      </c>
      <c r="AL111" s="39">
        <f t="shared" si="64"/>
        <v>0</v>
      </c>
      <c r="AM111" s="39">
        <f t="shared" si="65"/>
        <v>0</v>
      </c>
      <c r="AN111" s="39">
        <f t="shared" si="66"/>
        <v>0</v>
      </c>
      <c r="AO111" s="165">
        <f t="shared" si="67"/>
        <v>0</v>
      </c>
    </row>
    <row r="112" spans="1:41" ht="16.399999999999999" customHeight="1">
      <c r="A112" s="13">
        <v>15014</v>
      </c>
      <c r="B112" s="14" t="s">
        <v>188</v>
      </c>
      <c r="C112" s="39">
        <f>SUMIF(Jan!$A:$A,TB!$A112,Jan!$H:$H)</f>
        <v>0</v>
      </c>
      <c r="D112" s="39">
        <f>SUMIF(Feb!$A:$A,TB!$A112,Feb!$H:$H)</f>
        <v>0</v>
      </c>
      <c r="E112" s="39">
        <f>SUMIF(Mar!$A:$A,TB!$A112,Mar!$H:$H)</f>
        <v>0</v>
      </c>
      <c r="F112" s="39">
        <f>SUMIF(Apr!$A:$A,TB!$A112,Apr!$H:$H)</f>
        <v>0</v>
      </c>
      <c r="G112" s="39">
        <f>SUMIF(May!$A:$A,TB!$A112,May!$H:$H)</f>
        <v>0</v>
      </c>
      <c r="H112" s="39">
        <f>SUMIF(Jun!$A:$A,TB!$A112,Jun!$H:$H)</f>
        <v>0</v>
      </c>
      <c r="I112" s="39">
        <f>SUMIF(Jul!$A:$A,TB!$A112,Jul!$H:$H)</f>
        <v>0</v>
      </c>
      <c r="J112" s="39">
        <f>SUMIF(Aug!$A:$A,TB!$A112,Aug!$H:$H)</f>
        <v>0</v>
      </c>
      <c r="K112" s="39">
        <f>SUMIF(Sep!$A:$A,TB!$A112,Sep!$H:$H)</f>
        <v>0</v>
      </c>
      <c r="L112" s="39">
        <f>SUMIF(Oct!$A:$A,TB!$A112,Oct!$H:$H)</f>
        <v>0</v>
      </c>
      <c r="M112" s="39">
        <f>SUMIF(Nov!$A:$A,TB!$A112,Nov!$H:$H)</f>
        <v>0</v>
      </c>
      <c r="N112" s="165">
        <f>SUMIF(Dec!$A:$A,TB!$A112,Dec!$H:$H)</f>
        <v>0</v>
      </c>
      <c r="O112" s="179"/>
      <c r="P112" s="179"/>
      <c r="Q112" s="170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D112" s="39">
        <f t="shared" si="56"/>
        <v>0</v>
      </c>
      <c r="AE112" s="39">
        <f t="shared" si="57"/>
        <v>0</v>
      </c>
      <c r="AF112" s="39">
        <f t="shared" si="58"/>
        <v>0</v>
      </c>
      <c r="AG112" s="39">
        <f t="shared" si="59"/>
        <v>0</v>
      </c>
      <c r="AH112" s="39">
        <f t="shared" si="60"/>
        <v>0</v>
      </c>
      <c r="AI112" s="39">
        <f t="shared" si="61"/>
        <v>0</v>
      </c>
      <c r="AJ112" s="39">
        <f t="shared" si="62"/>
        <v>0</v>
      </c>
      <c r="AK112" s="39">
        <f t="shared" si="63"/>
        <v>0</v>
      </c>
      <c r="AL112" s="39">
        <f t="shared" si="64"/>
        <v>0</v>
      </c>
      <c r="AM112" s="39">
        <f t="shared" si="65"/>
        <v>0</v>
      </c>
      <c r="AN112" s="39">
        <f t="shared" si="66"/>
        <v>0</v>
      </c>
      <c r="AO112" s="165">
        <f t="shared" si="67"/>
        <v>0</v>
      </c>
    </row>
    <row r="113" spans="1:41" ht="16.399999999999999" customHeight="1">
      <c r="A113" s="13">
        <v>15015</v>
      </c>
      <c r="B113" s="14" t="s">
        <v>189</v>
      </c>
      <c r="C113" s="39">
        <f>SUMIF(Jan!$A:$A,TB!$A113,Jan!$H:$H)</f>
        <v>0</v>
      </c>
      <c r="D113" s="39">
        <f>SUMIF(Feb!$A:$A,TB!$A113,Feb!$H:$H)</f>
        <v>0</v>
      </c>
      <c r="E113" s="39">
        <f>SUMIF(Mar!$A:$A,TB!$A113,Mar!$H:$H)</f>
        <v>0</v>
      </c>
      <c r="F113" s="39">
        <f>SUMIF(Apr!$A:$A,TB!$A113,Apr!$H:$H)</f>
        <v>0</v>
      </c>
      <c r="G113" s="39">
        <f>SUMIF(May!$A:$A,TB!$A113,May!$H:$H)</f>
        <v>0</v>
      </c>
      <c r="H113" s="39">
        <f>SUMIF(Jun!$A:$A,TB!$A113,Jun!$H:$H)</f>
        <v>0</v>
      </c>
      <c r="I113" s="39">
        <f>SUMIF(Jul!$A:$A,TB!$A113,Jul!$H:$H)</f>
        <v>0</v>
      </c>
      <c r="J113" s="39">
        <f>SUMIF(Aug!$A:$A,TB!$A113,Aug!$H:$H)</f>
        <v>0</v>
      </c>
      <c r="K113" s="39">
        <f>SUMIF(Sep!$A:$A,TB!$A113,Sep!$H:$H)</f>
        <v>0</v>
      </c>
      <c r="L113" s="39">
        <f>SUMIF(Oct!$A:$A,TB!$A113,Oct!$H:$H)</f>
        <v>0</v>
      </c>
      <c r="M113" s="39">
        <f>SUMIF(Nov!$A:$A,TB!$A113,Nov!$H:$H)</f>
        <v>0</v>
      </c>
      <c r="N113" s="165">
        <f>SUMIF(Dec!$A:$A,TB!$A113,Dec!$H:$H)</f>
        <v>0</v>
      </c>
      <c r="O113" s="179"/>
      <c r="P113" s="179"/>
      <c r="Q113" s="170">
        <v>0</v>
      </c>
      <c r="R113" s="39">
        <v>0</v>
      </c>
      <c r="S113" s="39">
        <v>0</v>
      </c>
      <c r="T113" s="39">
        <v>0</v>
      </c>
      <c r="U113" s="39">
        <v>0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  <c r="AB113" s="39">
        <v>0</v>
      </c>
      <c r="AD113" s="39">
        <f t="shared" si="56"/>
        <v>0</v>
      </c>
      <c r="AE113" s="39">
        <f t="shared" si="57"/>
        <v>0</v>
      </c>
      <c r="AF113" s="39">
        <f t="shared" si="58"/>
        <v>0</v>
      </c>
      <c r="AG113" s="39">
        <f t="shared" si="59"/>
        <v>0</v>
      </c>
      <c r="AH113" s="39">
        <f t="shared" si="60"/>
        <v>0</v>
      </c>
      <c r="AI113" s="39">
        <f t="shared" si="61"/>
        <v>0</v>
      </c>
      <c r="AJ113" s="39">
        <f t="shared" si="62"/>
        <v>0</v>
      </c>
      <c r="AK113" s="39">
        <f t="shared" si="63"/>
        <v>0</v>
      </c>
      <c r="AL113" s="39">
        <f t="shared" si="64"/>
        <v>0</v>
      </c>
      <c r="AM113" s="39">
        <f t="shared" si="65"/>
        <v>0</v>
      </c>
      <c r="AN113" s="39">
        <f t="shared" si="66"/>
        <v>0</v>
      </c>
      <c r="AO113" s="165">
        <f t="shared" si="67"/>
        <v>0</v>
      </c>
    </row>
    <row r="114" spans="1:41" ht="16.399999999999999" customHeight="1">
      <c r="A114" s="13"/>
      <c r="B114" s="21"/>
      <c r="C114" s="39">
        <f>SUMIF(Jan!$A:$A,TB!$A114,Jan!$H:$H)</f>
        <v>0</v>
      </c>
      <c r="D114" s="39">
        <f>SUMIF(Feb!$A:$A,TB!$A114,Feb!$H:$H)</f>
        <v>0</v>
      </c>
      <c r="E114" s="39">
        <f>SUMIF(Mar!$A:$A,TB!$A114,Mar!$H:$H)</f>
        <v>0</v>
      </c>
      <c r="F114" s="39">
        <f>SUMIF(Apr!$A:$A,TB!$A114,Apr!$H:$H)</f>
        <v>0</v>
      </c>
      <c r="G114" s="39">
        <f>SUMIF(May!$A:$A,TB!$A114,May!$H:$H)</f>
        <v>0</v>
      </c>
      <c r="H114" s="39">
        <f>SUMIF(Jun!$A:$A,TB!$A114,Jun!$H:$H)</f>
        <v>0</v>
      </c>
      <c r="I114" s="39">
        <f>SUMIF(Jul!$A:$A,TB!$A114,Jul!$H:$H)</f>
        <v>0</v>
      </c>
      <c r="J114" s="39">
        <f>SUMIF(Aug!$A:$A,TB!$A114,Aug!$H:$H)</f>
        <v>0</v>
      </c>
      <c r="K114" s="39">
        <f>SUMIF(Sep!$A:$A,TB!$A114,Sep!$H:$H)</f>
        <v>0</v>
      </c>
      <c r="L114" s="39">
        <f>SUMIF(Oct!$A:$A,TB!$A114,Oct!$H:$H)</f>
        <v>0</v>
      </c>
      <c r="M114" s="39">
        <f>SUMIF(Nov!$A:$A,TB!$A114,Nov!$H:$H)</f>
        <v>0</v>
      </c>
      <c r="N114" s="165">
        <f>SUMIF(Dec!$A:$A,TB!$A114,Dec!$H:$H)</f>
        <v>0</v>
      </c>
      <c r="O114" s="179"/>
      <c r="P114" s="179"/>
      <c r="Q114" s="170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  <c r="X114" s="39">
        <v>0</v>
      </c>
      <c r="Y114" s="39">
        <v>0</v>
      </c>
      <c r="Z114" s="39">
        <v>0</v>
      </c>
      <c r="AA114" s="39">
        <v>0</v>
      </c>
      <c r="AB114" s="39">
        <v>0</v>
      </c>
      <c r="AD114" s="39">
        <f t="shared" si="56"/>
        <v>0</v>
      </c>
      <c r="AE114" s="39">
        <f t="shared" si="57"/>
        <v>0</v>
      </c>
      <c r="AF114" s="39">
        <f t="shared" si="58"/>
        <v>0</v>
      </c>
      <c r="AG114" s="39">
        <f t="shared" si="59"/>
        <v>0</v>
      </c>
      <c r="AH114" s="39">
        <f t="shared" si="60"/>
        <v>0</v>
      </c>
      <c r="AI114" s="39">
        <f t="shared" si="61"/>
        <v>0</v>
      </c>
      <c r="AJ114" s="39">
        <f t="shared" si="62"/>
        <v>0</v>
      </c>
      <c r="AK114" s="39">
        <f t="shared" si="63"/>
        <v>0</v>
      </c>
      <c r="AL114" s="39">
        <f t="shared" si="64"/>
        <v>0</v>
      </c>
      <c r="AM114" s="39">
        <f t="shared" si="65"/>
        <v>0</v>
      </c>
      <c r="AN114" s="39">
        <f t="shared" si="66"/>
        <v>0</v>
      </c>
      <c r="AO114" s="165">
        <f t="shared" si="67"/>
        <v>0</v>
      </c>
    </row>
    <row r="115" spans="1:41" ht="16.399999999999999" customHeight="1">
      <c r="A115" s="13"/>
      <c r="B115" s="21"/>
      <c r="C115" s="39">
        <f>SUMIF(Jan!$A:$A,TB!$A115,Jan!$H:$H)</f>
        <v>0</v>
      </c>
      <c r="D115" s="39">
        <f>SUMIF(Feb!$A:$A,TB!$A115,Feb!$H:$H)</f>
        <v>0</v>
      </c>
      <c r="E115" s="39">
        <f>SUMIF(Mar!$A:$A,TB!$A115,Mar!$H:$H)</f>
        <v>0</v>
      </c>
      <c r="F115" s="39">
        <f>SUMIF(Apr!$A:$A,TB!$A115,Apr!$H:$H)</f>
        <v>0</v>
      </c>
      <c r="G115" s="39">
        <f>SUMIF(May!$A:$A,TB!$A115,May!$H:$H)</f>
        <v>0</v>
      </c>
      <c r="H115" s="39">
        <f>SUMIF(Jun!$A:$A,TB!$A115,Jun!$H:$H)</f>
        <v>0</v>
      </c>
      <c r="I115" s="39">
        <f>SUMIF(Jul!$A:$A,TB!$A115,Jul!$H:$H)</f>
        <v>0</v>
      </c>
      <c r="J115" s="39">
        <f>SUMIF(Aug!$A:$A,TB!$A115,Aug!$H:$H)</f>
        <v>0</v>
      </c>
      <c r="K115" s="39">
        <f>SUMIF(Sep!$A:$A,TB!$A115,Sep!$H:$H)</f>
        <v>0</v>
      </c>
      <c r="L115" s="39">
        <f>SUMIF(Oct!$A:$A,TB!$A115,Oct!$H:$H)</f>
        <v>0</v>
      </c>
      <c r="M115" s="39">
        <f>SUMIF(Nov!$A:$A,TB!$A115,Nov!$H:$H)</f>
        <v>0</v>
      </c>
      <c r="N115" s="165">
        <f>SUMIF(Dec!$A:$A,TB!$A115,Dec!$H:$H)</f>
        <v>0</v>
      </c>
      <c r="O115" s="179"/>
      <c r="P115" s="179"/>
      <c r="Q115" s="170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D115" s="39">
        <f t="shared" si="56"/>
        <v>0</v>
      </c>
      <c r="AE115" s="39">
        <f t="shared" si="57"/>
        <v>0</v>
      </c>
      <c r="AF115" s="39">
        <f t="shared" si="58"/>
        <v>0</v>
      </c>
      <c r="AG115" s="39">
        <f t="shared" si="59"/>
        <v>0</v>
      </c>
      <c r="AH115" s="39">
        <f t="shared" si="60"/>
        <v>0</v>
      </c>
      <c r="AI115" s="39">
        <f t="shared" si="61"/>
        <v>0</v>
      </c>
      <c r="AJ115" s="39">
        <f t="shared" si="62"/>
        <v>0</v>
      </c>
      <c r="AK115" s="39">
        <f t="shared" si="63"/>
        <v>0</v>
      </c>
      <c r="AL115" s="39">
        <f t="shared" si="64"/>
        <v>0</v>
      </c>
      <c r="AM115" s="39">
        <f t="shared" si="65"/>
        <v>0</v>
      </c>
      <c r="AN115" s="39">
        <f t="shared" si="66"/>
        <v>0</v>
      </c>
      <c r="AO115" s="165">
        <f t="shared" si="67"/>
        <v>0</v>
      </c>
    </row>
    <row r="116" spans="1:41" ht="16.399999999999999" customHeight="1">
      <c r="A116" s="17" t="s">
        <v>8</v>
      </c>
      <c r="B116" s="18"/>
      <c r="C116" s="19">
        <f t="shared" ref="C116" si="68">ROUND(SUM(C102:C115),2)</f>
        <v>5349579.3600000003</v>
      </c>
      <c r="D116" s="19">
        <f t="shared" ref="D116:N116" si="69">ROUND(SUM(D102:D115),2)</f>
        <v>3377485.05</v>
      </c>
      <c r="E116" s="19">
        <f t="shared" si="69"/>
        <v>3076984.1</v>
      </c>
      <c r="F116" s="19">
        <f t="shared" si="69"/>
        <v>2941953.67</v>
      </c>
      <c r="G116" s="19">
        <f t="shared" si="69"/>
        <v>1335444.3899999999</v>
      </c>
      <c r="H116" s="19">
        <f t="shared" si="69"/>
        <v>1978831.88</v>
      </c>
      <c r="I116" s="19">
        <f t="shared" si="69"/>
        <v>1978831.88</v>
      </c>
      <c r="J116" s="19">
        <f t="shared" si="69"/>
        <v>1978831.88</v>
      </c>
      <c r="K116" s="19">
        <f t="shared" si="69"/>
        <v>1978831.88</v>
      </c>
      <c r="L116" s="19">
        <f t="shared" si="69"/>
        <v>1978831.88</v>
      </c>
      <c r="M116" s="19">
        <f t="shared" si="69"/>
        <v>1978831.88</v>
      </c>
      <c r="N116" s="166">
        <f t="shared" si="69"/>
        <v>1978831.88</v>
      </c>
      <c r="O116" s="180"/>
      <c r="P116" s="180"/>
      <c r="Q116" s="171">
        <v>5114991.33</v>
      </c>
      <c r="R116" s="19">
        <v>3501659.43</v>
      </c>
      <c r="S116" s="19">
        <v>3401718.8</v>
      </c>
      <c r="T116" s="19">
        <v>2240265.5499999998</v>
      </c>
      <c r="U116" s="19">
        <v>3727256.2</v>
      </c>
      <c r="V116" s="19">
        <v>3744350.06</v>
      </c>
      <c r="W116" s="19">
        <v>4732360.3099999996</v>
      </c>
      <c r="X116" s="19">
        <v>4411400.09</v>
      </c>
      <c r="Y116" s="19">
        <v>2233561.58</v>
      </c>
      <c r="Z116" s="19">
        <v>1896301.38</v>
      </c>
      <c r="AA116" s="19">
        <v>2277756.54</v>
      </c>
      <c r="AB116" s="19">
        <v>5681109.5700000003</v>
      </c>
      <c r="AD116" s="19">
        <f t="shared" ref="AD116:AO116" si="70">ROUND(SUM(AD102:AD115),2)</f>
        <v>41064441.090000004</v>
      </c>
      <c r="AE116" s="19">
        <f t="shared" si="70"/>
        <v>25816482.48</v>
      </c>
      <c r="AF116" s="19">
        <f t="shared" si="70"/>
        <v>23505081.530000001</v>
      </c>
      <c r="AG116" s="19">
        <f t="shared" si="70"/>
        <v>22480938.969999999</v>
      </c>
      <c r="AH116" s="19">
        <f t="shared" si="70"/>
        <v>10226833.140000001</v>
      </c>
      <c r="AI116" s="19">
        <f t="shared" si="70"/>
        <v>15166559.060000001</v>
      </c>
      <c r="AJ116" s="19">
        <f t="shared" si="70"/>
        <v>15166559.060000001</v>
      </c>
      <c r="AK116" s="19">
        <f t="shared" si="70"/>
        <v>15166559.060000001</v>
      </c>
      <c r="AL116" s="19">
        <f t="shared" si="70"/>
        <v>15166559.060000001</v>
      </c>
      <c r="AM116" s="19">
        <f t="shared" si="70"/>
        <v>15166559.060000001</v>
      </c>
      <c r="AN116" s="19">
        <f t="shared" si="70"/>
        <v>15166559.060000001</v>
      </c>
      <c r="AO116" s="19">
        <f t="shared" si="70"/>
        <v>15166559.060000001</v>
      </c>
    </row>
    <row r="117" spans="1:41" ht="16.399999999999999" customHeight="1">
      <c r="A117" s="20"/>
      <c r="B117" s="14"/>
      <c r="C117" s="39">
        <f>SUMIF(Jan!$A:$A,TB!$A117,Jan!$H:$H)</f>
        <v>0</v>
      </c>
      <c r="D117" s="39">
        <f>SUMIF(Feb!$A:$A,TB!$A117,Feb!$H:$H)</f>
        <v>0</v>
      </c>
      <c r="E117" s="39">
        <f>SUMIF(Mar!$A:$A,TB!$A117,Mar!$H:$H)</f>
        <v>0</v>
      </c>
      <c r="F117" s="39">
        <f>SUMIF(Apr!$A:$A,TB!$A117,Apr!$H:$H)</f>
        <v>0</v>
      </c>
      <c r="G117" s="39">
        <f>SUMIF(May!$A:$A,TB!$A117,May!$H:$H)</f>
        <v>0</v>
      </c>
      <c r="H117" s="39">
        <f>SUMIF(Jun!$A:$A,TB!$A117,Jun!$H:$H)</f>
        <v>0</v>
      </c>
      <c r="I117" s="39">
        <f>SUMIF(Jul!$A:$A,TB!$A117,Jul!$H:$H)</f>
        <v>0</v>
      </c>
      <c r="J117" s="39">
        <f>SUMIF(Aug!$A:$A,TB!$A117,Aug!$H:$H)</f>
        <v>0</v>
      </c>
      <c r="K117" s="39">
        <f>SUMIF(Sep!$A:$A,TB!$A117,Sep!$H:$H)</f>
        <v>0</v>
      </c>
      <c r="L117" s="39">
        <f>SUMIF(Oct!$A:$A,TB!$A117,Oct!$H:$H)</f>
        <v>0</v>
      </c>
      <c r="M117" s="39">
        <f>SUMIF(Nov!$A:$A,TB!$A117,Nov!$H:$H)</f>
        <v>0</v>
      </c>
      <c r="N117" s="165">
        <f>SUMIF(Dec!$A:$A,TB!$A117,Dec!$H:$H)</f>
        <v>0</v>
      </c>
      <c r="O117" s="179"/>
      <c r="P117" s="179"/>
      <c r="Q117" s="170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>
        <v>0</v>
      </c>
      <c r="AB117" s="39">
        <v>0</v>
      </c>
      <c r="AD117" s="39">
        <f t="shared" ref="AD117:AD148" si="71">ROUND(C117*AD$2,2)</f>
        <v>0</v>
      </c>
      <c r="AE117" s="39">
        <f t="shared" ref="AE117:AE148" si="72">ROUND(D117*AE$2,2)</f>
        <v>0</v>
      </c>
      <c r="AF117" s="39">
        <f t="shared" ref="AF117:AF148" si="73">ROUND(E117*AF$2,2)</f>
        <v>0</v>
      </c>
      <c r="AG117" s="39">
        <f t="shared" ref="AG117:AG148" si="74">ROUND(F117*AG$2,2)</f>
        <v>0</v>
      </c>
      <c r="AH117" s="39">
        <f t="shared" ref="AH117:AH148" si="75">ROUND(G117*AH$2,2)</f>
        <v>0</v>
      </c>
      <c r="AI117" s="39">
        <f t="shared" ref="AI117:AI148" si="76">ROUND(H117*AI$2,2)</f>
        <v>0</v>
      </c>
      <c r="AJ117" s="39">
        <f t="shared" ref="AJ117:AJ148" si="77">ROUND(I117*AJ$2,2)</f>
        <v>0</v>
      </c>
      <c r="AK117" s="39">
        <f t="shared" ref="AK117:AK148" si="78">ROUND(J117*AK$2,2)</f>
        <v>0</v>
      </c>
      <c r="AL117" s="39">
        <f t="shared" ref="AL117:AL148" si="79">ROUND(K117*AL$2,2)</f>
        <v>0</v>
      </c>
      <c r="AM117" s="39">
        <f t="shared" ref="AM117:AM148" si="80">ROUND(L117*AM$2,2)</f>
        <v>0</v>
      </c>
      <c r="AN117" s="39">
        <f t="shared" ref="AN117:AN148" si="81">ROUND(M117*AN$2,2)</f>
        <v>0</v>
      </c>
      <c r="AO117" s="165">
        <f t="shared" ref="AO117:AO148" si="82">ROUND(N117*AO$2,2)</f>
        <v>0</v>
      </c>
    </row>
    <row r="118" spans="1:41" ht="16.399999999999999" customHeight="1">
      <c r="A118" s="20">
        <v>15110</v>
      </c>
      <c r="B118" s="14" t="s">
        <v>190</v>
      </c>
      <c r="C118" s="39">
        <f>SUMIF(Jan!$A:$A,TB!$A118,Jan!$H:$H)</f>
        <v>0</v>
      </c>
      <c r="D118" s="39">
        <f>SUMIF(Feb!$A:$A,TB!$A118,Feb!$H:$H)</f>
        <v>0</v>
      </c>
      <c r="E118" s="39">
        <f>SUMIF(Mar!$A:$A,TB!$A118,Mar!$H:$H)</f>
        <v>0</v>
      </c>
      <c r="F118" s="39">
        <f>SUMIF(Apr!$A:$A,TB!$A118,Apr!$H:$H)</f>
        <v>0</v>
      </c>
      <c r="G118" s="39">
        <f>SUMIF(May!$A:$A,TB!$A118,May!$H:$H)</f>
        <v>0</v>
      </c>
      <c r="H118" s="39">
        <f>SUMIF(Jun!$A:$A,TB!$A118,Jun!$H:$H)</f>
        <v>0</v>
      </c>
      <c r="I118" s="39">
        <f>SUMIF(Jul!$A:$A,TB!$A118,Jul!$H:$H)</f>
        <v>0</v>
      </c>
      <c r="J118" s="39">
        <f>SUMIF(Aug!$A:$A,TB!$A118,Aug!$H:$H)</f>
        <v>0</v>
      </c>
      <c r="K118" s="39">
        <f>SUMIF(Sep!$A:$A,TB!$A118,Sep!$H:$H)</f>
        <v>0</v>
      </c>
      <c r="L118" s="39">
        <f>SUMIF(Oct!$A:$A,TB!$A118,Oct!$H:$H)</f>
        <v>0</v>
      </c>
      <c r="M118" s="39">
        <f>SUMIF(Nov!$A:$A,TB!$A118,Nov!$H:$H)</f>
        <v>0</v>
      </c>
      <c r="N118" s="165">
        <f>SUMIF(Dec!$A:$A,TB!$A118,Dec!$H:$H)</f>
        <v>0</v>
      </c>
      <c r="O118" s="179"/>
      <c r="P118" s="179"/>
      <c r="Q118" s="170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  <c r="AB118" s="39">
        <v>0</v>
      </c>
      <c r="AD118" s="39">
        <f t="shared" si="71"/>
        <v>0</v>
      </c>
      <c r="AE118" s="39">
        <f t="shared" si="72"/>
        <v>0</v>
      </c>
      <c r="AF118" s="39">
        <f t="shared" si="73"/>
        <v>0</v>
      </c>
      <c r="AG118" s="39">
        <f t="shared" si="74"/>
        <v>0</v>
      </c>
      <c r="AH118" s="39">
        <f t="shared" si="75"/>
        <v>0</v>
      </c>
      <c r="AI118" s="39">
        <f t="shared" si="76"/>
        <v>0</v>
      </c>
      <c r="AJ118" s="39">
        <f t="shared" si="77"/>
        <v>0</v>
      </c>
      <c r="AK118" s="39">
        <f t="shared" si="78"/>
        <v>0</v>
      </c>
      <c r="AL118" s="39">
        <f t="shared" si="79"/>
        <v>0</v>
      </c>
      <c r="AM118" s="39">
        <f t="shared" si="80"/>
        <v>0</v>
      </c>
      <c r="AN118" s="39">
        <f t="shared" si="81"/>
        <v>0</v>
      </c>
      <c r="AO118" s="165">
        <f t="shared" si="82"/>
        <v>0</v>
      </c>
    </row>
    <row r="119" spans="1:41" ht="16.399999999999999" customHeight="1">
      <c r="A119" s="20">
        <v>15111</v>
      </c>
      <c r="B119" s="14" t="s">
        <v>191</v>
      </c>
      <c r="C119" s="39">
        <f>SUMIF(Jan!$A:$A,TB!$A119,Jan!$H:$H)</f>
        <v>0</v>
      </c>
      <c r="D119" s="39">
        <f>SUMIF(Feb!$A:$A,TB!$A119,Feb!$H:$H)</f>
        <v>0</v>
      </c>
      <c r="E119" s="39">
        <f>SUMIF(Mar!$A:$A,TB!$A119,Mar!$H:$H)</f>
        <v>0</v>
      </c>
      <c r="F119" s="39">
        <f>SUMIF(Apr!$A:$A,TB!$A119,Apr!$H:$H)</f>
        <v>0</v>
      </c>
      <c r="G119" s="39">
        <f>SUMIF(May!$A:$A,TB!$A119,May!$H:$H)</f>
        <v>0</v>
      </c>
      <c r="H119" s="39">
        <f>SUMIF(Jun!$A:$A,TB!$A119,Jun!$H:$H)</f>
        <v>0</v>
      </c>
      <c r="I119" s="39">
        <f>SUMIF(Jul!$A:$A,TB!$A119,Jul!$H:$H)</f>
        <v>0</v>
      </c>
      <c r="J119" s="39">
        <f>SUMIF(Aug!$A:$A,TB!$A119,Aug!$H:$H)</f>
        <v>0</v>
      </c>
      <c r="K119" s="39">
        <f>SUMIF(Sep!$A:$A,TB!$A119,Sep!$H:$H)</f>
        <v>0</v>
      </c>
      <c r="L119" s="39">
        <f>SUMIF(Oct!$A:$A,TB!$A119,Oct!$H:$H)</f>
        <v>0</v>
      </c>
      <c r="M119" s="39">
        <f>SUMIF(Nov!$A:$A,TB!$A119,Nov!$H:$H)</f>
        <v>0</v>
      </c>
      <c r="N119" s="165">
        <f>SUMIF(Dec!$A:$A,TB!$A119,Dec!$H:$H)</f>
        <v>0</v>
      </c>
      <c r="O119" s="179"/>
      <c r="P119" s="179"/>
      <c r="Q119" s="170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  <c r="AB119" s="39">
        <v>0</v>
      </c>
      <c r="AD119" s="39">
        <f t="shared" si="71"/>
        <v>0</v>
      </c>
      <c r="AE119" s="39">
        <f t="shared" si="72"/>
        <v>0</v>
      </c>
      <c r="AF119" s="39">
        <f t="shared" si="73"/>
        <v>0</v>
      </c>
      <c r="AG119" s="39">
        <f t="shared" si="74"/>
        <v>0</v>
      </c>
      <c r="AH119" s="39">
        <f t="shared" si="75"/>
        <v>0</v>
      </c>
      <c r="AI119" s="39">
        <f t="shared" si="76"/>
        <v>0</v>
      </c>
      <c r="AJ119" s="39">
        <f t="shared" si="77"/>
        <v>0</v>
      </c>
      <c r="AK119" s="39">
        <f t="shared" si="78"/>
        <v>0</v>
      </c>
      <c r="AL119" s="39">
        <f t="shared" si="79"/>
        <v>0</v>
      </c>
      <c r="AM119" s="39">
        <f t="shared" si="80"/>
        <v>0</v>
      </c>
      <c r="AN119" s="39">
        <f t="shared" si="81"/>
        <v>0</v>
      </c>
      <c r="AO119" s="165">
        <f t="shared" si="82"/>
        <v>0</v>
      </c>
    </row>
    <row r="120" spans="1:41" ht="16.399999999999999" customHeight="1">
      <c r="A120" s="20">
        <v>15112</v>
      </c>
      <c r="B120" s="14" t="s">
        <v>192</v>
      </c>
      <c r="C120" s="39">
        <f>SUMIF(Jan!$A:$A,TB!$A120,Jan!$H:$H)</f>
        <v>0</v>
      </c>
      <c r="D120" s="39">
        <f>SUMIF(Feb!$A:$A,TB!$A120,Feb!$H:$H)</f>
        <v>0</v>
      </c>
      <c r="E120" s="39">
        <f>SUMIF(Mar!$A:$A,TB!$A120,Mar!$H:$H)</f>
        <v>0</v>
      </c>
      <c r="F120" s="39">
        <f>SUMIF(Apr!$A:$A,TB!$A120,Apr!$H:$H)</f>
        <v>0</v>
      </c>
      <c r="G120" s="39">
        <f>SUMIF(May!$A:$A,TB!$A120,May!$H:$H)</f>
        <v>0</v>
      </c>
      <c r="H120" s="39">
        <f>SUMIF(Jun!$A:$A,TB!$A120,Jun!$H:$H)</f>
        <v>0</v>
      </c>
      <c r="I120" s="39">
        <f>SUMIF(Jul!$A:$A,TB!$A120,Jul!$H:$H)</f>
        <v>0</v>
      </c>
      <c r="J120" s="39">
        <f>SUMIF(Aug!$A:$A,TB!$A120,Aug!$H:$H)</f>
        <v>0</v>
      </c>
      <c r="K120" s="39">
        <f>SUMIF(Sep!$A:$A,TB!$A120,Sep!$H:$H)</f>
        <v>0</v>
      </c>
      <c r="L120" s="39">
        <f>SUMIF(Oct!$A:$A,TB!$A120,Oct!$H:$H)</f>
        <v>0</v>
      </c>
      <c r="M120" s="39">
        <f>SUMIF(Nov!$A:$A,TB!$A120,Nov!$H:$H)</f>
        <v>0</v>
      </c>
      <c r="N120" s="165">
        <f>SUMIF(Dec!$A:$A,TB!$A120,Dec!$H:$H)</f>
        <v>0</v>
      </c>
      <c r="O120" s="179"/>
      <c r="P120" s="179"/>
      <c r="Q120" s="170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D120" s="39">
        <f t="shared" si="71"/>
        <v>0</v>
      </c>
      <c r="AE120" s="39">
        <f t="shared" si="72"/>
        <v>0</v>
      </c>
      <c r="AF120" s="39">
        <f t="shared" si="73"/>
        <v>0</v>
      </c>
      <c r="AG120" s="39">
        <f t="shared" si="74"/>
        <v>0</v>
      </c>
      <c r="AH120" s="39">
        <f t="shared" si="75"/>
        <v>0</v>
      </c>
      <c r="AI120" s="39">
        <f t="shared" si="76"/>
        <v>0</v>
      </c>
      <c r="AJ120" s="39">
        <f t="shared" si="77"/>
        <v>0</v>
      </c>
      <c r="AK120" s="39">
        <f t="shared" si="78"/>
        <v>0</v>
      </c>
      <c r="AL120" s="39">
        <f t="shared" si="79"/>
        <v>0</v>
      </c>
      <c r="AM120" s="39">
        <f t="shared" si="80"/>
        <v>0</v>
      </c>
      <c r="AN120" s="39">
        <f t="shared" si="81"/>
        <v>0</v>
      </c>
      <c r="AO120" s="165">
        <f t="shared" si="82"/>
        <v>0</v>
      </c>
    </row>
    <row r="121" spans="1:41" ht="16.399999999999999" customHeight="1">
      <c r="A121" s="20">
        <v>15113</v>
      </c>
      <c r="B121" s="14" t="s">
        <v>193</v>
      </c>
      <c r="C121" s="39">
        <f>SUMIF(Jan!$A:$A,TB!$A121,Jan!$H:$H)</f>
        <v>0</v>
      </c>
      <c r="D121" s="39">
        <f>SUMIF(Feb!$A:$A,TB!$A121,Feb!$H:$H)</f>
        <v>0</v>
      </c>
      <c r="E121" s="39">
        <f>SUMIF(Mar!$A:$A,TB!$A121,Mar!$H:$H)</f>
        <v>0</v>
      </c>
      <c r="F121" s="39">
        <f>SUMIF(Apr!$A:$A,TB!$A121,Apr!$H:$H)</f>
        <v>0</v>
      </c>
      <c r="G121" s="39">
        <f>SUMIF(May!$A:$A,TB!$A121,May!$H:$H)</f>
        <v>0</v>
      </c>
      <c r="H121" s="39">
        <f>SUMIF(Jun!$A:$A,TB!$A121,Jun!$H:$H)</f>
        <v>0</v>
      </c>
      <c r="I121" s="39">
        <f>SUMIF(Jul!$A:$A,TB!$A121,Jul!$H:$H)</f>
        <v>0</v>
      </c>
      <c r="J121" s="39">
        <f>SUMIF(Aug!$A:$A,TB!$A121,Aug!$H:$H)</f>
        <v>0</v>
      </c>
      <c r="K121" s="39">
        <f>SUMIF(Sep!$A:$A,TB!$A121,Sep!$H:$H)</f>
        <v>0</v>
      </c>
      <c r="L121" s="39">
        <f>SUMIF(Oct!$A:$A,TB!$A121,Oct!$H:$H)</f>
        <v>0</v>
      </c>
      <c r="M121" s="39">
        <f>SUMIF(Nov!$A:$A,TB!$A121,Nov!$H:$H)</f>
        <v>0</v>
      </c>
      <c r="N121" s="165">
        <f>SUMIF(Dec!$A:$A,TB!$A121,Dec!$H:$H)</f>
        <v>0</v>
      </c>
      <c r="O121" s="179"/>
      <c r="P121" s="179"/>
      <c r="Q121" s="170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  <c r="AB121" s="39">
        <v>0</v>
      </c>
      <c r="AD121" s="39">
        <f t="shared" si="71"/>
        <v>0</v>
      </c>
      <c r="AE121" s="39">
        <f t="shared" si="72"/>
        <v>0</v>
      </c>
      <c r="AF121" s="39">
        <f t="shared" si="73"/>
        <v>0</v>
      </c>
      <c r="AG121" s="39">
        <f t="shared" si="74"/>
        <v>0</v>
      </c>
      <c r="AH121" s="39">
        <f t="shared" si="75"/>
        <v>0</v>
      </c>
      <c r="AI121" s="39">
        <f t="shared" si="76"/>
        <v>0</v>
      </c>
      <c r="AJ121" s="39">
        <f t="shared" si="77"/>
        <v>0</v>
      </c>
      <c r="AK121" s="39">
        <f t="shared" si="78"/>
        <v>0</v>
      </c>
      <c r="AL121" s="39">
        <f t="shared" si="79"/>
        <v>0</v>
      </c>
      <c r="AM121" s="39">
        <f t="shared" si="80"/>
        <v>0</v>
      </c>
      <c r="AN121" s="39">
        <f t="shared" si="81"/>
        <v>0</v>
      </c>
      <c r="AO121" s="165">
        <f t="shared" si="82"/>
        <v>0</v>
      </c>
    </row>
    <row r="122" spans="1:41" ht="16.399999999999999" customHeight="1">
      <c r="A122" s="20">
        <v>15115</v>
      </c>
      <c r="B122" s="14" t="s">
        <v>194</v>
      </c>
      <c r="C122" s="39">
        <f>SUMIF(Jan!$A:$A,TB!$A122,Jan!$H:$H)</f>
        <v>0</v>
      </c>
      <c r="D122" s="39">
        <f>SUMIF(Feb!$A:$A,TB!$A122,Feb!$H:$H)</f>
        <v>0</v>
      </c>
      <c r="E122" s="39">
        <f>SUMIF(Mar!$A:$A,TB!$A122,Mar!$H:$H)</f>
        <v>0</v>
      </c>
      <c r="F122" s="39">
        <f>SUMIF(Apr!$A:$A,TB!$A122,Apr!$H:$H)</f>
        <v>0</v>
      </c>
      <c r="G122" s="39">
        <f>SUMIF(May!$A:$A,TB!$A122,May!$H:$H)</f>
        <v>0</v>
      </c>
      <c r="H122" s="39">
        <f>SUMIF(Jun!$A:$A,TB!$A122,Jun!$H:$H)</f>
        <v>0</v>
      </c>
      <c r="I122" s="39">
        <f>SUMIF(Jul!$A:$A,TB!$A122,Jul!$H:$H)</f>
        <v>0</v>
      </c>
      <c r="J122" s="39">
        <f>SUMIF(Aug!$A:$A,TB!$A122,Aug!$H:$H)</f>
        <v>0</v>
      </c>
      <c r="K122" s="39">
        <f>SUMIF(Sep!$A:$A,TB!$A122,Sep!$H:$H)</f>
        <v>0</v>
      </c>
      <c r="L122" s="39">
        <f>SUMIF(Oct!$A:$A,TB!$A122,Oct!$H:$H)</f>
        <v>0</v>
      </c>
      <c r="M122" s="39">
        <f>SUMIF(Nov!$A:$A,TB!$A122,Nov!$H:$H)</f>
        <v>0</v>
      </c>
      <c r="N122" s="165">
        <f>SUMIF(Dec!$A:$A,TB!$A122,Dec!$H:$H)</f>
        <v>0</v>
      </c>
      <c r="O122" s="179"/>
      <c r="P122" s="179"/>
      <c r="Q122" s="170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  <c r="AB122" s="39">
        <v>0</v>
      </c>
      <c r="AD122" s="39">
        <f t="shared" si="71"/>
        <v>0</v>
      </c>
      <c r="AE122" s="39">
        <f t="shared" si="72"/>
        <v>0</v>
      </c>
      <c r="AF122" s="39">
        <f t="shared" si="73"/>
        <v>0</v>
      </c>
      <c r="AG122" s="39">
        <f t="shared" si="74"/>
        <v>0</v>
      </c>
      <c r="AH122" s="39">
        <f t="shared" si="75"/>
        <v>0</v>
      </c>
      <c r="AI122" s="39">
        <f t="shared" si="76"/>
        <v>0</v>
      </c>
      <c r="AJ122" s="39">
        <f t="shared" si="77"/>
        <v>0</v>
      </c>
      <c r="AK122" s="39">
        <f t="shared" si="78"/>
        <v>0</v>
      </c>
      <c r="AL122" s="39">
        <f t="shared" si="79"/>
        <v>0</v>
      </c>
      <c r="AM122" s="39">
        <f t="shared" si="80"/>
        <v>0</v>
      </c>
      <c r="AN122" s="39">
        <f t="shared" si="81"/>
        <v>0</v>
      </c>
      <c r="AO122" s="165">
        <f t="shared" si="82"/>
        <v>0</v>
      </c>
    </row>
    <row r="123" spans="1:41" ht="16.399999999999999" customHeight="1">
      <c r="A123" s="20">
        <v>15116</v>
      </c>
      <c r="B123" s="14" t="s">
        <v>195</v>
      </c>
      <c r="C123" s="39">
        <f>SUMIF(Jan!$A:$A,TB!$A123,Jan!$H:$H)</f>
        <v>0</v>
      </c>
      <c r="D123" s="39">
        <f>SUMIF(Feb!$A:$A,TB!$A123,Feb!$H:$H)</f>
        <v>0</v>
      </c>
      <c r="E123" s="39">
        <f>SUMIF(Mar!$A:$A,TB!$A123,Mar!$H:$H)</f>
        <v>0</v>
      </c>
      <c r="F123" s="39">
        <f>SUMIF(Apr!$A:$A,TB!$A123,Apr!$H:$H)</f>
        <v>0</v>
      </c>
      <c r="G123" s="39">
        <f>SUMIF(May!$A:$A,TB!$A123,May!$H:$H)</f>
        <v>0</v>
      </c>
      <c r="H123" s="39">
        <f>SUMIF(Jun!$A:$A,TB!$A123,Jun!$H:$H)</f>
        <v>0</v>
      </c>
      <c r="I123" s="39">
        <f>SUMIF(Jul!$A:$A,TB!$A123,Jul!$H:$H)</f>
        <v>0</v>
      </c>
      <c r="J123" s="39">
        <f>SUMIF(Aug!$A:$A,TB!$A123,Aug!$H:$H)</f>
        <v>0</v>
      </c>
      <c r="K123" s="39">
        <f>SUMIF(Sep!$A:$A,TB!$A123,Sep!$H:$H)</f>
        <v>0</v>
      </c>
      <c r="L123" s="39">
        <f>SUMIF(Oct!$A:$A,TB!$A123,Oct!$H:$H)</f>
        <v>0</v>
      </c>
      <c r="M123" s="39">
        <f>SUMIF(Nov!$A:$A,TB!$A123,Nov!$H:$H)</f>
        <v>0</v>
      </c>
      <c r="N123" s="165">
        <f>SUMIF(Dec!$A:$A,TB!$A123,Dec!$H:$H)</f>
        <v>0</v>
      </c>
      <c r="O123" s="179"/>
      <c r="P123" s="179"/>
      <c r="Q123" s="170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  <c r="AB123" s="39">
        <v>0</v>
      </c>
      <c r="AD123" s="39">
        <f t="shared" si="71"/>
        <v>0</v>
      </c>
      <c r="AE123" s="39">
        <f t="shared" si="72"/>
        <v>0</v>
      </c>
      <c r="AF123" s="39">
        <f t="shared" si="73"/>
        <v>0</v>
      </c>
      <c r="AG123" s="39">
        <f t="shared" si="74"/>
        <v>0</v>
      </c>
      <c r="AH123" s="39">
        <f t="shared" si="75"/>
        <v>0</v>
      </c>
      <c r="AI123" s="39">
        <f t="shared" si="76"/>
        <v>0</v>
      </c>
      <c r="AJ123" s="39">
        <f t="shared" si="77"/>
        <v>0</v>
      </c>
      <c r="AK123" s="39">
        <f t="shared" si="78"/>
        <v>0</v>
      </c>
      <c r="AL123" s="39">
        <f t="shared" si="79"/>
        <v>0</v>
      </c>
      <c r="AM123" s="39">
        <f t="shared" si="80"/>
        <v>0</v>
      </c>
      <c r="AN123" s="39">
        <f t="shared" si="81"/>
        <v>0</v>
      </c>
      <c r="AO123" s="165">
        <f t="shared" si="82"/>
        <v>0</v>
      </c>
    </row>
    <row r="124" spans="1:41" ht="16.399999999999999" customHeight="1">
      <c r="A124" s="20">
        <v>15117</v>
      </c>
      <c r="B124" s="14" t="s">
        <v>196</v>
      </c>
      <c r="C124" s="39">
        <f>SUMIF(Jan!$A:$A,TB!$A124,Jan!$H:$H)</f>
        <v>0</v>
      </c>
      <c r="D124" s="39">
        <f>SUMIF(Feb!$A:$A,TB!$A124,Feb!$H:$H)</f>
        <v>0</v>
      </c>
      <c r="E124" s="39">
        <f>SUMIF(Mar!$A:$A,TB!$A124,Mar!$H:$H)</f>
        <v>0</v>
      </c>
      <c r="F124" s="39">
        <f>SUMIF(Apr!$A:$A,TB!$A124,Apr!$H:$H)</f>
        <v>0</v>
      </c>
      <c r="G124" s="39">
        <f>SUMIF(May!$A:$A,TB!$A124,May!$H:$H)</f>
        <v>0</v>
      </c>
      <c r="H124" s="39">
        <f>SUMIF(Jun!$A:$A,TB!$A124,Jun!$H:$H)</f>
        <v>0</v>
      </c>
      <c r="I124" s="39">
        <f>SUMIF(Jul!$A:$A,TB!$A124,Jul!$H:$H)</f>
        <v>0</v>
      </c>
      <c r="J124" s="39">
        <f>SUMIF(Aug!$A:$A,TB!$A124,Aug!$H:$H)</f>
        <v>0</v>
      </c>
      <c r="K124" s="39">
        <f>SUMIF(Sep!$A:$A,TB!$A124,Sep!$H:$H)</f>
        <v>0</v>
      </c>
      <c r="L124" s="39">
        <f>SUMIF(Oct!$A:$A,TB!$A124,Oct!$H:$H)</f>
        <v>0</v>
      </c>
      <c r="M124" s="39">
        <f>SUMIF(Nov!$A:$A,TB!$A124,Nov!$H:$H)</f>
        <v>0</v>
      </c>
      <c r="N124" s="165">
        <f>SUMIF(Dec!$A:$A,TB!$A124,Dec!$H:$H)</f>
        <v>0</v>
      </c>
      <c r="O124" s="179"/>
      <c r="P124" s="179"/>
      <c r="Q124" s="170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  <c r="AB124" s="39">
        <v>0</v>
      </c>
      <c r="AD124" s="39">
        <f t="shared" si="71"/>
        <v>0</v>
      </c>
      <c r="AE124" s="39">
        <f t="shared" si="72"/>
        <v>0</v>
      </c>
      <c r="AF124" s="39">
        <f t="shared" si="73"/>
        <v>0</v>
      </c>
      <c r="AG124" s="39">
        <f t="shared" si="74"/>
        <v>0</v>
      </c>
      <c r="AH124" s="39">
        <f t="shared" si="75"/>
        <v>0</v>
      </c>
      <c r="AI124" s="39">
        <f t="shared" si="76"/>
        <v>0</v>
      </c>
      <c r="AJ124" s="39">
        <f t="shared" si="77"/>
        <v>0</v>
      </c>
      <c r="AK124" s="39">
        <f t="shared" si="78"/>
        <v>0</v>
      </c>
      <c r="AL124" s="39">
        <f t="shared" si="79"/>
        <v>0</v>
      </c>
      <c r="AM124" s="39">
        <f t="shared" si="80"/>
        <v>0</v>
      </c>
      <c r="AN124" s="39">
        <f t="shared" si="81"/>
        <v>0</v>
      </c>
      <c r="AO124" s="165">
        <f t="shared" si="82"/>
        <v>0</v>
      </c>
    </row>
    <row r="125" spans="1:41" ht="16.399999999999999" customHeight="1">
      <c r="A125" s="20">
        <v>15118</v>
      </c>
      <c r="B125" s="14" t="s">
        <v>197</v>
      </c>
      <c r="C125" s="39">
        <f>SUMIF(Jan!$A:$A,TB!$A125,Jan!$H:$H)</f>
        <v>0</v>
      </c>
      <c r="D125" s="39">
        <f>SUMIF(Feb!$A:$A,TB!$A125,Feb!$H:$H)</f>
        <v>0</v>
      </c>
      <c r="E125" s="39">
        <f>SUMIF(Mar!$A:$A,TB!$A125,Mar!$H:$H)</f>
        <v>0</v>
      </c>
      <c r="F125" s="39">
        <f>SUMIF(Apr!$A:$A,TB!$A125,Apr!$H:$H)</f>
        <v>0</v>
      </c>
      <c r="G125" s="39">
        <f>SUMIF(May!$A:$A,TB!$A125,May!$H:$H)</f>
        <v>0</v>
      </c>
      <c r="H125" s="39">
        <f>SUMIF(Jun!$A:$A,TB!$A125,Jun!$H:$H)</f>
        <v>0</v>
      </c>
      <c r="I125" s="39">
        <f>SUMIF(Jul!$A:$A,TB!$A125,Jul!$H:$H)</f>
        <v>0</v>
      </c>
      <c r="J125" s="39">
        <f>SUMIF(Aug!$A:$A,TB!$A125,Aug!$H:$H)</f>
        <v>0</v>
      </c>
      <c r="K125" s="39">
        <f>SUMIF(Sep!$A:$A,TB!$A125,Sep!$H:$H)</f>
        <v>0</v>
      </c>
      <c r="L125" s="39">
        <f>SUMIF(Oct!$A:$A,TB!$A125,Oct!$H:$H)</f>
        <v>0</v>
      </c>
      <c r="M125" s="39">
        <f>SUMIF(Nov!$A:$A,TB!$A125,Nov!$H:$H)</f>
        <v>0</v>
      </c>
      <c r="N125" s="165">
        <f>SUMIF(Dec!$A:$A,TB!$A125,Dec!$H:$H)</f>
        <v>0</v>
      </c>
      <c r="O125" s="179"/>
      <c r="P125" s="179"/>
      <c r="Q125" s="170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  <c r="AB125" s="39">
        <v>0</v>
      </c>
      <c r="AD125" s="39">
        <f t="shared" si="71"/>
        <v>0</v>
      </c>
      <c r="AE125" s="39">
        <f t="shared" si="72"/>
        <v>0</v>
      </c>
      <c r="AF125" s="39">
        <f t="shared" si="73"/>
        <v>0</v>
      </c>
      <c r="AG125" s="39">
        <f t="shared" si="74"/>
        <v>0</v>
      </c>
      <c r="AH125" s="39">
        <f t="shared" si="75"/>
        <v>0</v>
      </c>
      <c r="AI125" s="39">
        <f t="shared" si="76"/>
        <v>0</v>
      </c>
      <c r="AJ125" s="39">
        <f t="shared" si="77"/>
        <v>0</v>
      </c>
      <c r="AK125" s="39">
        <f t="shared" si="78"/>
        <v>0</v>
      </c>
      <c r="AL125" s="39">
        <f t="shared" si="79"/>
        <v>0</v>
      </c>
      <c r="AM125" s="39">
        <f t="shared" si="80"/>
        <v>0</v>
      </c>
      <c r="AN125" s="39">
        <f t="shared" si="81"/>
        <v>0</v>
      </c>
      <c r="AO125" s="165">
        <f t="shared" si="82"/>
        <v>0</v>
      </c>
    </row>
    <row r="126" spans="1:41" ht="16.399999999999999" customHeight="1">
      <c r="A126" s="20">
        <v>15119</v>
      </c>
      <c r="B126" s="14" t="s">
        <v>198</v>
      </c>
      <c r="C126" s="39">
        <f>SUMIF(Jan!$A:$A,TB!$A126,Jan!$H:$H)</f>
        <v>0</v>
      </c>
      <c r="D126" s="39">
        <f>SUMIF(Feb!$A:$A,TB!$A126,Feb!$H:$H)</f>
        <v>0</v>
      </c>
      <c r="E126" s="39">
        <f>SUMIF(Mar!$A:$A,TB!$A126,Mar!$H:$H)</f>
        <v>0</v>
      </c>
      <c r="F126" s="39">
        <f>SUMIF(Apr!$A:$A,TB!$A126,Apr!$H:$H)</f>
        <v>0</v>
      </c>
      <c r="G126" s="39">
        <f>SUMIF(May!$A:$A,TB!$A126,May!$H:$H)</f>
        <v>0</v>
      </c>
      <c r="H126" s="39">
        <f>SUMIF(Jun!$A:$A,TB!$A126,Jun!$H:$H)</f>
        <v>0</v>
      </c>
      <c r="I126" s="39">
        <f>SUMIF(Jul!$A:$A,TB!$A126,Jul!$H:$H)</f>
        <v>0</v>
      </c>
      <c r="J126" s="39">
        <f>SUMIF(Aug!$A:$A,TB!$A126,Aug!$H:$H)</f>
        <v>0</v>
      </c>
      <c r="K126" s="39">
        <f>SUMIF(Sep!$A:$A,TB!$A126,Sep!$H:$H)</f>
        <v>0</v>
      </c>
      <c r="L126" s="39">
        <f>SUMIF(Oct!$A:$A,TB!$A126,Oct!$H:$H)</f>
        <v>0</v>
      </c>
      <c r="M126" s="39">
        <f>SUMIF(Nov!$A:$A,TB!$A126,Nov!$H:$H)</f>
        <v>0</v>
      </c>
      <c r="N126" s="165">
        <f>SUMIF(Dec!$A:$A,TB!$A126,Dec!$H:$H)</f>
        <v>0</v>
      </c>
      <c r="O126" s="179"/>
      <c r="P126" s="179"/>
      <c r="Q126" s="170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  <c r="AB126" s="39">
        <v>0</v>
      </c>
      <c r="AD126" s="39">
        <f t="shared" si="71"/>
        <v>0</v>
      </c>
      <c r="AE126" s="39">
        <f t="shared" si="72"/>
        <v>0</v>
      </c>
      <c r="AF126" s="39">
        <f t="shared" si="73"/>
        <v>0</v>
      </c>
      <c r="AG126" s="39">
        <f t="shared" si="74"/>
        <v>0</v>
      </c>
      <c r="AH126" s="39">
        <f t="shared" si="75"/>
        <v>0</v>
      </c>
      <c r="AI126" s="39">
        <f t="shared" si="76"/>
        <v>0</v>
      </c>
      <c r="AJ126" s="39">
        <f t="shared" si="77"/>
        <v>0</v>
      </c>
      <c r="AK126" s="39">
        <f t="shared" si="78"/>
        <v>0</v>
      </c>
      <c r="AL126" s="39">
        <f t="shared" si="79"/>
        <v>0</v>
      </c>
      <c r="AM126" s="39">
        <f t="shared" si="80"/>
        <v>0</v>
      </c>
      <c r="AN126" s="39">
        <f t="shared" si="81"/>
        <v>0</v>
      </c>
      <c r="AO126" s="165">
        <f t="shared" si="82"/>
        <v>0</v>
      </c>
    </row>
    <row r="127" spans="1:41" ht="16.399999999999999" customHeight="1">
      <c r="A127" s="20">
        <v>15120</v>
      </c>
      <c r="B127" s="14" t="s">
        <v>199</v>
      </c>
      <c r="C127" s="39">
        <f>SUMIF(Jan!$A:$A,TB!$A127,Jan!$H:$H)</f>
        <v>0</v>
      </c>
      <c r="D127" s="39">
        <f>SUMIF(Feb!$A:$A,TB!$A127,Feb!$H:$H)</f>
        <v>0</v>
      </c>
      <c r="E127" s="39">
        <f>SUMIF(Mar!$A:$A,TB!$A127,Mar!$H:$H)</f>
        <v>0</v>
      </c>
      <c r="F127" s="39">
        <f>SUMIF(Apr!$A:$A,TB!$A127,Apr!$H:$H)</f>
        <v>0</v>
      </c>
      <c r="G127" s="39">
        <f>SUMIF(May!$A:$A,TB!$A127,May!$H:$H)</f>
        <v>0</v>
      </c>
      <c r="H127" s="39">
        <f>SUMIF(Jun!$A:$A,TB!$A127,Jun!$H:$H)</f>
        <v>0</v>
      </c>
      <c r="I127" s="39">
        <f>SUMIF(Jul!$A:$A,TB!$A127,Jul!$H:$H)</f>
        <v>0</v>
      </c>
      <c r="J127" s="39">
        <f>SUMIF(Aug!$A:$A,TB!$A127,Aug!$H:$H)</f>
        <v>0</v>
      </c>
      <c r="K127" s="39">
        <f>SUMIF(Sep!$A:$A,TB!$A127,Sep!$H:$H)</f>
        <v>0</v>
      </c>
      <c r="L127" s="39">
        <f>SUMIF(Oct!$A:$A,TB!$A127,Oct!$H:$H)</f>
        <v>0</v>
      </c>
      <c r="M127" s="39">
        <f>SUMIF(Nov!$A:$A,TB!$A127,Nov!$H:$H)</f>
        <v>0</v>
      </c>
      <c r="N127" s="165">
        <f>SUMIF(Dec!$A:$A,TB!$A127,Dec!$H:$H)</f>
        <v>0</v>
      </c>
      <c r="O127" s="179"/>
      <c r="P127" s="179"/>
      <c r="Q127" s="170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0</v>
      </c>
      <c r="AB127" s="39">
        <v>0</v>
      </c>
      <c r="AD127" s="39">
        <f t="shared" si="71"/>
        <v>0</v>
      </c>
      <c r="AE127" s="39">
        <f t="shared" si="72"/>
        <v>0</v>
      </c>
      <c r="AF127" s="39">
        <f t="shared" si="73"/>
        <v>0</v>
      </c>
      <c r="AG127" s="39">
        <f t="shared" si="74"/>
        <v>0</v>
      </c>
      <c r="AH127" s="39">
        <f t="shared" si="75"/>
        <v>0</v>
      </c>
      <c r="AI127" s="39">
        <f t="shared" si="76"/>
        <v>0</v>
      </c>
      <c r="AJ127" s="39">
        <f t="shared" si="77"/>
        <v>0</v>
      </c>
      <c r="AK127" s="39">
        <f t="shared" si="78"/>
        <v>0</v>
      </c>
      <c r="AL127" s="39">
        <f t="shared" si="79"/>
        <v>0</v>
      </c>
      <c r="AM127" s="39">
        <f t="shared" si="80"/>
        <v>0</v>
      </c>
      <c r="AN127" s="39">
        <f t="shared" si="81"/>
        <v>0</v>
      </c>
      <c r="AO127" s="165">
        <f t="shared" si="82"/>
        <v>0</v>
      </c>
    </row>
    <row r="128" spans="1:41" ht="16.399999999999999" customHeight="1">
      <c r="A128" s="20">
        <v>15121</v>
      </c>
      <c r="B128" s="14" t="s">
        <v>200</v>
      </c>
      <c r="C128" s="39">
        <f>SUMIF(Jan!$A:$A,TB!$A128,Jan!$H:$H)</f>
        <v>0</v>
      </c>
      <c r="D128" s="39">
        <f>SUMIF(Feb!$A:$A,TB!$A128,Feb!$H:$H)</f>
        <v>0</v>
      </c>
      <c r="E128" s="39">
        <f>SUMIF(Mar!$A:$A,TB!$A128,Mar!$H:$H)</f>
        <v>0</v>
      </c>
      <c r="F128" s="39">
        <f>SUMIF(Apr!$A:$A,TB!$A128,Apr!$H:$H)</f>
        <v>0</v>
      </c>
      <c r="G128" s="39">
        <f>SUMIF(May!$A:$A,TB!$A128,May!$H:$H)</f>
        <v>0</v>
      </c>
      <c r="H128" s="39">
        <f>SUMIF(Jun!$A:$A,TB!$A128,Jun!$H:$H)</f>
        <v>0</v>
      </c>
      <c r="I128" s="39">
        <f>SUMIF(Jul!$A:$A,TB!$A128,Jul!$H:$H)</f>
        <v>0</v>
      </c>
      <c r="J128" s="39">
        <f>SUMIF(Aug!$A:$A,TB!$A128,Aug!$H:$H)</f>
        <v>0</v>
      </c>
      <c r="K128" s="39">
        <f>SUMIF(Sep!$A:$A,TB!$A128,Sep!$H:$H)</f>
        <v>0</v>
      </c>
      <c r="L128" s="39">
        <f>SUMIF(Oct!$A:$A,TB!$A128,Oct!$H:$H)</f>
        <v>0</v>
      </c>
      <c r="M128" s="39">
        <f>SUMIF(Nov!$A:$A,TB!$A128,Nov!$H:$H)</f>
        <v>0</v>
      </c>
      <c r="N128" s="165">
        <f>SUMIF(Dec!$A:$A,TB!$A128,Dec!$H:$H)</f>
        <v>0</v>
      </c>
      <c r="O128" s="179"/>
      <c r="P128" s="179"/>
      <c r="Q128" s="170">
        <v>0</v>
      </c>
      <c r="R128" s="39"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  <c r="AB128" s="39">
        <v>0</v>
      </c>
      <c r="AD128" s="39">
        <f t="shared" si="71"/>
        <v>0</v>
      </c>
      <c r="AE128" s="39">
        <f t="shared" si="72"/>
        <v>0</v>
      </c>
      <c r="AF128" s="39">
        <f t="shared" si="73"/>
        <v>0</v>
      </c>
      <c r="AG128" s="39">
        <f t="shared" si="74"/>
        <v>0</v>
      </c>
      <c r="AH128" s="39">
        <f t="shared" si="75"/>
        <v>0</v>
      </c>
      <c r="AI128" s="39">
        <f t="shared" si="76"/>
        <v>0</v>
      </c>
      <c r="AJ128" s="39">
        <f t="shared" si="77"/>
        <v>0</v>
      </c>
      <c r="AK128" s="39">
        <f t="shared" si="78"/>
        <v>0</v>
      </c>
      <c r="AL128" s="39">
        <f t="shared" si="79"/>
        <v>0</v>
      </c>
      <c r="AM128" s="39">
        <f t="shared" si="80"/>
        <v>0</v>
      </c>
      <c r="AN128" s="39">
        <f t="shared" si="81"/>
        <v>0</v>
      </c>
      <c r="AO128" s="165">
        <f t="shared" si="82"/>
        <v>0</v>
      </c>
    </row>
    <row r="129" spans="1:41" ht="16.399999999999999" customHeight="1">
      <c r="A129" s="20">
        <v>15122</v>
      </c>
      <c r="B129" s="14" t="s">
        <v>201</v>
      </c>
      <c r="C129" s="39">
        <f>SUMIF(Jan!$A:$A,TB!$A129,Jan!$H:$H)</f>
        <v>0</v>
      </c>
      <c r="D129" s="39">
        <f>SUMIF(Feb!$A:$A,TB!$A129,Feb!$H:$H)</f>
        <v>0</v>
      </c>
      <c r="E129" s="39">
        <f>SUMIF(Mar!$A:$A,TB!$A129,Mar!$H:$H)</f>
        <v>0</v>
      </c>
      <c r="F129" s="39">
        <f>SUMIF(Apr!$A:$A,TB!$A129,Apr!$H:$H)</f>
        <v>0</v>
      </c>
      <c r="G129" s="39">
        <f>SUMIF(May!$A:$A,TB!$A129,May!$H:$H)</f>
        <v>0</v>
      </c>
      <c r="H129" s="39">
        <f>SUMIF(Jun!$A:$A,TB!$A129,Jun!$H:$H)</f>
        <v>0</v>
      </c>
      <c r="I129" s="39">
        <f>SUMIF(Jul!$A:$A,TB!$A129,Jul!$H:$H)</f>
        <v>0</v>
      </c>
      <c r="J129" s="39">
        <f>SUMIF(Aug!$A:$A,TB!$A129,Aug!$H:$H)</f>
        <v>0</v>
      </c>
      <c r="K129" s="39">
        <f>SUMIF(Sep!$A:$A,TB!$A129,Sep!$H:$H)</f>
        <v>0</v>
      </c>
      <c r="L129" s="39">
        <f>SUMIF(Oct!$A:$A,TB!$A129,Oct!$H:$H)</f>
        <v>0</v>
      </c>
      <c r="M129" s="39">
        <f>SUMIF(Nov!$A:$A,TB!$A129,Nov!$H:$H)</f>
        <v>0</v>
      </c>
      <c r="N129" s="165">
        <f>SUMIF(Dec!$A:$A,TB!$A129,Dec!$H:$H)</f>
        <v>0</v>
      </c>
      <c r="O129" s="179"/>
      <c r="P129" s="179"/>
      <c r="Q129" s="170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0</v>
      </c>
      <c r="AB129" s="39">
        <v>0</v>
      </c>
      <c r="AD129" s="39">
        <f t="shared" si="71"/>
        <v>0</v>
      </c>
      <c r="AE129" s="39">
        <f t="shared" si="72"/>
        <v>0</v>
      </c>
      <c r="AF129" s="39">
        <f t="shared" si="73"/>
        <v>0</v>
      </c>
      <c r="AG129" s="39">
        <f t="shared" si="74"/>
        <v>0</v>
      </c>
      <c r="AH129" s="39">
        <f t="shared" si="75"/>
        <v>0</v>
      </c>
      <c r="AI129" s="39">
        <f t="shared" si="76"/>
        <v>0</v>
      </c>
      <c r="AJ129" s="39">
        <f t="shared" si="77"/>
        <v>0</v>
      </c>
      <c r="AK129" s="39">
        <f t="shared" si="78"/>
        <v>0</v>
      </c>
      <c r="AL129" s="39">
        <f t="shared" si="79"/>
        <v>0</v>
      </c>
      <c r="AM129" s="39">
        <f t="shared" si="80"/>
        <v>0</v>
      </c>
      <c r="AN129" s="39">
        <f t="shared" si="81"/>
        <v>0</v>
      </c>
      <c r="AO129" s="165">
        <f t="shared" si="82"/>
        <v>0</v>
      </c>
    </row>
    <row r="130" spans="1:41" ht="16.399999999999999" customHeight="1">
      <c r="A130" s="20">
        <v>15123</v>
      </c>
      <c r="B130" s="14" t="s">
        <v>202</v>
      </c>
      <c r="C130" s="39">
        <f>SUMIF(Jan!$A:$A,TB!$A130,Jan!$H:$H)</f>
        <v>0</v>
      </c>
      <c r="D130" s="39">
        <f>SUMIF(Feb!$A:$A,TB!$A130,Feb!$H:$H)</f>
        <v>0</v>
      </c>
      <c r="E130" s="39">
        <f>SUMIF(Mar!$A:$A,TB!$A130,Mar!$H:$H)</f>
        <v>0</v>
      </c>
      <c r="F130" s="39">
        <f>SUMIF(Apr!$A:$A,TB!$A130,Apr!$H:$H)</f>
        <v>0</v>
      </c>
      <c r="G130" s="39">
        <f>SUMIF(May!$A:$A,TB!$A130,May!$H:$H)</f>
        <v>0</v>
      </c>
      <c r="H130" s="39">
        <f>SUMIF(Jun!$A:$A,TB!$A130,Jun!$H:$H)</f>
        <v>0</v>
      </c>
      <c r="I130" s="39">
        <f>SUMIF(Jul!$A:$A,TB!$A130,Jul!$H:$H)</f>
        <v>0</v>
      </c>
      <c r="J130" s="39">
        <f>SUMIF(Aug!$A:$A,TB!$A130,Aug!$H:$H)</f>
        <v>0</v>
      </c>
      <c r="K130" s="39">
        <f>SUMIF(Sep!$A:$A,TB!$A130,Sep!$H:$H)</f>
        <v>0</v>
      </c>
      <c r="L130" s="39">
        <f>SUMIF(Oct!$A:$A,TB!$A130,Oct!$H:$H)</f>
        <v>0</v>
      </c>
      <c r="M130" s="39">
        <f>SUMIF(Nov!$A:$A,TB!$A130,Nov!$H:$H)</f>
        <v>0</v>
      </c>
      <c r="N130" s="165">
        <f>SUMIF(Dec!$A:$A,TB!$A130,Dec!$H:$H)</f>
        <v>0</v>
      </c>
      <c r="O130" s="179"/>
      <c r="P130" s="179"/>
      <c r="Q130" s="170">
        <v>0</v>
      </c>
      <c r="R130" s="39">
        <v>0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  <c r="AB130" s="39">
        <v>0</v>
      </c>
      <c r="AD130" s="39">
        <f t="shared" si="71"/>
        <v>0</v>
      </c>
      <c r="AE130" s="39">
        <f t="shared" si="72"/>
        <v>0</v>
      </c>
      <c r="AF130" s="39">
        <f t="shared" si="73"/>
        <v>0</v>
      </c>
      <c r="AG130" s="39">
        <f t="shared" si="74"/>
        <v>0</v>
      </c>
      <c r="AH130" s="39">
        <f t="shared" si="75"/>
        <v>0</v>
      </c>
      <c r="AI130" s="39">
        <f t="shared" si="76"/>
        <v>0</v>
      </c>
      <c r="AJ130" s="39">
        <f t="shared" si="77"/>
        <v>0</v>
      </c>
      <c r="AK130" s="39">
        <f t="shared" si="78"/>
        <v>0</v>
      </c>
      <c r="AL130" s="39">
        <f t="shared" si="79"/>
        <v>0</v>
      </c>
      <c r="AM130" s="39">
        <f t="shared" si="80"/>
        <v>0</v>
      </c>
      <c r="AN130" s="39">
        <f t="shared" si="81"/>
        <v>0</v>
      </c>
      <c r="AO130" s="165">
        <f t="shared" si="82"/>
        <v>0</v>
      </c>
    </row>
    <row r="131" spans="1:41" ht="16.399999999999999" customHeight="1">
      <c r="A131" s="20">
        <v>15124</v>
      </c>
      <c r="B131" s="14" t="s">
        <v>203</v>
      </c>
      <c r="C131" s="39">
        <f>SUMIF(Jan!$A:$A,TB!$A131,Jan!$H:$H)</f>
        <v>0</v>
      </c>
      <c r="D131" s="39">
        <f>SUMIF(Feb!$A:$A,TB!$A131,Feb!$H:$H)</f>
        <v>0</v>
      </c>
      <c r="E131" s="39">
        <f>SUMIF(Mar!$A:$A,TB!$A131,Mar!$H:$H)</f>
        <v>0</v>
      </c>
      <c r="F131" s="39">
        <f>SUMIF(Apr!$A:$A,TB!$A131,Apr!$H:$H)</f>
        <v>0</v>
      </c>
      <c r="G131" s="39">
        <f>SUMIF(May!$A:$A,TB!$A131,May!$H:$H)</f>
        <v>0</v>
      </c>
      <c r="H131" s="39">
        <f>SUMIF(Jun!$A:$A,TB!$A131,Jun!$H:$H)</f>
        <v>0</v>
      </c>
      <c r="I131" s="39">
        <f>SUMIF(Jul!$A:$A,TB!$A131,Jul!$H:$H)</f>
        <v>0</v>
      </c>
      <c r="J131" s="39">
        <f>SUMIF(Aug!$A:$A,TB!$A131,Aug!$H:$H)</f>
        <v>0</v>
      </c>
      <c r="K131" s="39">
        <f>SUMIF(Sep!$A:$A,TB!$A131,Sep!$H:$H)</f>
        <v>0</v>
      </c>
      <c r="L131" s="39">
        <f>SUMIF(Oct!$A:$A,TB!$A131,Oct!$H:$H)</f>
        <v>0</v>
      </c>
      <c r="M131" s="39">
        <f>SUMIF(Nov!$A:$A,TB!$A131,Nov!$H:$H)</f>
        <v>0</v>
      </c>
      <c r="N131" s="165">
        <f>SUMIF(Dec!$A:$A,TB!$A131,Dec!$H:$H)</f>
        <v>0</v>
      </c>
      <c r="O131" s="179"/>
      <c r="P131" s="179"/>
      <c r="Q131" s="170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  <c r="X131" s="39">
        <v>0</v>
      </c>
      <c r="Y131" s="39">
        <v>0</v>
      </c>
      <c r="Z131" s="39">
        <v>0</v>
      </c>
      <c r="AA131" s="39">
        <v>0</v>
      </c>
      <c r="AB131" s="39">
        <v>0</v>
      </c>
      <c r="AD131" s="39">
        <f t="shared" si="71"/>
        <v>0</v>
      </c>
      <c r="AE131" s="39">
        <f t="shared" si="72"/>
        <v>0</v>
      </c>
      <c r="AF131" s="39">
        <f t="shared" si="73"/>
        <v>0</v>
      </c>
      <c r="AG131" s="39">
        <f t="shared" si="74"/>
        <v>0</v>
      </c>
      <c r="AH131" s="39">
        <f t="shared" si="75"/>
        <v>0</v>
      </c>
      <c r="AI131" s="39">
        <f t="shared" si="76"/>
        <v>0</v>
      </c>
      <c r="AJ131" s="39">
        <f t="shared" si="77"/>
        <v>0</v>
      </c>
      <c r="AK131" s="39">
        <f t="shared" si="78"/>
        <v>0</v>
      </c>
      <c r="AL131" s="39">
        <f t="shared" si="79"/>
        <v>0</v>
      </c>
      <c r="AM131" s="39">
        <f t="shared" si="80"/>
        <v>0</v>
      </c>
      <c r="AN131" s="39">
        <f t="shared" si="81"/>
        <v>0</v>
      </c>
      <c r="AO131" s="165">
        <f t="shared" si="82"/>
        <v>0</v>
      </c>
    </row>
    <row r="132" spans="1:41" ht="16.399999999999999" customHeight="1">
      <c r="A132" s="20">
        <v>15125</v>
      </c>
      <c r="B132" s="14" t="s">
        <v>204</v>
      </c>
      <c r="C132" s="39">
        <f>SUMIF(Jan!$A:$A,TB!$A132,Jan!$H:$H)</f>
        <v>0</v>
      </c>
      <c r="D132" s="39">
        <f>SUMIF(Feb!$A:$A,TB!$A132,Feb!$H:$H)</f>
        <v>0</v>
      </c>
      <c r="E132" s="39">
        <f>SUMIF(Mar!$A:$A,TB!$A132,Mar!$H:$H)</f>
        <v>0</v>
      </c>
      <c r="F132" s="39">
        <f>SUMIF(Apr!$A:$A,TB!$A132,Apr!$H:$H)</f>
        <v>0</v>
      </c>
      <c r="G132" s="39">
        <f>SUMIF(May!$A:$A,TB!$A132,May!$H:$H)</f>
        <v>0</v>
      </c>
      <c r="H132" s="39">
        <f>SUMIF(Jun!$A:$A,TB!$A132,Jun!$H:$H)</f>
        <v>0</v>
      </c>
      <c r="I132" s="39">
        <f>SUMIF(Jul!$A:$A,TB!$A132,Jul!$H:$H)</f>
        <v>0</v>
      </c>
      <c r="J132" s="39">
        <f>SUMIF(Aug!$A:$A,TB!$A132,Aug!$H:$H)</f>
        <v>0</v>
      </c>
      <c r="K132" s="39">
        <f>SUMIF(Sep!$A:$A,TB!$A132,Sep!$H:$H)</f>
        <v>0</v>
      </c>
      <c r="L132" s="39">
        <f>SUMIF(Oct!$A:$A,TB!$A132,Oct!$H:$H)</f>
        <v>0</v>
      </c>
      <c r="M132" s="39">
        <f>SUMIF(Nov!$A:$A,TB!$A132,Nov!$H:$H)</f>
        <v>0</v>
      </c>
      <c r="N132" s="165">
        <f>SUMIF(Dec!$A:$A,TB!$A132,Dec!$H:$H)</f>
        <v>0</v>
      </c>
      <c r="O132" s="179"/>
      <c r="P132" s="179"/>
      <c r="Q132" s="170">
        <v>0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  <c r="AB132" s="39">
        <v>0</v>
      </c>
      <c r="AD132" s="39">
        <f t="shared" si="71"/>
        <v>0</v>
      </c>
      <c r="AE132" s="39">
        <f t="shared" si="72"/>
        <v>0</v>
      </c>
      <c r="AF132" s="39">
        <f t="shared" si="73"/>
        <v>0</v>
      </c>
      <c r="AG132" s="39">
        <f t="shared" si="74"/>
        <v>0</v>
      </c>
      <c r="AH132" s="39">
        <f t="shared" si="75"/>
        <v>0</v>
      </c>
      <c r="AI132" s="39">
        <f t="shared" si="76"/>
        <v>0</v>
      </c>
      <c r="AJ132" s="39">
        <f t="shared" si="77"/>
        <v>0</v>
      </c>
      <c r="AK132" s="39">
        <f t="shared" si="78"/>
        <v>0</v>
      </c>
      <c r="AL132" s="39">
        <f t="shared" si="79"/>
        <v>0</v>
      </c>
      <c r="AM132" s="39">
        <f t="shared" si="80"/>
        <v>0</v>
      </c>
      <c r="AN132" s="39">
        <f t="shared" si="81"/>
        <v>0</v>
      </c>
      <c r="AO132" s="165">
        <f t="shared" si="82"/>
        <v>0</v>
      </c>
    </row>
    <row r="133" spans="1:41" ht="16.399999999999999" customHeight="1">
      <c r="A133" s="20">
        <v>15126</v>
      </c>
      <c r="B133" s="14" t="s">
        <v>205</v>
      </c>
      <c r="C133" s="39">
        <f>SUMIF(Jan!$A:$A,TB!$A133,Jan!$H:$H)</f>
        <v>0</v>
      </c>
      <c r="D133" s="39">
        <f>SUMIF(Feb!$A:$A,TB!$A133,Feb!$H:$H)</f>
        <v>0</v>
      </c>
      <c r="E133" s="39">
        <f>SUMIF(Mar!$A:$A,TB!$A133,Mar!$H:$H)</f>
        <v>0</v>
      </c>
      <c r="F133" s="39">
        <f>SUMIF(Apr!$A:$A,TB!$A133,Apr!$H:$H)</f>
        <v>0</v>
      </c>
      <c r="G133" s="39">
        <f>SUMIF(May!$A:$A,TB!$A133,May!$H:$H)</f>
        <v>0</v>
      </c>
      <c r="H133" s="39">
        <f>SUMIF(Jun!$A:$A,TB!$A133,Jun!$H:$H)</f>
        <v>0</v>
      </c>
      <c r="I133" s="39">
        <f>SUMIF(Jul!$A:$A,TB!$A133,Jul!$H:$H)</f>
        <v>0</v>
      </c>
      <c r="J133" s="39">
        <f>SUMIF(Aug!$A:$A,TB!$A133,Aug!$H:$H)</f>
        <v>0</v>
      </c>
      <c r="K133" s="39">
        <f>SUMIF(Sep!$A:$A,TB!$A133,Sep!$H:$H)</f>
        <v>0</v>
      </c>
      <c r="L133" s="39">
        <f>SUMIF(Oct!$A:$A,TB!$A133,Oct!$H:$H)</f>
        <v>0</v>
      </c>
      <c r="M133" s="39">
        <f>SUMIF(Nov!$A:$A,TB!$A133,Nov!$H:$H)</f>
        <v>0</v>
      </c>
      <c r="N133" s="165">
        <f>SUMIF(Dec!$A:$A,TB!$A133,Dec!$H:$H)</f>
        <v>0</v>
      </c>
      <c r="O133" s="179"/>
      <c r="P133" s="179"/>
      <c r="Q133" s="170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D133" s="39">
        <f t="shared" si="71"/>
        <v>0</v>
      </c>
      <c r="AE133" s="39">
        <f t="shared" si="72"/>
        <v>0</v>
      </c>
      <c r="AF133" s="39">
        <f t="shared" si="73"/>
        <v>0</v>
      </c>
      <c r="AG133" s="39">
        <f t="shared" si="74"/>
        <v>0</v>
      </c>
      <c r="AH133" s="39">
        <f t="shared" si="75"/>
        <v>0</v>
      </c>
      <c r="AI133" s="39">
        <f t="shared" si="76"/>
        <v>0</v>
      </c>
      <c r="AJ133" s="39">
        <f t="shared" si="77"/>
        <v>0</v>
      </c>
      <c r="AK133" s="39">
        <f t="shared" si="78"/>
        <v>0</v>
      </c>
      <c r="AL133" s="39">
        <f t="shared" si="79"/>
        <v>0</v>
      </c>
      <c r="AM133" s="39">
        <f t="shared" si="80"/>
        <v>0</v>
      </c>
      <c r="AN133" s="39">
        <f t="shared" si="81"/>
        <v>0</v>
      </c>
      <c r="AO133" s="165">
        <f t="shared" si="82"/>
        <v>0</v>
      </c>
    </row>
    <row r="134" spans="1:41" ht="16.399999999999999" customHeight="1">
      <c r="A134" s="20">
        <v>15137</v>
      </c>
      <c r="B134" s="14" t="s">
        <v>206</v>
      </c>
      <c r="C134" s="39">
        <f>SUMIF(Jan!$A:$A,TB!$A134,Jan!$H:$H)</f>
        <v>0</v>
      </c>
      <c r="D134" s="39">
        <f>SUMIF(Feb!$A:$A,TB!$A134,Feb!$H:$H)</f>
        <v>0</v>
      </c>
      <c r="E134" s="39">
        <f>SUMIF(Mar!$A:$A,TB!$A134,Mar!$H:$H)</f>
        <v>0</v>
      </c>
      <c r="F134" s="39">
        <f>SUMIF(Apr!$A:$A,TB!$A134,Apr!$H:$H)</f>
        <v>0</v>
      </c>
      <c r="G134" s="39">
        <f>SUMIF(May!$A:$A,TB!$A134,May!$H:$H)</f>
        <v>0</v>
      </c>
      <c r="H134" s="39">
        <f>SUMIF(Jun!$A:$A,TB!$A134,Jun!$H:$H)</f>
        <v>0</v>
      </c>
      <c r="I134" s="39">
        <f>SUMIF(Jul!$A:$A,TB!$A134,Jul!$H:$H)</f>
        <v>0</v>
      </c>
      <c r="J134" s="39">
        <f>SUMIF(Aug!$A:$A,TB!$A134,Aug!$H:$H)</f>
        <v>0</v>
      </c>
      <c r="K134" s="39">
        <f>SUMIF(Sep!$A:$A,TB!$A134,Sep!$H:$H)</f>
        <v>0</v>
      </c>
      <c r="L134" s="39">
        <f>SUMIF(Oct!$A:$A,TB!$A134,Oct!$H:$H)</f>
        <v>0</v>
      </c>
      <c r="M134" s="39">
        <f>SUMIF(Nov!$A:$A,TB!$A134,Nov!$H:$H)</f>
        <v>0</v>
      </c>
      <c r="N134" s="165">
        <f>SUMIF(Dec!$A:$A,TB!$A134,Dec!$H:$H)</f>
        <v>0</v>
      </c>
      <c r="O134" s="179"/>
      <c r="P134" s="179"/>
      <c r="Q134" s="170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D134" s="39">
        <f t="shared" si="71"/>
        <v>0</v>
      </c>
      <c r="AE134" s="39">
        <f t="shared" si="72"/>
        <v>0</v>
      </c>
      <c r="AF134" s="39">
        <f t="shared" si="73"/>
        <v>0</v>
      </c>
      <c r="AG134" s="39">
        <f t="shared" si="74"/>
        <v>0</v>
      </c>
      <c r="AH134" s="39">
        <f t="shared" si="75"/>
        <v>0</v>
      </c>
      <c r="AI134" s="39">
        <f t="shared" si="76"/>
        <v>0</v>
      </c>
      <c r="AJ134" s="39">
        <f t="shared" si="77"/>
        <v>0</v>
      </c>
      <c r="AK134" s="39">
        <f t="shared" si="78"/>
        <v>0</v>
      </c>
      <c r="AL134" s="39">
        <f t="shared" si="79"/>
        <v>0</v>
      </c>
      <c r="AM134" s="39">
        <f t="shared" si="80"/>
        <v>0</v>
      </c>
      <c r="AN134" s="39">
        <f t="shared" si="81"/>
        <v>0</v>
      </c>
      <c r="AO134" s="165">
        <f t="shared" si="82"/>
        <v>0</v>
      </c>
    </row>
    <row r="135" spans="1:41" ht="16.399999999999999" customHeight="1">
      <c r="A135" s="20">
        <v>15101</v>
      </c>
      <c r="B135" s="14" t="s">
        <v>207</v>
      </c>
      <c r="C135" s="39">
        <f>SUMIF(Jan!$A:$A,TB!$A135,Jan!$H:$H)</f>
        <v>0</v>
      </c>
      <c r="D135" s="39">
        <f>SUMIF(Feb!$A:$A,TB!$A135,Feb!$H:$H)</f>
        <v>0</v>
      </c>
      <c r="E135" s="39">
        <f>SUMIF(Mar!$A:$A,TB!$A135,Mar!$H:$H)</f>
        <v>0</v>
      </c>
      <c r="F135" s="39">
        <f>SUMIF(Apr!$A:$A,TB!$A135,Apr!$H:$H)</f>
        <v>0</v>
      </c>
      <c r="G135" s="39">
        <f>SUMIF(May!$A:$A,TB!$A135,May!$H:$H)</f>
        <v>0</v>
      </c>
      <c r="H135" s="39">
        <f>SUMIF(Jun!$A:$A,TB!$A135,Jun!$H:$H)</f>
        <v>0</v>
      </c>
      <c r="I135" s="39">
        <f>SUMIF(Jul!$A:$A,TB!$A135,Jul!$H:$H)</f>
        <v>0</v>
      </c>
      <c r="J135" s="39">
        <f>SUMIF(Aug!$A:$A,TB!$A135,Aug!$H:$H)</f>
        <v>0</v>
      </c>
      <c r="K135" s="39">
        <f>SUMIF(Sep!$A:$A,TB!$A135,Sep!$H:$H)</f>
        <v>0</v>
      </c>
      <c r="L135" s="39">
        <f>SUMIF(Oct!$A:$A,TB!$A135,Oct!$H:$H)</f>
        <v>0</v>
      </c>
      <c r="M135" s="39">
        <f>SUMIF(Nov!$A:$A,TB!$A135,Nov!$H:$H)</f>
        <v>0</v>
      </c>
      <c r="N135" s="165">
        <f>SUMIF(Dec!$A:$A,TB!$A135,Dec!$H:$H)</f>
        <v>0</v>
      </c>
      <c r="O135" s="179"/>
      <c r="P135" s="179"/>
      <c r="Q135" s="170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D135" s="39">
        <f t="shared" si="71"/>
        <v>0</v>
      </c>
      <c r="AE135" s="39">
        <f t="shared" si="72"/>
        <v>0</v>
      </c>
      <c r="AF135" s="39">
        <f t="shared" si="73"/>
        <v>0</v>
      </c>
      <c r="AG135" s="39">
        <f t="shared" si="74"/>
        <v>0</v>
      </c>
      <c r="AH135" s="39">
        <f t="shared" si="75"/>
        <v>0</v>
      </c>
      <c r="AI135" s="39">
        <f t="shared" si="76"/>
        <v>0</v>
      </c>
      <c r="AJ135" s="39">
        <f t="shared" si="77"/>
        <v>0</v>
      </c>
      <c r="AK135" s="39">
        <f t="shared" si="78"/>
        <v>0</v>
      </c>
      <c r="AL135" s="39">
        <f t="shared" si="79"/>
        <v>0</v>
      </c>
      <c r="AM135" s="39">
        <f t="shared" si="80"/>
        <v>0</v>
      </c>
      <c r="AN135" s="39">
        <f t="shared" si="81"/>
        <v>0</v>
      </c>
      <c r="AO135" s="165">
        <f t="shared" si="82"/>
        <v>0</v>
      </c>
    </row>
    <row r="136" spans="1:41" ht="16.399999999999999" customHeight="1">
      <c r="A136" s="20">
        <v>15102</v>
      </c>
      <c r="B136" s="14" t="s">
        <v>208</v>
      </c>
      <c r="C136" s="39">
        <f>SUMIF(Jan!$A:$A,TB!$A136,Jan!$H:$H)</f>
        <v>0</v>
      </c>
      <c r="D136" s="39">
        <f>SUMIF(Feb!$A:$A,TB!$A136,Feb!$H:$H)</f>
        <v>0</v>
      </c>
      <c r="E136" s="39">
        <f>SUMIF(Mar!$A:$A,TB!$A136,Mar!$H:$H)</f>
        <v>0</v>
      </c>
      <c r="F136" s="39">
        <f>SUMIF(Apr!$A:$A,TB!$A136,Apr!$H:$H)</f>
        <v>0</v>
      </c>
      <c r="G136" s="39">
        <f>SUMIF(May!$A:$A,TB!$A136,May!$H:$H)</f>
        <v>0</v>
      </c>
      <c r="H136" s="39">
        <f>SUMIF(Jun!$A:$A,TB!$A136,Jun!$H:$H)</f>
        <v>0</v>
      </c>
      <c r="I136" s="39">
        <f>SUMIF(Jul!$A:$A,TB!$A136,Jul!$H:$H)</f>
        <v>0</v>
      </c>
      <c r="J136" s="39">
        <f>SUMIF(Aug!$A:$A,TB!$A136,Aug!$H:$H)</f>
        <v>0</v>
      </c>
      <c r="K136" s="39">
        <f>SUMIF(Sep!$A:$A,TB!$A136,Sep!$H:$H)</f>
        <v>0</v>
      </c>
      <c r="L136" s="39">
        <f>SUMIF(Oct!$A:$A,TB!$A136,Oct!$H:$H)</f>
        <v>0</v>
      </c>
      <c r="M136" s="39">
        <f>SUMIF(Nov!$A:$A,TB!$A136,Nov!$H:$H)</f>
        <v>0</v>
      </c>
      <c r="N136" s="165">
        <f>SUMIF(Dec!$A:$A,TB!$A136,Dec!$H:$H)</f>
        <v>0</v>
      </c>
      <c r="O136" s="179"/>
      <c r="P136" s="179"/>
      <c r="Q136" s="170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D136" s="39">
        <f t="shared" si="71"/>
        <v>0</v>
      </c>
      <c r="AE136" s="39">
        <f t="shared" si="72"/>
        <v>0</v>
      </c>
      <c r="AF136" s="39">
        <f t="shared" si="73"/>
        <v>0</v>
      </c>
      <c r="AG136" s="39">
        <f t="shared" si="74"/>
        <v>0</v>
      </c>
      <c r="AH136" s="39">
        <f t="shared" si="75"/>
        <v>0</v>
      </c>
      <c r="AI136" s="39">
        <f t="shared" si="76"/>
        <v>0</v>
      </c>
      <c r="AJ136" s="39">
        <f t="shared" si="77"/>
        <v>0</v>
      </c>
      <c r="AK136" s="39">
        <f t="shared" si="78"/>
        <v>0</v>
      </c>
      <c r="AL136" s="39">
        <f t="shared" si="79"/>
        <v>0</v>
      </c>
      <c r="AM136" s="39">
        <f t="shared" si="80"/>
        <v>0</v>
      </c>
      <c r="AN136" s="39">
        <f t="shared" si="81"/>
        <v>0</v>
      </c>
      <c r="AO136" s="165">
        <f t="shared" si="82"/>
        <v>0</v>
      </c>
    </row>
    <row r="137" spans="1:41" ht="16.399999999999999" customHeight="1">
      <c r="A137" s="20">
        <v>15103</v>
      </c>
      <c r="B137" s="14" t="s">
        <v>209</v>
      </c>
      <c r="C137" s="39">
        <f>SUMIF(Jan!$A:$A,TB!$A137,Jan!$H:$H)</f>
        <v>0</v>
      </c>
      <c r="D137" s="39">
        <f>SUMIF(Feb!$A:$A,TB!$A137,Feb!$H:$H)</f>
        <v>0</v>
      </c>
      <c r="E137" s="39">
        <f>SUMIF(Mar!$A:$A,TB!$A137,Mar!$H:$H)</f>
        <v>0</v>
      </c>
      <c r="F137" s="39">
        <f>SUMIF(Apr!$A:$A,TB!$A137,Apr!$H:$H)</f>
        <v>0</v>
      </c>
      <c r="G137" s="39">
        <f>SUMIF(May!$A:$A,TB!$A137,May!$H:$H)</f>
        <v>0</v>
      </c>
      <c r="H137" s="39">
        <f>SUMIF(Jun!$A:$A,TB!$A137,Jun!$H:$H)</f>
        <v>0</v>
      </c>
      <c r="I137" s="39">
        <f>SUMIF(Jul!$A:$A,TB!$A137,Jul!$H:$H)</f>
        <v>0</v>
      </c>
      <c r="J137" s="39">
        <f>SUMIF(Aug!$A:$A,TB!$A137,Aug!$H:$H)</f>
        <v>0</v>
      </c>
      <c r="K137" s="39">
        <f>SUMIF(Sep!$A:$A,TB!$A137,Sep!$H:$H)</f>
        <v>0</v>
      </c>
      <c r="L137" s="39">
        <f>SUMIF(Oct!$A:$A,TB!$A137,Oct!$H:$H)</f>
        <v>0</v>
      </c>
      <c r="M137" s="39">
        <f>SUMIF(Nov!$A:$A,TB!$A137,Nov!$H:$H)</f>
        <v>0</v>
      </c>
      <c r="N137" s="165">
        <f>SUMIF(Dec!$A:$A,TB!$A137,Dec!$H:$H)</f>
        <v>0</v>
      </c>
      <c r="O137" s="179"/>
      <c r="P137" s="179"/>
      <c r="Q137" s="170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0</v>
      </c>
      <c r="AB137" s="39">
        <v>0</v>
      </c>
      <c r="AD137" s="39">
        <f t="shared" si="71"/>
        <v>0</v>
      </c>
      <c r="AE137" s="39">
        <f t="shared" si="72"/>
        <v>0</v>
      </c>
      <c r="AF137" s="39">
        <f t="shared" si="73"/>
        <v>0</v>
      </c>
      <c r="AG137" s="39">
        <f t="shared" si="74"/>
        <v>0</v>
      </c>
      <c r="AH137" s="39">
        <f t="shared" si="75"/>
        <v>0</v>
      </c>
      <c r="AI137" s="39">
        <f t="shared" si="76"/>
        <v>0</v>
      </c>
      <c r="AJ137" s="39">
        <f t="shared" si="77"/>
        <v>0</v>
      </c>
      <c r="AK137" s="39">
        <f t="shared" si="78"/>
        <v>0</v>
      </c>
      <c r="AL137" s="39">
        <f t="shared" si="79"/>
        <v>0</v>
      </c>
      <c r="AM137" s="39">
        <f t="shared" si="80"/>
        <v>0</v>
      </c>
      <c r="AN137" s="39">
        <f t="shared" si="81"/>
        <v>0</v>
      </c>
      <c r="AO137" s="165">
        <f t="shared" si="82"/>
        <v>0</v>
      </c>
    </row>
    <row r="138" spans="1:41" ht="16.399999999999999" customHeight="1">
      <c r="A138" s="20">
        <v>15104</v>
      </c>
      <c r="B138" s="14" t="s">
        <v>210</v>
      </c>
      <c r="C138" s="39">
        <f>SUMIF(Jan!$A:$A,TB!$A138,Jan!$H:$H)</f>
        <v>0</v>
      </c>
      <c r="D138" s="39">
        <f>SUMIF(Feb!$A:$A,TB!$A138,Feb!$H:$H)</f>
        <v>0</v>
      </c>
      <c r="E138" s="39">
        <f>SUMIF(Mar!$A:$A,TB!$A138,Mar!$H:$H)</f>
        <v>0</v>
      </c>
      <c r="F138" s="39">
        <f>SUMIF(Apr!$A:$A,TB!$A138,Apr!$H:$H)</f>
        <v>0</v>
      </c>
      <c r="G138" s="39">
        <f>SUMIF(May!$A:$A,TB!$A138,May!$H:$H)</f>
        <v>0</v>
      </c>
      <c r="H138" s="39">
        <f>SUMIF(Jun!$A:$A,TB!$A138,Jun!$H:$H)</f>
        <v>0</v>
      </c>
      <c r="I138" s="39">
        <f>SUMIF(Jul!$A:$A,TB!$A138,Jul!$H:$H)</f>
        <v>0</v>
      </c>
      <c r="J138" s="39">
        <f>SUMIF(Aug!$A:$A,TB!$A138,Aug!$H:$H)</f>
        <v>0</v>
      </c>
      <c r="K138" s="39">
        <f>SUMIF(Sep!$A:$A,TB!$A138,Sep!$H:$H)</f>
        <v>0</v>
      </c>
      <c r="L138" s="39">
        <f>SUMIF(Oct!$A:$A,TB!$A138,Oct!$H:$H)</f>
        <v>0</v>
      </c>
      <c r="M138" s="39">
        <f>SUMIF(Nov!$A:$A,TB!$A138,Nov!$H:$H)</f>
        <v>0</v>
      </c>
      <c r="N138" s="165">
        <f>SUMIF(Dec!$A:$A,TB!$A138,Dec!$H:$H)</f>
        <v>0</v>
      </c>
      <c r="O138" s="179"/>
      <c r="P138" s="179"/>
      <c r="Q138" s="170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0</v>
      </c>
      <c r="AA138" s="39">
        <v>0</v>
      </c>
      <c r="AB138" s="39">
        <v>0</v>
      </c>
      <c r="AD138" s="39">
        <f t="shared" si="71"/>
        <v>0</v>
      </c>
      <c r="AE138" s="39">
        <f t="shared" si="72"/>
        <v>0</v>
      </c>
      <c r="AF138" s="39">
        <f t="shared" si="73"/>
        <v>0</v>
      </c>
      <c r="AG138" s="39">
        <f t="shared" si="74"/>
        <v>0</v>
      </c>
      <c r="AH138" s="39">
        <f t="shared" si="75"/>
        <v>0</v>
      </c>
      <c r="AI138" s="39">
        <f t="shared" si="76"/>
        <v>0</v>
      </c>
      <c r="AJ138" s="39">
        <f t="shared" si="77"/>
        <v>0</v>
      </c>
      <c r="AK138" s="39">
        <f t="shared" si="78"/>
        <v>0</v>
      </c>
      <c r="AL138" s="39">
        <f t="shared" si="79"/>
        <v>0</v>
      </c>
      <c r="AM138" s="39">
        <f t="shared" si="80"/>
        <v>0</v>
      </c>
      <c r="AN138" s="39">
        <f t="shared" si="81"/>
        <v>0</v>
      </c>
      <c r="AO138" s="165">
        <f t="shared" si="82"/>
        <v>0</v>
      </c>
    </row>
    <row r="139" spans="1:41" ht="16.399999999999999" customHeight="1">
      <c r="A139" s="20">
        <v>15105</v>
      </c>
      <c r="B139" s="14" t="s">
        <v>211</v>
      </c>
      <c r="C139" s="39">
        <f>SUMIF(Jan!$A:$A,TB!$A139,Jan!$H:$H)</f>
        <v>0</v>
      </c>
      <c r="D139" s="39">
        <f>SUMIF(Feb!$A:$A,TB!$A139,Feb!$H:$H)</f>
        <v>0</v>
      </c>
      <c r="E139" s="39">
        <f>SUMIF(Mar!$A:$A,TB!$A139,Mar!$H:$H)</f>
        <v>0</v>
      </c>
      <c r="F139" s="39">
        <f>SUMIF(Apr!$A:$A,TB!$A139,Apr!$H:$H)</f>
        <v>0</v>
      </c>
      <c r="G139" s="39">
        <f>SUMIF(May!$A:$A,TB!$A139,May!$H:$H)</f>
        <v>0</v>
      </c>
      <c r="H139" s="39">
        <f>SUMIF(Jun!$A:$A,TB!$A139,Jun!$H:$H)</f>
        <v>0</v>
      </c>
      <c r="I139" s="39">
        <f>SUMIF(Jul!$A:$A,TB!$A139,Jul!$H:$H)</f>
        <v>0</v>
      </c>
      <c r="J139" s="39">
        <f>SUMIF(Aug!$A:$A,TB!$A139,Aug!$H:$H)</f>
        <v>0</v>
      </c>
      <c r="K139" s="39">
        <f>SUMIF(Sep!$A:$A,TB!$A139,Sep!$H:$H)</f>
        <v>0</v>
      </c>
      <c r="L139" s="39">
        <f>SUMIF(Oct!$A:$A,TB!$A139,Oct!$H:$H)</f>
        <v>0</v>
      </c>
      <c r="M139" s="39">
        <f>SUMIF(Nov!$A:$A,TB!$A139,Nov!$H:$H)</f>
        <v>0</v>
      </c>
      <c r="N139" s="165">
        <f>SUMIF(Dec!$A:$A,TB!$A139,Dec!$H:$H)</f>
        <v>0</v>
      </c>
      <c r="O139" s="179"/>
      <c r="P139" s="179"/>
      <c r="Q139" s="170">
        <v>0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  <c r="X139" s="39">
        <v>0</v>
      </c>
      <c r="Y139" s="39">
        <v>0</v>
      </c>
      <c r="Z139" s="39">
        <v>0</v>
      </c>
      <c r="AA139" s="39">
        <v>0</v>
      </c>
      <c r="AB139" s="39">
        <v>0</v>
      </c>
      <c r="AD139" s="39">
        <f t="shared" si="71"/>
        <v>0</v>
      </c>
      <c r="AE139" s="39">
        <f t="shared" si="72"/>
        <v>0</v>
      </c>
      <c r="AF139" s="39">
        <f t="shared" si="73"/>
        <v>0</v>
      </c>
      <c r="AG139" s="39">
        <f t="shared" si="74"/>
        <v>0</v>
      </c>
      <c r="AH139" s="39">
        <f t="shared" si="75"/>
        <v>0</v>
      </c>
      <c r="AI139" s="39">
        <f t="shared" si="76"/>
        <v>0</v>
      </c>
      <c r="AJ139" s="39">
        <f t="shared" si="77"/>
        <v>0</v>
      </c>
      <c r="AK139" s="39">
        <f t="shared" si="78"/>
        <v>0</v>
      </c>
      <c r="AL139" s="39">
        <f t="shared" si="79"/>
        <v>0</v>
      </c>
      <c r="AM139" s="39">
        <f t="shared" si="80"/>
        <v>0</v>
      </c>
      <c r="AN139" s="39">
        <f t="shared" si="81"/>
        <v>0</v>
      </c>
      <c r="AO139" s="165">
        <f t="shared" si="82"/>
        <v>0</v>
      </c>
    </row>
    <row r="140" spans="1:41" ht="16.399999999999999" customHeight="1">
      <c r="A140" s="20">
        <v>15106</v>
      </c>
      <c r="B140" s="14" t="s">
        <v>212</v>
      </c>
      <c r="C140" s="39">
        <f>SUMIF(Jan!$A:$A,TB!$A140,Jan!$H:$H)</f>
        <v>0</v>
      </c>
      <c r="D140" s="39">
        <f>SUMIF(Feb!$A:$A,TB!$A140,Feb!$H:$H)</f>
        <v>0</v>
      </c>
      <c r="E140" s="39">
        <f>SUMIF(Mar!$A:$A,TB!$A140,Mar!$H:$H)</f>
        <v>0</v>
      </c>
      <c r="F140" s="39">
        <f>SUMIF(Apr!$A:$A,TB!$A140,Apr!$H:$H)</f>
        <v>0</v>
      </c>
      <c r="G140" s="39">
        <f>SUMIF(May!$A:$A,TB!$A140,May!$H:$H)</f>
        <v>0</v>
      </c>
      <c r="H140" s="39">
        <f>SUMIF(Jun!$A:$A,TB!$A140,Jun!$H:$H)</f>
        <v>0</v>
      </c>
      <c r="I140" s="39">
        <f>SUMIF(Jul!$A:$A,TB!$A140,Jul!$H:$H)</f>
        <v>0</v>
      </c>
      <c r="J140" s="39">
        <f>SUMIF(Aug!$A:$A,TB!$A140,Aug!$H:$H)</f>
        <v>0</v>
      </c>
      <c r="K140" s="39">
        <f>SUMIF(Sep!$A:$A,TB!$A140,Sep!$H:$H)</f>
        <v>0</v>
      </c>
      <c r="L140" s="39">
        <f>SUMIF(Oct!$A:$A,TB!$A140,Oct!$H:$H)</f>
        <v>0</v>
      </c>
      <c r="M140" s="39">
        <f>SUMIF(Nov!$A:$A,TB!$A140,Nov!$H:$H)</f>
        <v>0</v>
      </c>
      <c r="N140" s="165">
        <f>SUMIF(Dec!$A:$A,TB!$A140,Dec!$H:$H)</f>
        <v>0</v>
      </c>
      <c r="O140" s="179"/>
      <c r="P140" s="179"/>
      <c r="Q140" s="170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0</v>
      </c>
      <c r="AA140" s="39">
        <v>0</v>
      </c>
      <c r="AB140" s="39">
        <v>0</v>
      </c>
      <c r="AD140" s="39">
        <f t="shared" si="71"/>
        <v>0</v>
      </c>
      <c r="AE140" s="39">
        <f t="shared" si="72"/>
        <v>0</v>
      </c>
      <c r="AF140" s="39">
        <f t="shared" si="73"/>
        <v>0</v>
      </c>
      <c r="AG140" s="39">
        <f t="shared" si="74"/>
        <v>0</v>
      </c>
      <c r="AH140" s="39">
        <f t="shared" si="75"/>
        <v>0</v>
      </c>
      <c r="AI140" s="39">
        <f t="shared" si="76"/>
        <v>0</v>
      </c>
      <c r="AJ140" s="39">
        <f t="shared" si="77"/>
        <v>0</v>
      </c>
      <c r="AK140" s="39">
        <f t="shared" si="78"/>
        <v>0</v>
      </c>
      <c r="AL140" s="39">
        <f t="shared" si="79"/>
        <v>0</v>
      </c>
      <c r="AM140" s="39">
        <f t="shared" si="80"/>
        <v>0</v>
      </c>
      <c r="AN140" s="39">
        <f t="shared" si="81"/>
        <v>0</v>
      </c>
      <c r="AO140" s="165">
        <f t="shared" si="82"/>
        <v>0</v>
      </c>
    </row>
    <row r="141" spans="1:41" ht="16.399999999999999" customHeight="1">
      <c r="A141" s="20">
        <v>15107</v>
      </c>
      <c r="B141" s="14" t="s">
        <v>213</v>
      </c>
      <c r="C141" s="39">
        <f>SUMIF(Jan!$A:$A,TB!$A141,Jan!$H:$H)</f>
        <v>0</v>
      </c>
      <c r="D141" s="39">
        <f>SUMIF(Feb!$A:$A,TB!$A141,Feb!$H:$H)</f>
        <v>0</v>
      </c>
      <c r="E141" s="39">
        <f>SUMIF(Mar!$A:$A,TB!$A141,Mar!$H:$H)</f>
        <v>0</v>
      </c>
      <c r="F141" s="39">
        <f>SUMIF(Apr!$A:$A,TB!$A141,Apr!$H:$H)</f>
        <v>0</v>
      </c>
      <c r="G141" s="39">
        <f>SUMIF(May!$A:$A,TB!$A141,May!$H:$H)</f>
        <v>0</v>
      </c>
      <c r="H141" s="39">
        <f>SUMIF(Jun!$A:$A,TB!$A141,Jun!$H:$H)</f>
        <v>0</v>
      </c>
      <c r="I141" s="39">
        <f>SUMIF(Jul!$A:$A,TB!$A141,Jul!$H:$H)</f>
        <v>0</v>
      </c>
      <c r="J141" s="39">
        <f>SUMIF(Aug!$A:$A,TB!$A141,Aug!$H:$H)</f>
        <v>0</v>
      </c>
      <c r="K141" s="39">
        <f>SUMIF(Sep!$A:$A,TB!$A141,Sep!$H:$H)</f>
        <v>0</v>
      </c>
      <c r="L141" s="39">
        <f>SUMIF(Oct!$A:$A,TB!$A141,Oct!$H:$H)</f>
        <v>0</v>
      </c>
      <c r="M141" s="39">
        <f>SUMIF(Nov!$A:$A,TB!$A141,Nov!$H:$H)</f>
        <v>0</v>
      </c>
      <c r="N141" s="165">
        <f>SUMIF(Dec!$A:$A,TB!$A141,Dec!$H:$H)</f>
        <v>0</v>
      </c>
      <c r="O141" s="179"/>
      <c r="P141" s="179"/>
      <c r="Q141" s="170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D141" s="39">
        <f t="shared" si="71"/>
        <v>0</v>
      </c>
      <c r="AE141" s="39">
        <f t="shared" si="72"/>
        <v>0</v>
      </c>
      <c r="AF141" s="39">
        <f t="shared" si="73"/>
        <v>0</v>
      </c>
      <c r="AG141" s="39">
        <f t="shared" si="74"/>
        <v>0</v>
      </c>
      <c r="AH141" s="39">
        <f t="shared" si="75"/>
        <v>0</v>
      </c>
      <c r="AI141" s="39">
        <f t="shared" si="76"/>
        <v>0</v>
      </c>
      <c r="AJ141" s="39">
        <f t="shared" si="77"/>
        <v>0</v>
      </c>
      <c r="AK141" s="39">
        <f t="shared" si="78"/>
        <v>0</v>
      </c>
      <c r="AL141" s="39">
        <f t="shared" si="79"/>
        <v>0</v>
      </c>
      <c r="AM141" s="39">
        <f t="shared" si="80"/>
        <v>0</v>
      </c>
      <c r="AN141" s="39">
        <f t="shared" si="81"/>
        <v>0</v>
      </c>
      <c r="AO141" s="165">
        <f t="shared" si="82"/>
        <v>0</v>
      </c>
    </row>
    <row r="142" spans="1:41" ht="16.399999999999999" customHeight="1">
      <c r="A142" s="20">
        <v>15108</v>
      </c>
      <c r="B142" s="14" t="s">
        <v>214</v>
      </c>
      <c r="C142" s="39">
        <f>SUMIF(Jan!$A:$A,TB!$A142,Jan!$H:$H)</f>
        <v>0</v>
      </c>
      <c r="D142" s="39">
        <f>SUMIF(Feb!$A:$A,TB!$A142,Feb!$H:$H)</f>
        <v>0</v>
      </c>
      <c r="E142" s="39">
        <f>SUMIF(Mar!$A:$A,TB!$A142,Mar!$H:$H)</f>
        <v>0</v>
      </c>
      <c r="F142" s="39">
        <f>SUMIF(Apr!$A:$A,TB!$A142,Apr!$H:$H)</f>
        <v>0</v>
      </c>
      <c r="G142" s="39">
        <f>SUMIF(May!$A:$A,TB!$A142,May!$H:$H)</f>
        <v>0</v>
      </c>
      <c r="H142" s="39">
        <f>SUMIF(Jun!$A:$A,TB!$A142,Jun!$H:$H)</f>
        <v>0</v>
      </c>
      <c r="I142" s="39">
        <f>SUMIF(Jul!$A:$A,TB!$A142,Jul!$H:$H)</f>
        <v>0</v>
      </c>
      <c r="J142" s="39">
        <f>SUMIF(Aug!$A:$A,TB!$A142,Aug!$H:$H)</f>
        <v>0</v>
      </c>
      <c r="K142" s="39">
        <f>SUMIF(Sep!$A:$A,TB!$A142,Sep!$H:$H)</f>
        <v>0</v>
      </c>
      <c r="L142" s="39">
        <f>SUMIF(Oct!$A:$A,TB!$A142,Oct!$H:$H)</f>
        <v>0</v>
      </c>
      <c r="M142" s="39">
        <f>SUMIF(Nov!$A:$A,TB!$A142,Nov!$H:$H)</f>
        <v>0</v>
      </c>
      <c r="N142" s="165">
        <f>SUMIF(Dec!$A:$A,TB!$A142,Dec!$H:$H)</f>
        <v>0</v>
      </c>
      <c r="O142" s="179"/>
      <c r="P142" s="179"/>
      <c r="Q142" s="170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</v>
      </c>
      <c r="AD142" s="39">
        <f t="shared" si="71"/>
        <v>0</v>
      </c>
      <c r="AE142" s="39">
        <f t="shared" si="72"/>
        <v>0</v>
      </c>
      <c r="AF142" s="39">
        <f t="shared" si="73"/>
        <v>0</v>
      </c>
      <c r="AG142" s="39">
        <f t="shared" si="74"/>
        <v>0</v>
      </c>
      <c r="AH142" s="39">
        <f t="shared" si="75"/>
        <v>0</v>
      </c>
      <c r="AI142" s="39">
        <f t="shared" si="76"/>
        <v>0</v>
      </c>
      <c r="AJ142" s="39">
        <f t="shared" si="77"/>
        <v>0</v>
      </c>
      <c r="AK142" s="39">
        <f t="shared" si="78"/>
        <v>0</v>
      </c>
      <c r="AL142" s="39">
        <f t="shared" si="79"/>
        <v>0</v>
      </c>
      <c r="AM142" s="39">
        <f t="shared" si="80"/>
        <v>0</v>
      </c>
      <c r="AN142" s="39">
        <f t="shared" si="81"/>
        <v>0</v>
      </c>
      <c r="AO142" s="165">
        <f t="shared" si="82"/>
        <v>0</v>
      </c>
    </row>
    <row r="143" spans="1:41" ht="16.399999999999999" customHeight="1">
      <c r="A143" s="20">
        <v>15109</v>
      </c>
      <c r="B143" s="14" t="s">
        <v>215</v>
      </c>
      <c r="C143" s="39">
        <f>SUMIF(Jan!$A:$A,TB!$A143,Jan!$H:$H)</f>
        <v>0</v>
      </c>
      <c r="D143" s="39">
        <f>SUMIF(Feb!$A:$A,TB!$A143,Feb!$H:$H)</f>
        <v>0</v>
      </c>
      <c r="E143" s="39">
        <f>SUMIF(Mar!$A:$A,TB!$A143,Mar!$H:$H)</f>
        <v>0</v>
      </c>
      <c r="F143" s="39">
        <f>SUMIF(Apr!$A:$A,TB!$A143,Apr!$H:$H)</f>
        <v>0</v>
      </c>
      <c r="G143" s="39">
        <f>SUMIF(May!$A:$A,TB!$A143,May!$H:$H)</f>
        <v>0</v>
      </c>
      <c r="H143" s="39">
        <f>SUMIF(Jun!$A:$A,TB!$A143,Jun!$H:$H)</f>
        <v>0</v>
      </c>
      <c r="I143" s="39">
        <f>SUMIF(Jul!$A:$A,TB!$A143,Jul!$H:$H)</f>
        <v>0</v>
      </c>
      <c r="J143" s="39">
        <f>SUMIF(Aug!$A:$A,TB!$A143,Aug!$H:$H)</f>
        <v>0</v>
      </c>
      <c r="K143" s="39">
        <f>SUMIF(Sep!$A:$A,TB!$A143,Sep!$H:$H)</f>
        <v>0</v>
      </c>
      <c r="L143" s="39">
        <f>SUMIF(Oct!$A:$A,TB!$A143,Oct!$H:$H)</f>
        <v>0</v>
      </c>
      <c r="M143" s="39">
        <f>SUMIF(Nov!$A:$A,TB!$A143,Nov!$H:$H)</f>
        <v>0</v>
      </c>
      <c r="N143" s="165">
        <f>SUMIF(Dec!$A:$A,TB!$A143,Dec!$H:$H)</f>
        <v>0</v>
      </c>
      <c r="O143" s="179"/>
      <c r="P143" s="179"/>
      <c r="Q143" s="170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  <c r="AB143" s="39">
        <v>0</v>
      </c>
      <c r="AD143" s="39">
        <f t="shared" si="71"/>
        <v>0</v>
      </c>
      <c r="AE143" s="39">
        <f t="shared" si="72"/>
        <v>0</v>
      </c>
      <c r="AF143" s="39">
        <f t="shared" si="73"/>
        <v>0</v>
      </c>
      <c r="AG143" s="39">
        <f t="shared" si="74"/>
        <v>0</v>
      </c>
      <c r="AH143" s="39">
        <f t="shared" si="75"/>
        <v>0</v>
      </c>
      <c r="AI143" s="39">
        <f t="shared" si="76"/>
        <v>0</v>
      </c>
      <c r="AJ143" s="39">
        <f t="shared" si="77"/>
        <v>0</v>
      </c>
      <c r="AK143" s="39">
        <f t="shared" si="78"/>
        <v>0</v>
      </c>
      <c r="AL143" s="39">
        <f t="shared" si="79"/>
        <v>0</v>
      </c>
      <c r="AM143" s="39">
        <f t="shared" si="80"/>
        <v>0</v>
      </c>
      <c r="AN143" s="39">
        <f t="shared" si="81"/>
        <v>0</v>
      </c>
      <c r="AO143" s="165">
        <f t="shared" si="82"/>
        <v>0</v>
      </c>
    </row>
    <row r="144" spans="1:41" ht="16.399999999999999" customHeight="1">
      <c r="A144" s="20">
        <v>15114</v>
      </c>
      <c r="B144" s="14" t="s">
        <v>216</v>
      </c>
      <c r="C144" s="39">
        <f>SUMIF(Jan!$A:$A,TB!$A144,Jan!$H:$H)</f>
        <v>0</v>
      </c>
      <c r="D144" s="39">
        <f>SUMIF(Feb!$A:$A,TB!$A144,Feb!$H:$H)</f>
        <v>0</v>
      </c>
      <c r="E144" s="39">
        <f>SUMIF(Mar!$A:$A,TB!$A144,Mar!$H:$H)</f>
        <v>0</v>
      </c>
      <c r="F144" s="39">
        <f>SUMIF(Apr!$A:$A,TB!$A144,Apr!$H:$H)</f>
        <v>0</v>
      </c>
      <c r="G144" s="39">
        <f>SUMIF(May!$A:$A,TB!$A144,May!$H:$H)</f>
        <v>0</v>
      </c>
      <c r="H144" s="39">
        <f>SUMIF(Jun!$A:$A,TB!$A144,Jun!$H:$H)</f>
        <v>0</v>
      </c>
      <c r="I144" s="39">
        <f>SUMIF(Jul!$A:$A,TB!$A144,Jul!$H:$H)</f>
        <v>0</v>
      </c>
      <c r="J144" s="39">
        <f>SUMIF(Aug!$A:$A,TB!$A144,Aug!$H:$H)</f>
        <v>0</v>
      </c>
      <c r="K144" s="39">
        <f>SUMIF(Sep!$A:$A,TB!$A144,Sep!$H:$H)</f>
        <v>0</v>
      </c>
      <c r="L144" s="39">
        <f>SUMIF(Oct!$A:$A,TB!$A144,Oct!$H:$H)</f>
        <v>0</v>
      </c>
      <c r="M144" s="39">
        <f>SUMIF(Nov!$A:$A,TB!$A144,Nov!$H:$H)</f>
        <v>0</v>
      </c>
      <c r="N144" s="165">
        <f>SUMIF(Dec!$A:$A,TB!$A144,Dec!$H:$H)</f>
        <v>0</v>
      </c>
      <c r="O144" s="179"/>
      <c r="P144" s="179"/>
      <c r="Q144" s="170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39">
        <v>0</v>
      </c>
      <c r="Y144" s="39">
        <v>0</v>
      </c>
      <c r="Z144" s="39">
        <v>0</v>
      </c>
      <c r="AA144" s="39">
        <v>0</v>
      </c>
      <c r="AB144" s="39">
        <v>0</v>
      </c>
      <c r="AD144" s="39">
        <f t="shared" si="71"/>
        <v>0</v>
      </c>
      <c r="AE144" s="39">
        <f t="shared" si="72"/>
        <v>0</v>
      </c>
      <c r="AF144" s="39">
        <f t="shared" si="73"/>
        <v>0</v>
      </c>
      <c r="AG144" s="39">
        <f t="shared" si="74"/>
        <v>0</v>
      </c>
      <c r="AH144" s="39">
        <f t="shared" si="75"/>
        <v>0</v>
      </c>
      <c r="AI144" s="39">
        <f t="shared" si="76"/>
        <v>0</v>
      </c>
      <c r="AJ144" s="39">
        <f t="shared" si="77"/>
        <v>0</v>
      </c>
      <c r="AK144" s="39">
        <f t="shared" si="78"/>
        <v>0</v>
      </c>
      <c r="AL144" s="39">
        <f t="shared" si="79"/>
        <v>0</v>
      </c>
      <c r="AM144" s="39">
        <f t="shared" si="80"/>
        <v>0</v>
      </c>
      <c r="AN144" s="39">
        <f t="shared" si="81"/>
        <v>0</v>
      </c>
      <c r="AO144" s="165">
        <f t="shared" si="82"/>
        <v>0</v>
      </c>
    </row>
    <row r="145" spans="1:41" ht="16.399999999999999" customHeight="1">
      <c r="A145" s="20">
        <v>15136</v>
      </c>
      <c r="B145" s="14" t="s">
        <v>217</v>
      </c>
      <c r="C145" s="39">
        <f>SUMIF(Jan!$A:$A,TB!$A145,Jan!$H:$H)</f>
        <v>0</v>
      </c>
      <c r="D145" s="39">
        <f>SUMIF(Feb!$A:$A,TB!$A145,Feb!$H:$H)</f>
        <v>0</v>
      </c>
      <c r="E145" s="39">
        <f>SUMIF(Mar!$A:$A,TB!$A145,Mar!$H:$H)</f>
        <v>0</v>
      </c>
      <c r="F145" s="39">
        <f>SUMIF(Apr!$A:$A,TB!$A145,Apr!$H:$H)</f>
        <v>0</v>
      </c>
      <c r="G145" s="39">
        <f>SUMIF(May!$A:$A,TB!$A145,May!$H:$H)</f>
        <v>0</v>
      </c>
      <c r="H145" s="39">
        <f>SUMIF(Jun!$A:$A,TB!$A145,Jun!$H:$H)</f>
        <v>0</v>
      </c>
      <c r="I145" s="39">
        <f>SUMIF(Jul!$A:$A,TB!$A145,Jul!$H:$H)</f>
        <v>0</v>
      </c>
      <c r="J145" s="39">
        <f>SUMIF(Aug!$A:$A,TB!$A145,Aug!$H:$H)</f>
        <v>0</v>
      </c>
      <c r="K145" s="39">
        <f>SUMIF(Sep!$A:$A,TB!$A145,Sep!$H:$H)</f>
        <v>0</v>
      </c>
      <c r="L145" s="39">
        <f>SUMIF(Oct!$A:$A,TB!$A145,Oct!$H:$H)</f>
        <v>0</v>
      </c>
      <c r="M145" s="39">
        <f>SUMIF(Nov!$A:$A,TB!$A145,Nov!$H:$H)</f>
        <v>0</v>
      </c>
      <c r="N145" s="165">
        <f>SUMIF(Dec!$A:$A,TB!$A145,Dec!$H:$H)</f>
        <v>0</v>
      </c>
      <c r="O145" s="179"/>
      <c r="P145" s="179"/>
      <c r="Q145" s="170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0</v>
      </c>
      <c r="AB145" s="39">
        <v>0</v>
      </c>
      <c r="AD145" s="39">
        <f t="shared" si="71"/>
        <v>0</v>
      </c>
      <c r="AE145" s="39">
        <f t="shared" si="72"/>
        <v>0</v>
      </c>
      <c r="AF145" s="39">
        <f t="shared" si="73"/>
        <v>0</v>
      </c>
      <c r="AG145" s="39">
        <f t="shared" si="74"/>
        <v>0</v>
      </c>
      <c r="AH145" s="39">
        <f t="shared" si="75"/>
        <v>0</v>
      </c>
      <c r="AI145" s="39">
        <f t="shared" si="76"/>
        <v>0</v>
      </c>
      <c r="AJ145" s="39">
        <f t="shared" si="77"/>
        <v>0</v>
      </c>
      <c r="AK145" s="39">
        <f t="shared" si="78"/>
        <v>0</v>
      </c>
      <c r="AL145" s="39">
        <f t="shared" si="79"/>
        <v>0</v>
      </c>
      <c r="AM145" s="39">
        <f t="shared" si="80"/>
        <v>0</v>
      </c>
      <c r="AN145" s="39">
        <f t="shared" si="81"/>
        <v>0</v>
      </c>
      <c r="AO145" s="165">
        <f t="shared" si="82"/>
        <v>0</v>
      </c>
    </row>
    <row r="146" spans="1:41" ht="16.399999999999999" customHeight="1">
      <c r="A146" s="20"/>
      <c r="B146" s="14"/>
      <c r="C146" s="39">
        <f>SUMIF(Jan!$A:$A,TB!$A146,Jan!$H:$H)</f>
        <v>0</v>
      </c>
      <c r="D146" s="39">
        <f>SUMIF(Feb!$A:$A,TB!$A146,Feb!$H:$H)</f>
        <v>0</v>
      </c>
      <c r="E146" s="39">
        <f>SUMIF(Mar!$A:$A,TB!$A146,Mar!$H:$H)</f>
        <v>0</v>
      </c>
      <c r="F146" s="39">
        <f>SUMIF(Apr!$A:$A,TB!$A146,Apr!$H:$H)</f>
        <v>0</v>
      </c>
      <c r="G146" s="39">
        <f>SUMIF(May!$A:$A,TB!$A146,May!$H:$H)</f>
        <v>0</v>
      </c>
      <c r="H146" s="39">
        <f>SUMIF(Jun!$A:$A,TB!$A146,Jun!$H:$H)</f>
        <v>0</v>
      </c>
      <c r="I146" s="39">
        <f>SUMIF(Jul!$A:$A,TB!$A146,Jul!$H:$H)</f>
        <v>0</v>
      </c>
      <c r="J146" s="39">
        <f>SUMIF(Aug!$A:$A,TB!$A146,Aug!$H:$H)</f>
        <v>0</v>
      </c>
      <c r="K146" s="39">
        <f>SUMIF(Sep!$A:$A,TB!$A146,Sep!$H:$H)</f>
        <v>0</v>
      </c>
      <c r="L146" s="39">
        <f>SUMIF(Oct!$A:$A,TB!$A146,Oct!$H:$H)</f>
        <v>0</v>
      </c>
      <c r="M146" s="39">
        <f>SUMIF(Nov!$A:$A,TB!$A146,Nov!$H:$H)</f>
        <v>0</v>
      </c>
      <c r="N146" s="165">
        <f>SUMIF(Dec!$A:$A,TB!$A146,Dec!$H:$H)</f>
        <v>0</v>
      </c>
      <c r="O146" s="179"/>
      <c r="P146" s="179"/>
      <c r="Q146" s="170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</v>
      </c>
      <c r="AD146" s="39">
        <f t="shared" si="71"/>
        <v>0</v>
      </c>
      <c r="AE146" s="39">
        <f t="shared" si="72"/>
        <v>0</v>
      </c>
      <c r="AF146" s="39">
        <f t="shared" si="73"/>
        <v>0</v>
      </c>
      <c r="AG146" s="39">
        <f t="shared" si="74"/>
        <v>0</v>
      </c>
      <c r="AH146" s="39">
        <f t="shared" si="75"/>
        <v>0</v>
      </c>
      <c r="AI146" s="39">
        <f t="shared" si="76"/>
        <v>0</v>
      </c>
      <c r="AJ146" s="39">
        <f t="shared" si="77"/>
        <v>0</v>
      </c>
      <c r="AK146" s="39">
        <f t="shared" si="78"/>
        <v>0</v>
      </c>
      <c r="AL146" s="39">
        <f t="shared" si="79"/>
        <v>0</v>
      </c>
      <c r="AM146" s="39">
        <f t="shared" si="80"/>
        <v>0</v>
      </c>
      <c r="AN146" s="39">
        <f t="shared" si="81"/>
        <v>0</v>
      </c>
      <c r="AO146" s="165">
        <f t="shared" si="82"/>
        <v>0</v>
      </c>
    </row>
    <row r="147" spans="1:41" ht="16.399999999999999" customHeight="1">
      <c r="A147" s="13"/>
      <c r="B147" s="21"/>
      <c r="C147" s="39">
        <f>SUMIF(Jan!$A:$A,TB!$A147,Jan!$H:$H)</f>
        <v>0</v>
      </c>
      <c r="D147" s="39">
        <f>SUMIF(Feb!$A:$A,TB!$A147,Feb!$H:$H)</f>
        <v>0</v>
      </c>
      <c r="E147" s="39">
        <f>SUMIF(Mar!$A:$A,TB!$A147,Mar!$H:$H)</f>
        <v>0</v>
      </c>
      <c r="F147" s="39">
        <f>SUMIF(Apr!$A:$A,TB!$A147,Apr!$H:$H)</f>
        <v>0</v>
      </c>
      <c r="G147" s="39">
        <f>SUMIF(May!$A:$A,TB!$A147,May!$H:$H)</f>
        <v>0</v>
      </c>
      <c r="H147" s="39">
        <f>SUMIF(Jun!$A:$A,TB!$A147,Jun!$H:$H)</f>
        <v>0</v>
      </c>
      <c r="I147" s="39">
        <f>SUMIF(Jul!$A:$A,TB!$A147,Jul!$H:$H)</f>
        <v>0</v>
      </c>
      <c r="J147" s="39">
        <f>SUMIF(Aug!$A:$A,TB!$A147,Aug!$H:$H)</f>
        <v>0</v>
      </c>
      <c r="K147" s="39">
        <f>SUMIF(Sep!$A:$A,TB!$A147,Sep!$H:$H)</f>
        <v>0</v>
      </c>
      <c r="L147" s="39">
        <f>SUMIF(Oct!$A:$A,TB!$A147,Oct!$H:$H)</f>
        <v>0</v>
      </c>
      <c r="M147" s="39">
        <f>SUMIF(Nov!$A:$A,TB!$A147,Nov!$H:$H)</f>
        <v>0</v>
      </c>
      <c r="N147" s="165">
        <f>SUMIF(Dec!$A:$A,TB!$A147,Dec!$H:$H)</f>
        <v>0</v>
      </c>
      <c r="O147" s="179"/>
      <c r="P147" s="179"/>
      <c r="Q147" s="170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</v>
      </c>
      <c r="AD147" s="39">
        <f t="shared" si="71"/>
        <v>0</v>
      </c>
      <c r="AE147" s="39">
        <f t="shared" si="72"/>
        <v>0</v>
      </c>
      <c r="AF147" s="39">
        <f t="shared" si="73"/>
        <v>0</v>
      </c>
      <c r="AG147" s="39">
        <f t="shared" si="74"/>
        <v>0</v>
      </c>
      <c r="AH147" s="39">
        <f t="shared" si="75"/>
        <v>0</v>
      </c>
      <c r="AI147" s="39">
        <f t="shared" si="76"/>
        <v>0</v>
      </c>
      <c r="AJ147" s="39">
        <f t="shared" si="77"/>
        <v>0</v>
      </c>
      <c r="AK147" s="39">
        <f t="shared" si="78"/>
        <v>0</v>
      </c>
      <c r="AL147" s="39">
        <f t="shared" si="79"/>
        <v>0</v>
      </c>
      <c r="AM147" s="39">
        <f t="shared" si="80"/>
        <v>0</v>
      </c>
      <c r="AN147" s="39">
        <f t="shared" si="81"/>
        <v>0</v>
      </c>
      <c r="AO147" s="165">
        <f t="shared" si="82"/>
        <v>0</v>
      </c>
    </row>
    <row r="148" spans="1:41" ht="16.399999999999999" customHeight="1">
      <c r="A148" s="13"/>
      <c r="B148" s="21"/>
      <c r="C148" s="39">
        <f>SUMIF(Jan!$A:$A,TB!$A148,Jan!$H:$H)</f>
        <v>0</v>
      </c>
      <c r="D148" s="39">
        <f>SUMIF(Feb!$A:$A,TB!$A148,Feb!$H:$H)</f>
        <v>0</v>
      </c>
      <c r="E148" s="39">
        <f>SUMIF(Mar!$A:$A,TB!$A148,Mar!$H:$H)</f>
        <v>0</v>
      </c>
      <c r="F148" s="39">
        <f>SUMIF(Apr!$A:$A,TB!$A148,Apr!$H:$H)</f>
        <v>0</v>
      </c>
      <c r="G148" s="39">
        <f>SUMIF(May!$A:$A,TB!$A148,May!$H:$H)</f>
        <v>0</v>
      </c>
      <c r="H148" s="39">
        <f>SUMIF(Jun!$A:$A,TB!$A148,Jun!$H:$H)</f>
        <v>0</v>
      </c>
      <c r="I148" s="39">
        <f>SUMIF(Jul!$A:$A,TB!$A148,Jul!$H:$H)</f>
        <v>0</v>
      </c>
      <c r="J148" s="39">
        <f>SUMIF(Aug!$A:$A,TB!$A148,Aug!$H:$H)</f>
        <v>0</v>
      </c>
      <c r="K148" s="39">
        <f>SUMIF(Sep!$A:$A,TB!$A148,Sep!$H:$H)</f>
        <v>0</v>
      </c>
      <c r="L148" s="39">
        <f>SUMIF(Oct!$A:$A,TB!$A148,Oct!$H:$H)</f>
        <v>0</v>
      </c>
      <c r="M148" s="39">
        <f>SUMIF(Nov!$A:$A,TB!$A148,Nov!$H:$H)</f>
        <v>0</v>
      </c>
      <c r="N148" s="165">
        <f>SUMIF(Dec!$A:$A,TB!$A148,Dec!$H:$H)</f>
        <v>0</v>
      </c>
      <c r="O148" s="179"/>
      <c r="P148" s="179"/>
      <c r="Q148" s="170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D148" s="39">
        <f t="shared" si="71"/>
        <v>0</v>
      </c>
      <c r="AE148" s="39">
        <f t="shared" si="72"/>
        <v>0</v>
      </c>
      <c r="AF148" s="39">
        <f t="shared" si="73"/>
        <v>0</v>
      </c>
      <c r="AG148" s="39">
        <f t="shared" si="74"/>
        <v>0</v>
      </c>
      <c r="AH148" s="39">
        <f t="shared" si="75"/>
        <v>0</v>
      </c>
      <c r="AI148" s="39">
        <f t="shared" si="76"/>
        <v>0</v>
      </c>
      <c r="AJ148" s="39">
        <f t="shared" si="77"/>
        <v>0</v>
      </c>
      <c r="AK148" s="39">
        <f t="shared" si="78"/>
        <v>0</v>
      </c>
      <c r="AL148" s="39">
        <f t="shared" si="79"/>
        <v>0</v>
      </c>
      <c r="AM148" s="39">
        <f t="shared" si="80"/>
        <v>0</v>
      </c>
      <c r="AN148" s="39">
        <f t="shared" si="81"/>
        <v>0</v>
      </c>
      <c r="AO148" s="165">
        <f t="shared" si="82"/>
        <v>0</v>
      </c>
    </row>
    <row r="149" spans="1:41" ht="16.399999999999999" customHeight="1">
      <c r="A149" s="17" t="s">
        <v>10</v>
      </c>
      <c r="B149" s="18"/>
      <c r="C149" s="19">
        <f t="shared" ref="C149" si="83">ROUND(SUM(C117:C148),2)</f>
        <v>0</v>
      </c>
      <c r="D149" s="19">
        <f t="shared" ref="D149:N149" si="84">ROUND(SUM(D117:D148),2)</f>
        <v>0</v>
      </c>
      <c r="E149" s="19">
        <f t="shared" si="84"/>
        <v>0</v>
      </c>
      <c r="F149" s="19">
        <f t="shared" si="84"/>
        <v>0</v>
      </c>
      <c r="G149" s="19">
        <f t="shared" si="84"/>
        <v>0</v>
      </c>
      <c r="H149" s="19">
        <f t="shared" si="84"/>
        <v>0</v>
      </c>
      <c r="I149" s="19">
        <f t="shared" si="84"/>
        <v>0</v>
      </c>
      <c r="J149" s="19">
        <f t="shared" si="84"/>
        <v>0</v>
      </c>
      <c r="K149" s="19">
        <f t="shared" si="84"/>
        <v>0</v>
      </c>
      <c r="L149" s="19">
        <f t="shared" si="84"/>
        <v>0</v>
      </c>
      <c r="M149" s="19">
        <f t="shared" si="84"/>
        <v>0</v>
      </c>
      <c r="N149" s="166">
        <f t="shared" si="84"/>
        <v>0</v>
      </c>
      <c r="O149" s="180"/>
      <c r="P149" s="180"/>
      <c r="Q149" s="171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:AO149" si="85">ROUND(SUM(AD117:AD148),2)</f>
        <v>0</v>
      </c>
      <c r="AE149" s="19">
        <f t="shared" si="85"/>
        <v>0</v>
      </c>
      <c r="AF149" s="19">
        <f t="shared" si="85"/>
        <v>0</v>
      </c>
      <c r="AG149" s="19">
        <f t="shared" si="85"/>
        <v>0</v>
      </c>
      <c r="AH149" s="19">
        <f t="shared" si="85"/>
        <v>0</v>
      </c>
      <c r="AI149" s="19">
        <f t="shared" si="85"/>
        <v>0</v>
      </c>
      <c r="AJ149" s="19">
        <f t="shared" si="85"/>
        <v>0</v>
      </c>
      <c r="AK149" s="19">
        <f t="shared" si="85"/>
        <v>0</v>
      </c>
      <c r="AL149" s="19">
        <f t="shared" si="85"/>
        <v>0</v>
      </c>
      <c r="AM149" s="19">
        <f t="shared" si="85"/>
        <v>0</v>
      </c>
      <c r="AN149" s="19">
        <f t="shared" si="85"/>
        <v>0</v>
      </c>
      <c r="AO149" s="19">
        <f t="shared" si="85"/>
        <v>0</v>
      </c>
    </row>
    <row r="150" spans="1:41" ht="16.399999999999999" customHeight="1">
      <c r="A150" s="20"/>
      <c r="B150" s="14"/>
      <c r="C150" s="39">
        <f>SUMIF(Jan!$A:$A,TB!$A150,Jan!$H:$H)</f>
        <v>0</v>
      </c>
      <c r="D150" s="39">
        <f>SUMIF(Feb!$A:$A,TB!$A150,Feb!$H:$H)</f>
        <v>0</v>
      </c>
      <c r="E150" s="39">
        <f>SUMIF(Mar!$A:$A,TB!$A150,Mar!$H:$H)</f>
        <v>0</v>
      </c>
      <c r="F150" s="39">
        <f>SUMIF(Apr!$A:$A,TB!$A150,Apr!$H:$H)</f>
        <v>0</v>
      </c>
      <c r="G150" s="39">
        <f>SUMIF(May!$A:$A,TB!$A150,May!$H:$H)</f>
        <v>0</v>
      </c>
      <c r="H150" s="39">
        <f>SUMIF(Jun!$A:$A,TB!$A150,Jun!$H:$H)</f>
        <v>0</v>
      </c>
      <c r="I150" s="39">
        <f>SUMIF(Jul!$A:$A,TB!$A150,Jul!$H:$H)</f>
        <v>0</v>
      </c>
      <c r="J150" s="39">
        <f>SUMIF(Aug!$A:$A,TB!$A150,Aug!$H:$H)</f>
        <v>0</v>
      </c>
      <c r="K150" s="39">
        <f>SUMIF(Sep!$A:$A,TB!$A150,Sep!$H:$H)</f>
        <v>0</v>
      </c>
      <c r="L150" s="39">
        <f>SUMIF(Oct!$A:$A,TB!$A150,Oct!$H:$H)</f>
        <v>0</v>
      </c>
      <c r="M150" s="39">
        <f>SUMIF(Nov!$A:$A,TB!$A150,Nov!$H:$H)</f>
        <v>0</v>
      </c>
      <c r="N150" s="165">
        <f>SUMIF(Dec!$A:$A,TB!$A150,Dec!$H:$H)</f>
        <v>0</v>
      </c>
      <c r="O150" s="179"/>
      <c r="P150" s="179"/>
      <c r="Q150" s="170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D150" s="39">
        <f t="shared" ref="AD150:AD151" si="86">ROUND(C150*AD$2,2)</f>
        <v>0</v>
      </c>
      <c r="AE150" s="39">
        <f t="shared" ref="AE150:AE151" si="87">ROUND(D150*AE$2,2)</f>
        <v>0</v>
      </c>
      <c r="AF150" s="39">
        <f t="shared" ref="AF150:AF151" si="88">ROUND(E150*AF$2,2)</f>
        <v>0</v>
      </c>
      <c r="AG150" s="39">
        <f t="shared" ref="AG150:AG151" si="89">ROUND(F150*AG$2,2)</f>
        <v>0</v>
      </c>
      <c r="AH150" s="39">
        <f t="shared" ref="AH150:AH151" si="90">ROUND(G150*AH$2,2)</f>
        <v>0</v>
      </c>
      <c r="AI150" s="39">
        <f t="shared" ref="AI150:AI151" si="91">ROUND(H150*AI$2,2)</f>
        <v>0</v>
      </c>
      <c r="AJ150" s="39">
        <f t="shared" ref="AJ150:AJ151" si="92">ROUND(I150*AJ$2,2)</f>
        <v>0</v>
      </c>
      <c r="AK150" s="39">
        <f t="shared" ref="AK150:AK151" si="93">ROUND(J150*AK$2,2)</f>
        <v>0</v>
      </c>
      <c r="AL150" s="39">
        <f t="shared" ref="AL150:AL151" si="94">ROUND(K150*AL$2,2)</f>
        <v>0</v>
      </c>
      <c r="AM150" s="39">
        <f t="shared" ref="AM150:AM151" si="95">ROUND(L150*AM$2,2)</f>
        <v>0</v>
      </c>
      <c r="AN150" s="39">
        <f t="shared" ref="AN150:AN151" si="96">ROUND(M150*AN$2,2)</f>
        <v>0</v>
      </c>
      <c r="AO150" s="165">
        <f t="shared" ref="AO150:AO151" si="97">ROUND(N150*AO$2,2)</f>
        <v>0</v>
      </c>
    </row>
    <row r="151" spans="1:41" ht="16.399999999999999" customHeight="1">
      <c r="A151" s="13"/>
      <c r="B151" s="21"/>
      <c r="C151" s="39">
        <f>SUMIF(Jan!$A:$A,TB!$A151,Jan!$H:$H)</f>
        <v>0</v>
      </c>
      <c r="D151" s="39">
        <f>SUMIF(Feb!$A:$A,TB!$A151,Feb!$H:$H)</f>
        <v>0</v>
      </c>
      <c r="E151" s="39">
        <f>SUMIF(Mar!$A:$A,TB!$A151,Mar!$H:$H)</f>
        <v>0</v>
      </c>
      <c r="F151" s="39">
        <f>SUMIF(Apr!$A:$A,TB!$A151,Apr!$H:$H)</f>
        <v>0</v>
      </c>
      <c r="G151" s="39">
        <f>SUMIF(May!$A:$A,TB!$A151,May!$H:$H)</f>
        <v>0</v>
      </c>
      <c r="H151" s="39">
        <f>SUMIF(Jun!$A:$A,TB!$A151,Jun!$H:$H)</f>
        <v>0</v>
      </c>
      <c r="I151" s="39">
        <f>SUMIF(Jul!$A:$A,TB!$A151,Jul!$H:$H)</f>
        <v>0</v>
      </c>
      <c r="J151" s="39">
        <f>SUMIF(Aug!$A:$A,TB!$A151,Aug!$H:$H)</f>
        <v>0</v>
      </c>
      <c r="K151" s="39">
        <f>SUMIF(Sep!$A:$A,TB!$A151,Sep!$H:$H)</f>
        <v>0</v>
      </c>
      <c r="L151" s="39">
        <f>SUMIF(Oct!$A:$A,TB!$A151,Oct!$H:$H)</f>
        <v>0</v>
      </c>
      <c r="M151" s="39">
        <f>SUMIF(Nov!$A:$A,TB!$A151,Nov!$H:$H)</f>
        <v>0</v>
      </c>
      <c r="N151" s="165">
        <f>SUMIF(Dec!$A:$A,TB!$A151,Dec!$H:$H)</f>
        <v>0</v>
      </c>
      <c r="O151" s="179"/>
      <c r="P151" s="179"/>
      <c r="Q151" s="170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D151" s="39">
        <f t="shared" si="86"/>
        <v>0</v>
      </c>
      <c r="AE151" s="39">
        <f t="shared" si="87"/>
        <v>0</v>
      </c>
      <c r="AF151" s="39">
        <f t="shared" si="88"/>
        <v>0</v>
      </c>
      <c r="AG151" s="39">
        <f t="shared" si="89"/>
        <v>0</v>
      </c>
      <c r="AH151" s="39">
        <f t="shared" si="90"/>
        <v>0</v>
      </c>
      <c r="AI151" s="39">
        <f t="shared" si="91"/>
        <v>0</v>
      </c>
      <c r="AJ151" s="39">
        <f t="shared" si="92"/>
        <v>0</v>
      </c>
      <c r="AK151" s="39">
        <f t="shared" si="93"/>
        <v>0</v>
      </c>
      <c r="AL151" s="39">
        <f t="shared" si="94"/>
        <v>0</v>
      </c>
      <c r="AM151" s="39">
        <f t="shared" si="95"/>
        <v>0</v>
      </c>
      <c r="AN151" s="39">
        <f t="shared" si="96"/>
        <v>0</v>
      </c>
      <c r="AO151" s="165">
        <f t="shared" si="97"/>
        <v>0</v>
      </c>
    </row>
    <row r="152" spans="1:41" ht="16.399999999999999" customHeight="1">
      <c r="A152" s="17" t="s">
        <v>11</v>
      </c>
      <c r="B152" s="18"/>
      <c r="C152" s="19">
        <f t="shared" ref="C152" si="98">ROUND(SUM(C150:C151),2)</f>
        <v>0</v>
      </c>
      <c r="D152" s="19">
        <f t="shared" ref="D152:N152" si="99">ROUND(SUM(D150:D151),2)</f>
        <v>0</v>
      </c>
      <c r="E152" s="19">
        <f t="shared" si="99"/>
        <v>0</v>
      </c>
      <c r="F152" s="19">
        <f t="shared" si="99"/>
        <v>0</v>
      </c>
      <c r="G152" s="19">
        <f t="shared" si="99"/>
        <v>0</v>
      </c>
      <c r="H152" s="19">
        <f t="shared" si="99"/>
        <v>0</v>
      </c>
      <c r="I152" s="19">
        <f t="shared" si="99"/>
        <v>0</v>
      </c>
      <c r="J152" s="19">
        <f t="shared" si="99"/>
        <v>0</v>
      </c>
      <c r="K152" s="19">
        <f t="shared" si="99"/>
        <v>0</v>
      </c>
      <c r="L152" s="19">
        <f t="shared" si="99"/>
        <v>0</v>
      </c>
      <c r="M152" s="19">
        <f t="shared" si="99"/>
        <v>0</v>
      </c>
      <c r="N152" s="166">
        <f t="shared" si="99"/>
        <v>0</v>
      </c>
      <c r="O152" s="180"/>
      <c r="P152" s="180"/>
      <c r="Q152" s="171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:AO152" si="100">ROUND(SUM(AD150:AD151),2)</f>
        <v>0</v>
      </c>
      <c r="AE152" s="19">
        <f t="shared" si="100"/>
        <v>0</v>
      </c>
      <c r="AF152" s="19">
        <f t="shared" si="100"/>
        <v>0</v>
      </c>
      <c r="AG152" s="19">
        <f t="shared" si="100"/>
        <v>0</v>
      </c>
      <c r="AH152" s="19">
        <f t="shared" si="100"/>
        <v>0</v>
      </c>
      <c r="AI152" s="19">
        <f t="shared" si="100"/>
        <v>0</v>
      </c>
      <c r="AJ152" s="19">
        <f t="shared" si="100"/>
        <v>0</v>
      </c>
      <c r="AK152" s="19">
        <f t="shared" si="100"/>
        <v>0</v>
      </c>
      <c r="AL152" s="19">
        <f t="shared" si="100"/>
        <v>0</v>
      </c>
      <c r="AM152" s="19">
        <f t="shared" si="100"/>
        <v>0</v>
      </c>
      <c r="AN152" s="19">
        <f t="shared" si="100"/>
        <v>0</v>
      </c>
      <c r="AO152" s="19">
        <f t="shared" si="100"/>
        <v>0</v>
      </c>
    </row>
    <row r="153" spans="1:41" ht="16.399999999999999" customHeight="1">
      <c r="A153" s="13"/>
      <c r="B153" s="14"/>
      <c r="C153" s="39">
        <f>SUMIF(Jan!$A:$A,TB!$A153,Jan!$H:$H)</f>
        <v>0</v>
      </c>
      <c r="D153" s="39">
        <f>SUMIF(Feb!$A:$A,TB!$A153,Feb!$H:$H)</f>
        <v>0</v>
      </c>
      <c r="E153" s="39">
        <f>SUMIF(Mar!$A:$A,TB!$A153,Mar!$H:$H)</f>
        <v>0</v>
      </c>
      <c r="F153" s="39">
        <f>SUMIF(Apr!$A:$A,TB!$A153,Apr!$H:$H)</f>
        <v>0</v>
      </c>
      <c r="G153" s="39">
        <f>SUMIF(May!$A:$A,TB!$A153,May!$H:$H)</f>
        <v>0</v>
      </c>
      <c r="H153" s="39">
        <f>SUMIF(Jun!$A:$A,TB!$A153,Jun!$H:$H)</f>
        <v>0</v>
      </c>
      <c r="I153" s="39">
        <f>SUMIF(Jul!$A:$A,TB!$A153,Jul!$H:$H)</f>
        <v>0</v>
      </c>
      <c r="J153" s="39">
        <f>SUMIF(Aug!$A:$A,TB!$A153,Aug!$H:$H)</f>
        <v>0</v>
      </c>
      <c r="K153" s="39">
        <f>SUMIF(Sep!$A:$A,TB!$A153,Sep!$H:$H)</f>
        <v>0</v>
      </c>
      <c r="L153" s="39">
        <f>SUMIF(Oct!$A:$A,TB!$A153,Oct!$H:$H)</f>
        <v>0</v>
      </c>
      <c r="M153" s="39">
        <f>SUMIF(Nov!$A:$A,TB!$A153,Nov!$H:$H)</f>
        <v>0</v>
      </c>
      <c r="N153" s="165">
        <f>SUMIF(Dec!$A:$A,TB!$A153,Dec!$H:$H)</f>
        <v>0</v>
      </c>
      <c r="O153" s="179"/>
      <c r="P153" s="179"/>
      <c r="Q153" s="170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D153" s="39">
        <f t="shared" ref="AD153:AD155" si="101">ROUND(C153*AD$2,2)</f>
        <v>0</v>
      </c>
      <c r="AE153" s="39">
        <f t="shared" ref="AE153:AE155" si="102">ROUND(D153*AE$2,2)</f>
        <v>0</v>
      </c>
      <c r="AF153" s="39">
        <f t="shared" ref="AF153:AF155" si="103">ROUND(E153*AF$2,2)</f>
        <v>0</v>
      </c>
      <c r="AG153" s="39">
        <f t="shared" ref="AG153:AG155" si="104">ROUND(F153*AG$2,2)</f>
        <v>0</v>
      </c>
      <c r="AH153" s="39">
        <f t="shared" ref="AH153:AH155" si="105">ROUND(G153*AH$2,2)</f>
        <v>0</v>
      </c>
      <c r="AI153" s="39">
        <f t="shared" ref="AI153:AI155" si="106">ROUND(H153*AI$2,2)</f>
        <v>0</v>
      </c>
      <c r="AJ153" s="39">
        <f t="shared" ref="AJ153:AJ155" si="107">ROUND(I153*AJ$2,2)</f>
        <v>0</v>
      </c>
      <c r="AK153" s="39">
        <f t="shared" ref="AK153:AK155" si="108">ROUND(J153*AK$2,2)</f>
        <v>0</v>
      </c>
      <c r="AL153" s="39">
        <f t="shared" ref="AL153:AL155" si="109">ROUND(K153*AL$2,2)</f>
        <v>0</v>
      </c>
      <c r="AM153" s="39">
        <f t="shared" ref="AM153:AM155" si="110">ROUND(L153*AM$2,2)</f>
        <v>0</v>
      </c>
      <c r="AN153" s="39">
        <f t="shared" ref="AN153:AN155" si="111">ROUND(M153*AN$2,2)</f>
        <v>0</v>
      </c>
      <c r="AO153" s="165">
        <f t="shared" ref="AO153:AO155" si="112">ROUND(N153*AO$2,2)</f>
        <v>0</v>
      </c>
    </row>
    <row r="154" spans="1:41" ht="16.399999999999999" customHeight="1">
      <c r="A154" s="13">
        <v>15006</v>
      </c>
      <c r="B154" s="21" t="s">
        <v>218</v>
      </c>
      <c r="C154" s="39">
        <f>SUMIF(Jan!$A:$A,TB!$A154,Jan!$H:$H)</f>
        <v>0</v>
      </c>
      <c r="D154" s="39">
        <f>SUMIF(Feb!$A:$A,TB!$A154,Feb!$H:$H)</f>
        <v>0</v>
      </c>
      <c r="E154" s="39">
        <f>SUMIF(Mar!$A:$A,TB!$A154,Mar!$H:$H)</f>
        <v>0</v>
      </c>
      <c r="F154" s="39">
        <f>SUMIF(Apr!$A:$A,TB!$A154,Apr!$H:$H)</f>
        <v>0</v>
      </c>
      <c r="G154" s="39">
        <f>SUMIF(May!$A:$A,TB!$A154,May!$H:$H)</f>
        <v>0</v>
      </c>
      <c r="H154" s="39">
        <f>SUMIF(Jun!$A:$A,TB!$A154,Jun!$H:$H)</f>
        <v>0</v>
      </c>
      <c r="I154" s="39">
        <f>SUMIF(Jul!$A:$A,TB!$A154,Jul!$H:$H)</f>
        <v>0</v>
      </c>
      <c r="J154" s="39">
        <f>SUMIF(Aug!$A:$A,TB!$A154,Aug!$H:$H)</f>
        <v>0</v>
      </c>
      <c r="K154" s="39">
        <f>SUMIF(Sep!$A:$A,TB!$A154,Sep!$H:$H)</f>
        <v>0</v>
      </c>
      <c r="L154" s="39">
        <f>SUMIF(Oct!$A:$A,TB!$A154,Oct!$H:$H)</f>
        <v>0</v>
      </c>
      <c r="M154" s="39">
        <f>SUMIF(Nov!$A:$A,TB!$A154,Nov!$H:$H)</f>
        <v>0</v>
      </c>
      <c r="N154" s="165">
        <f>SUMIF(Dec!$A:$A,TB!$A154,Dec!$H:$H)</f>
        <v>0</v>
      </c>
      <c r="O154" s="179"/>
      <c r="P154" s="179"/>
      <c r="Q154" s="170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39">
        <v>0</v>
      </c>
      <c r="AA154" s="39">
        <v>0</v>
      </c>
      <c r="AB154" s="39">
        <v>0</v>
      </c>
      <c r="AD154" s="39">
        <f t="shared" si="101"/>
        <v>0</v>
      </c>
      <c r="AE154" s="39">
        <f t="shared" si="102"/>
        <v>0</v>
      </c>
      <c r="AF154" s="39">
        <f t="shared" si="103"/>
        <v>0</v>
      </c>
      <c r="AG154" s="39">
        <f t="shared" si="104"/>
        <v>0</v>
      </c>
      <c r="AH154" s="39">
        <f t="shared" si="105"/>
        <v>0</v>
      </c>
      <c r="AI154" s="39">
        <f t="shared" si="106"/>
        <v>0</v>
      </c>
      <c r="AJ154" s="39">
        <f t="shared" si="107"/>
        <v>0</v>
      </c>
      <c r="AK154" s="39">
        <f t="shared" si="108"/>
        <v>0</v>
      </c>
      <c r="AL154" s="39">
        <f t="shared" si="109"/>
        <v>0</v>
      </c>
      <c r="AM154" s="39">
        <f t="shared" si="110"/>
        <v>0</v>
      </c>
      <c r="AN154" s="39">
        <f t="shared" si="111"/>
        <v>0</v>
      </c>
      <c r="AO154" s="165">
        <f t="shared" si="112"/>
        <v>0</v>
      </c>
    </row>
    <row r="155" spans="1:41" ht="16.399999999999999" customHeight="1">
      <c r="A155" s="13"/>
      <c r="B155" s="21"/>
      <c r="C155" s="39">
        <f>SUMIF(Jan!$A:$A,TB!$A155,Jan!$H:$H)</f>
        <v>0</v>
      </c>
      <c r="D155" s="39">
        <f>SUMIF(Feb!$A:$A,TB!$A155,Feb!$H:$H)</f>
        <v>0</v>
      </c>
      <c r="E155" s="39">
        <f>SUMIF(Mar!$A:$A,TB!$A155,Mar!$H:$H)</f>
        <v>0</v>
      </c>
      <c r="F155" s="39">
        <f>SUMIF(Apr!$A:$A,TB!$A155,Apr!$H:$H)</f>
        <v>0</v>
      </c>
      <c r="G155" s="39">
        <f>SUMIF(May!$A:$A,TB!$A155,May!$H:$H)</f>
        <v>0</v>
      </c>
      <c r="H155" s="39">
        <f>SUMIF(Jun!$A:$A,TB!$A155,Jun!$H:$H)</f>
        <v>0</v>
      </c>
      <c r="I155" s="39">
        <f>SUMIF(Jul!$A:$A,TB!$A155,Jul!$H:$H)</f>
        <v>0</v>
      </c>
      <c r="J155" s="39">
        <f>SUMIF(Aug!$A:$A,TB!$A155,Aug!$H:$H)</f>
        <v>0</v>
      </c>
      <c r="K155" s="39">
        <f>SUMIF(Sep!$A:$A,TB!$A155,Sep!$H:$H)</f>
        <v>0</v>
      </c>
      <c r="L155" s="39">
        <f>SUMIF(Oct!$A:$A,TB!$A155,Oct!$H:$H)</f>
        <v>0</v>
      </c>
      <c r="M155" s="39">
        <f>SUMIF(Nov!$A:$A,TB!$A155,Nov!$H:$H)</f>
        <v>0</v>
      </c>
      <c r="N155" s="165">
        <f>SUMIF(Dec!$A:$A,TB!$A155,Dec!$H:$H)</f>
        <v>0</v>
      </c>
      <c r="O155" s="179"/>
      <c r="P155" s="179"/>
      <c r="Q155" s="170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D155" s="39">
        <f t="shared" si="101"/>
        <v>0</v>
      </c>
      <c r="AE155" s="39">
        <f t="shared" si="102"/>
        <v>0</v>
      </c>
      <c r="AF155" s="39">
        <f t="shared" si="103"/>
        <v>0</v>
      </c>
      <c r="AG155" s="39">
        <f t="shared" si="104"/>
        <v>0</v>
      </c>
      <c r="AH155" s="39">
        <f t="shared" si="105"/>
        <v>0</v>
      </c>
      <c r="AI155" s="39">
        <f t="shared" si="106"/>
        <v>0</v>
      </c>
      <c r="AJ155" s="39">
        <f t="shared" si="107"/>
        <v>0</v>
      </c>
      <c r="AK155" s="39">
        <f t="shared" si="108"/>
        <v>0</v>
      </c>
      <c r="AL155" s="39">
        <f t="shared" si="109"/>
        <v>0</v>
      </c>
      <c r="AM155" s="39">
        <f t="shared" si="110"/>
        <v>0</v>
      </c>
      <c r="AN155" s="39">
        <f t="shared" si="111"/>
        <v>0</v>
      </c>
      <c r="AO155" s="165">
        <f t="shared" si="112"/>
        <v>0</v>
      </c>
    </row>
    <row r="156" spans="1:41" ht="16.399999999999999" customHeight="1">
      <c r="A156" s="17" t="s">
        <v>12</v>
      </c>
      <c r="B156" s="18"/>
      <c r="C156" s="19">
        <f t="shared" ref="C156" si="113">ROUND(SUM(C153:C155),2)</f>
        <v>0</v>
      </c>
      <c r="D156" s="19">
        <f t="shared" ref="D156:N156" si="114">ROUND(SUM(D153:D155),2)</f>
        <v>0</v>
      </c>
      <c r="E156" s="19">
        <f t="shared" si="114"/>
        <v>0</v>
      </c>
      <c r="F156" s="19">
        <f t="shared" si="114"/>
        <v>0</v>
      </c>
      <c r="G156" s="19">
        <f t="shared" si="114"/>
        <v>0</v>
      </c>
      <c r="H156" s="19">
        <f t="shared" si="114"/>
        <v>0</v>
      </c>
      <c r="I156" s="19">
        <f t="shared" si="114"/>
        <v>0</v>
      </c>
      <c r="J156" s="19">
        <f t="shared" si="114"/>
        <v>0</v>
      </c>
      <c r="K156" s="19">
        <f t="shared" si="114"/>
        <v>0</v>
      </c>
      <c r="L156" s="19">
        <f t="shared" si="114"/>
        <v>0</v>
      </c>
      <c r="M156" s="19">
        <f t="shared" si="114"/>
        <v>0</v>
      </c>
      <c r="N156" s="166">
        <f t="shared" si="114"/>
        <v>0</v>
      </c>
      <c r="O156" s="180"/>
      <c r="P156" s="180"/>
      <c r="Q156" s="171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:AO156" si="115">ROUND(SUM(AD153:AD155),2)</f>
        <v>0</v>
      </c>
      <c r="AE156" s="19">
        <f t="shared" si="115"/>
        <v>0</v>
      </c>
      <c r="AF156" s="19">
        <f t="shared" si="115"/>
        <v>0</v>
      </c>
      <c r="AG156" s="19">
        <f t="shared" si="115"/>
        <v>0</v>
      </c>
      <c r="AH156" s="19">
        <f t="shared" si="115"/>
        <v>0</v>
      </c>
      <c r="AI156" s="19">
        <f t="shared" si="115"/>
        <v>0</v>
      </c>
      <c r="AJ156" s="19">
        <f t="shared" si="115"/>
        <v>0</v>
      </c>
      <c r="AK156" s="19">
        <f t="shared" si="115"/>
        <v>0</v>
      </c>
      <c r="AL156" s="19">
        <f t="shared" si="115"/>
        <v>0</v>
      </c>
      <c r="AM156" s="19">
        <f t="shared" si="115"/>
        <v>0</v>
      </c>
      <c r="AN156" s="19">
        <f t="shared" si="115"/>
        <v>0</v>
      </c>
      <c r="AO156" s="19">
        <f t="shared" si="115"/>
        <v>0</v>
      </c>
    </row>
    <row r="157" spans="1:41" ht="16.399999999999999" customHeight="1">
      <c r="A157" s="13"/>
      <c r="B157" s="21"/>
      <c r="C157" s="39">
        <f>SUMIF(Jan!$A:$A,TB!$A157,Jan!$H:$H)</f>
        <v>0</v>
      </c>
      <c r="D157" s="39">
        <f>SUMIF(Feb!$A:$A,TB!$A157,Feb!$H:$H)</f>
        <v>0</v>
      </c>
      <c r="E157" s="39">
        <f>SUMIF(Mar!$A:$A,TB!$A157,Mar!$H:$H)</f>
        <v>0</v>
      </c>
      <c r="F157" s="39">
        <f>SUMIF(Apr!$A:$A,TB!$A157,Apr!$H:$H)</f>
        <v>0</v>
      </c>
      <c r="G157" s="39">
        <f>SUMIF(May!$A:$A,TB!$A157,May!$H:$H)</f>
        <v>0</v>
      </c>
      <c r="H157" s="39">
        <f>SUMIF(Jun!$A:$A,TB!$A157,Jun!$H:$H)</f>
        <v>0</v>
      </c>
      <c r="I157" s="39">
        <f>SUMIF(Jul!$A:$A,TB!$A157,Jul!$H:$H)</f>
        <v>0</v>
      </c>
      <c r="J157" s="39">
        <f>SUMIF(Aug!$A:$A,TB!$A157,Aug!$H:$H)</f>
        <v>0</v>
      </c>
      <c r="K157" s="39">
        <f>SUMIF(Sep!$A:$A,TB!$A157,Sep!$H:$H)</f>
        <v>0</v>
      </c>
      <c r="L157" s="39">
        <f>SUMIF(Oct!$A:$A,TB!$A157,Oct!$H:$H)</f>
        <v>0</v>
      </c>
      <c r="M157" s="39">
        <f>SUMIF(Nov!$A:$A,TB!$A157,Nov!$H:$H)</f>
        <v>0</v>
      </c>
      <c r="N157" s="165">
        <f>SUMIF(Dec!$A:$A,TB!$A157,Dec!$H:$H)</f>
        <v>0</v>
      </c>
      <c r="O157" s="179"/>
      <c r="P157" s="179"/>
      <c r="Q157" s="170">
        <v>0</v>
      </c>
      <c r="R157" s="39">
        <v>0</v>
      </c>
      <c r="S157" s="39">
        <v>0</v>
      </c>
      <c r="T157" s="39">
        <v>0</v>
      </c>
      <c r="U157" s="39">
        <v>0</v>
      </c>
      <c r="V157" s="39">
        <v>0</v>
      </c>
      <c r="W157" s="39">
        <v>0</v>
      </c>
      <c r="X157" s="39">
        <v>0</v>
      </c>
      <c r="Y157" s="39">
        <v>0</v>
      </c>
      <c r="Z157" s="39">
        <v>0</v>
      </c>
      <c r="AA157" s="39">
        <v>0</v>
      </c>
      <c r="AB157" s="39">
        <v>0</v>
      </c>
      <c r="AD157" s="39">
        <f t="shared" ref="AD157:AD159" si="116">ROUND(C157*AD$2,2)</f>
        <v>0</v>
      </c>
      <c r="AE157" s="39">
        <f t="shared" ref="AE157:AE159" si="117">ROUND(D157*AE$2,2)</f>
        <v>0</v>
      </c>
      <c r="AF157" s="39">
        <f t="shared" ref="AF157:AF159" si="118">ROUND(E157*AF$2,2)</f>
        <v>0</v>
      </c>
      <c r="AG157" s="39">
        <f t="shared" ref="AG157:AG159" si="119">ROUND(F157*AG$2,2)</f>
        <v>0</v>
      </c>
      <c r="AH157" s="39">
        <f t="shared" ref="AH157:AH159" si="120">ROUND(G157*AH$2,2)</f>
        <v>0</v>
      </c>
      <c r="AI157" s="39">
        <f t="shared" ref="AI157:AI159" si="121">ROUND(H157*AI$2,2)</f>
        <v>0</v>
      </c>
      <c r="AJ157" s="39">
        <f t="shared" ref="AJ157:AJ159" si="122">ROUND(I157*AJ$2,2)</f>
        <v>0</v>
      </c>
      <c r="AK157" s="39">
        <f t="shared" ref="AK157:AK159" si="123">ROUND(J157*AK$2,2)</f>
        <v>0</v>
      </c>
      <c r="AL157" s="39">
        <f t="shared" ref="AL157:AL159" si="124">ROUND(K157*AL$2,2)</f>
        <v>0</v>
      </c>
      <c r="AM157" s="39">
        <f t="shared" ref="AM157:AM159" si="125">ROUND(L157*AM$2,2)</f>
        <v>0</v>
      </c>
      <c r="AN157" s="39">
        <f t="shared" ref="AN157:AN159" si="126">ROUND(M157*AN$2,2)</f>
        <v>0</v>
      </c>
      <c r="AO157" s="165">
        <f t="shared" ref="AO157:AO159" si="127">ROUND(N157*AO$2,2)</f>
        <v>0</v>
      </c>
    </row>
    <row r="158" spans="1:41" ht="16.399999999999999" customHeight="1">
      <c r="A158" s="13"/>
      <c r="B158" s="21"/>
      <c r="C158" s="39">
        <f>SUMIF(Jan!$A:$A,TB!$A158,Jan!$H:$H)</f>
        <v>0</v>
      </c>
      <c r="D158" s="39">
        <f>SUMIF(Feb!$A:$A,TB!$A158,Feb!$H:$H)</f>
        <v>0</v>
      </c>
      <c r="E158" s="39">
        <f>SUMIF(Mar!$A:$A,TB!$A158,Mar!$H:$H)</f>
        <v>0</v>
      </c>
      <c r="F158" s="39">
        <f>SUMIF(Apr!$A:$A,TB!$A158,Apr!$H:$H)</f>
        <v>0</v>
      </c>
      <c r="G158" s="39">
        <f>SUMIF(May!$A:$A,TB!$A158,May!$H:$H)</f>
        <v>0</v>
      </c>
      <c r="H158" s="39">
        <f>SUMIF(Jun!$A:$A,TB!$A158,Jun!$H:$H)</f>
        <v>0</v>
      </c>
      <c r="I158" s="39">
        <f>SUMIF(Jul!$A:$A,TB!$A158,Jul!$H:$H)</f>
        <v>0</v>
      </c>
      <c r="J158" s="39">
        <f>SUMIF(Aug!$A:$A,TB!$A158,Aug!$H:$H)</f>
        <v>0</v>
      </c>
      <c r="K158" s="39">
        <f>SUMIF(Sep!$A:$A,TB!$A158,Sep!$H:$H)</f>
        <v>0</v>
      </c>
      <c r="L158" s="39">
        <f>SUMIF(Oct!$A:$A,TB!$A158,Oct!$H:$H)</f>
        <v>0</v>
      </c>
      <c r="M158" s="39">
        <f>SUMIF(Nov!$A:$A,TB!$A158,Nov!$H:$H)</f>
        <v>0</v>
      </c>
      <c r="N158" s="165">
        <f>SUMIF(Dec!$A:$A,TB!$A158,Dec!$H:$H)</f>
        <v>0</v>
      </c>
      <c r="O158" s="179"/>
      <c r="P158" s="179"/>
      <c r="Q158" s="170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D158" s="39">
        <f t="shared" si="116"/>
        <v>0</v>
      </c>
      <c r="AE158" s="39">
        <f t="shared" si="117"/>
        <v>0</v>
      </c>
      <c r="AF158" s="39">
        <f t="shared" si="118"/>
        <v>0</v>
      </c>
      <c r="AG158" s="39">
        <f t="shared" si="119"/>
        <v>0</v>
      </c>
      <c r="AH158" s="39">
        <f t="shared" si="120"/>
        <v>0</v>
      </c>
      <c r="AI158" s="39">
        <f t="shared" si="121"/>
        <v>0</v>
      </c>
      <c r="AJ158" s="39">
        <f t="shared" si="122"/>
        <v>0</v>
      </c>
      <c r="AK158" s="39">
        <f t="shared" si="123"/>
        <v>0</v>
      </c>
      <c r="AL158" s="39">
        <f t="shared" si="124"/>
        <v>0</v>
      </c>
      <c r="AM158" s="39">
        <f t="shared" si="125"/>
        <v>0</v>
      </c>
      <c r="AN158" s="39">
        <f t="shared" si="126"/>
        <v>0</v>
      </c>
      <c r="AO158" s="165">
        <f t="shared" si="127"/>
        <v>0</v>
      </c>
    </row>
    <row r="159" spans="1:41" ht="16.399999999999999" customHeight="1">
      <c r="A159" s="13"/>
      <c r="B159" s="21"/>
      <c r="C159" s="39">
        <f>SUMIF(Jan!$A:$A,TB!$A159,Jan!$H:$H)</f>
        <v>0</v>
      </c>
      <c r="D159" s="39">
        <f>SUMIF(Feb!$A:$A,TB!$A159,Feb!$H:$H)</f>
        <v>0</v>
      </c>
      <c r="E159" s="39">
        <f>SUMIF(Mar!$A:$A,TB!$A159,Mar!$H:$H)</f>
        <v>0</v>
      </c>
      <c r="F159" s="39">
        <f>SUMIF(Apr!$A:$A,TB!$A159,Apr!$H:$H)</f>
        <v>0</v>
      </c>
      <c r="G159" s="39">
        <f>SUMIF(May!$A:$A,TB!$A159,May!$H:$H)</f>
        <v>0</v>
      </c>
      <c r="H159" s="39">
        <f>SUMIF(Jun!$A:$A,TB!$A159,Jun!$H:$H)</f>
        <v>0</v>
      </c>
      <c r="I159" s="39">
        <f>SUMIF(Jul!$A:$A,TB!$A159,Jul!$H:$H)</f>
        <v>0</v>
      </c>
      <c r="J159" s="39">
        <f>SUMIF(Aug!$A:$A,TB!$A159,Aug!$H:$H)</f>
        <v>0</v>
      </c>
      <c r="K159" s="39">
        <f>SUMIF(Sep!$A:$A,TB!$A159,Sep!$H:$H)</f>
        <v>0</v>
      </c>
      <c r="L159" s="39">
        <f>SUMIF(Oct!$A:$A,TB!$A159,Oct!$H:$H)</f>
        <v>0</v>
      </c>
      <c r="M159" s="39">
        <f>SUMIF(Nov!$A:$A,TB!$A159,Nov!$H:$H)</f>
        <v>0</v>
      </c>
      <c r="N159" s="165">
        <f>SUMIF(Dec!$A:$A,TB!$A159,Dec!$H:$H)</f>
        <v>0</v>
      </c>
      <c r="O159" s="179"/>
      <c r="P159" s="179"/>
      <c r="Q159" s="170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D159" s="39">
        <f t="shared" si="116"/>
        <v>0</v>
      </c>
      <c r="AE159" s="39">
        <f t="shared" si="117"/>
        <v>0</v>
      </c>
      <c r="AF159" s="39">
        <f t="shared" si="118"/>
        <v>0</v>
      </c>
      <c r="AG159" s="39">
        <f t="shared" si="119"/>
        <v>0</v>
      </c>
      <c r="AH159" s="39">
        <f t="shared" si="120"/>
        <v>0</v>
      </c>
      <c r="AI159" s="39">
        <f t="shared" si="121"/>
        <v>0</v>
      </c>
      <c r="AJ159" s="39">
        <f t="shared" si="122"/>
        <v>0</v>
      </c>
      <c r="AK159" s="39">
        <f t="shared" si="123"/>
        <v>0</v>
      </c>
      <c r="AL159" s="39">
        <f t="shared" si="124"/>
        <v>0</v>
      </c>
      <c r="AM159" s="39">
        <f t="shared" si="125"/>
        <v>0</v>
      </c>
      <c r="AN159" s="39">
        <f t="shared" si="126"/>
        <v>0</v>
      </c>
      <c r="AO159" s="165">
        <f t="shared" si="127"/>
        <v>0</v>
      </c>
    </row>
    <row r="160" spans="1:41" ht="16.399999999999999" customHeight="1">
      <c r="A160" s="17" t="s">
        <v>13</v>
      </c>
      <c r="B160" s="18"/>
      <c r="C160" s="19">
        <f t="shared" ref="C160" si="128">ROUND(SUM(C157:C159),2)</f>
        <v>0</v>
      </c>
      <c r="D160" s="19">
        <f t="shared" ref="D160:N160" si="129">ROUND(SUM(D157:D159),2)</f>
        <v>0</v>
      </c>
      <c r="E160" s="19">
        <f t="shared" si="129"/>
        <v>0</v>
      </c>
      <c r="F160" s="19">
        <f t="shared" si="129"/>
        <v>0</v>
      </c>
      <c r="G160" s="19">
        <f t="shared" si="129"/>
        <v>0</v>
      </c>
      <c r="H160" s="19">
        <f t="shared" si="129"/>
        <v>0</v>
      </c>
      <c r="I160" s="19">
        <f t="shared" si="129"/>
        <v>0</v>
      </c>
      <c r="J160" s="19">
        <f t="shared" si="129"/>
        <v>0</v>
      </c>
      <c r="K160" s="19">
        <f t="shared" si="129"/>
        <v>0</v>
      </c>
      <c r="L160" s="19">
        <f t="shared" si="129"/>
        <v>0</v>
      </c>
      <c r="M160" s="19">
        <f t="shared" si="129"/>
        <v>0</v>
      </c>
      <c r="N160" s="166">
        <f t="shared" si="129"/>
        <v>0</v>
      </c>
      <c r="O160" s="180"/>
      <c r="P160" s="180"/>
      <c r="Q160" s="171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:AO160" si="130">ROUND(SUM(AD157:AD159),2)</f>
        <v>0</v>
      </c>
      <c r="AE160" s="19">
        <f t="shared" si="130"/>
        <v>0</v>
      </c>
      <c r="AF160" s="19">
        <f t="shared" si="130"/>
        <v>0</v>
      </c>
      <c r="AG160" s="19">
        <f t="shared" si="130"/>
        <v>0</v>
      </c>
      <c r="AH160" s="19">
        <f t="shared" si="130"/>
        <v>0</v>
      </c>
      <c r="AI160" s="19">
        <f t="shared" si="130"/>
        <v>0</v>
      </c>
      <c r="AJ160" s="19">
        <f t="shared" si="130"/>
        <v>0</v>
      </c>
      <c r="AK160" s="19">
        <f t="shared" si="130"/>
        <v>0</v>
      </c>
      <c r="AL160" s="19">
        <f t="shared" si="130"/>
        <v>0</v>
      </c>
      <c r="AM160" s="19">
        <f t="shared" si="130"/>
        <v>0</v>
      </c>
      <c r="AN160" s="19">
        <f t="shared" si="130"/>
        <v>0</v>
      </c>
      <c r="AO160" s="19">
        <f t="shared" si="130"/>
        <v>0</v>
      </c>
    </row>
    <row r="161" spans="1:41" ht="16.399999999999999" customHeight="1">
      <c r="A161" s="13"/>
      <c r="B161" s="14"/>
      <c r="C161" s="39">
        <f>SUMIF(Jan!$A:$A,TB!$A161,Jan!$H:$H)</f>
        <v>0</v>
      </c>
      <c r="D161" s="39">
        <f>SUMIF(Feb!$A:$A,TB!$A161,Feb!$H:$H)</f>
        <v>0</v>
      </c>
      <c r="E161" s="39">
        <f>SUMIF(Mar!$A:$A,TB!$A161,Mar!$H:$H)</f>
        <v>0</v>
      </c>
      <c r="F161" s="39">
        <f>SUMIF(Apr!$A:$A,TB!$A161,Apr!$H:$H)</f>
        <v>0</v>
      </c>
      <c r="G161" s="39">
        <f>SUMIF(May!$A:$A,TB!$A161,May!$H:$H)</f>
        <v>0</v>
      </c>
      <c r="H161" s="39">
        <f>SUMIF(Jun!$A:$A,TB!$A161,Jun!$H:$H)</f>
        <v>0</v>
      </c>
      <c r="I161" s="39">
        <f>SUMIF(Jul!$A:$A,TB!$A161,Jul!$H:$H)</f>
        <v>0</v>
      </c>
      <c r="J161" s="39">
        <f>SUMIF(Aug!$A:$A,TB!$A161,Aug!$H:$H)</f>
        <v>0</v>
      </c>
      <c r="K161" s="39">
        <f>SUMIF(Sep!$A:$A,TB!$A161,Sep!$H:$H)</f>
        <v>0</v>
      </c>
      <c r="L161" s="39">
        <f>SUMIF(Oct!$A:$A,TB!$A161,Oct!$H:$H)</f>
        <v>0</v>
      </c>
      <c r="M161" s="39">
        <f>SUMIF(Nov!$A:$A,TB!$A161,Nov!$H:$H)</f>
        <v>0</v>
      </c>
      <c r="N161" s="165">
        <f>SUMIF(Dec!$A:$A,TB!$A161,Dec!$H:$H)</f>
        <v>0</v>
      </c>
      <c r="O161" s="179"/>
      <c r="P161" s="179"/>
      <c r="Q161" s="170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D161" s="39">
        <f t="shared" ref="AD161:AD168" si="131">ROUND(C161*AD$2,2)</f>
        <v>0</v>
      </c>
      <c r="AE161" s="39">
        <f t="shared" ref="AE161:AE168" si="132">ROUND(D161*AE$2,2)</f>
        <v>0</v>
      </c>
      <c r="AF161" s="39">
        <f t="shared" ref="AF161:AF168" si="133">ROUND(E161*AF$2,2)</f>
        <v>0</v>
      </c>
      <c r="AG161" s="39">
        <f t="shared" ref="AG161:AG168" si="134">ROUND(F161*AG$2,2)</f>
        <v>0</v>
      </c>
      <c r="AH161" s="39">
        <f t="shared" ref="AH161:AH168" si="135">ROUND(G161*AH$2,2)</f>
        <v>0</v>
      </c>
      <c r="AI161" s="39">
        <f t="shared" ref="AI161:AI168" si="136">ROUND(H161*AI$2,2)</f>
        <v>0</v>
      </c>
      <c r="AJ161" s="39">
        <f t="shared" ref="AJ161:AJ168" si="137">ROUND(I161*AJ$2,2)</f>
        <v>0</v>
      </c>
      <c r="AK161" s="39">
        <f t="shared" ref="AK161:AK168" si="138">ROUND(J161*AK$2,2)</f>
        <v>0</v>
      </c>
      <c r="AL161" s="39">
        <f t="shared" ref="AL161:AL168" si="139">ROUND(K161*AL$2,2)</f>
        <v>0</v>
      </c>
      <c r="AM161" s="39">
        <f t="shared" ref="AM161:AM168" si="140">ROUND(L161*AM$2,2)</f>
        <v>0</v>
      </c>
      <c r="AN161" s="39">
        <f t="shared" ref="AN161:AN168" si="141">ROUND(M161*AN$2,2)</f>
        <v>0</v>
      </c>
      <c r="AO161" s="165">
        <f t="shared" ref="AO161:AO168" si="142">ROUND(N161*AO$2,2)</f>
        <v>0</v>
      </c>
    </row>
    <row r="162" spans="1:41" ht="16.399999999999999" customHeight="1">
      <c r="A162" s="13">
        <v>15010</v>
      </c>
      <c r="B162" s="14" t="s">
        <v>219</v>
      </c>
      <c r="C162" s="39">
        <f>SUMIF(Jan!$A:$A,TB!$A162,Jan!$H:$H)</f>
        <v>0</v>
      </c>
      <c r="D162" s="39">
        <f>SUMIF(Feb!$A:$A,TB!$A162,Feb!$H:$H)</f>
        <v>0</v>
      </c>
      <c r="E162" s="39">
        <f>SUMIF(Mar!$A:$A,TB!$A162,Mar!$H:$H)</f>
        <v>0</v>
      </c>
      <c r="F162" s="39">
        <f>SUMIF(Apr!$A:$A,TB!$A162,Apr!$H:$H)</f>
        <v>0</v>
      </c>
      <c r="G162" s="39">
        <f>SUMIF(May!$A:$A,TB!$A162,May!$H:$H)</f>
        <v>0</v>
      </c>
      <c r="H162" s="39">
        <f>SUMIF(Jun!$A:$A,TB!$A162,Jun!$H:$H)</f>
        <v>0</v>
      </c>
      <c r="I162" s="39">
        <f>SUMIF(Jul!$A:$A,TB!$A162,Jul!$H:$H)</f>
        <v>0</v>
      </c>
      <c r="J162" s="39">
        <f>SUMIF(Aug!$A:$A,TB!$A162,Aug!$H:$H)</f>
        <v>0</v>
      </c>
      <c r="K162" s="39">
        <f>SUMIF(Sep!$A:$A,TB!$A162,Sep!$H:$H)</f>
        <v>0</v>
      </c>
      <c r="L162" s="39">
        <f>SUMIF(Oct!$A:$A,TB!$A162,Oct!$H:$H)</f>
        <v>0</v>
      </c>
      <c r="M162" s="39">
        <f>SUMIF(Nov!$A:$A,TB!$A162,Nov!$H:$H)</f>
        <v>0</v>
      </c>
      <c r="N162" s="165">
        <f>SUMIF(Dec!$A:$A,TB!$A162,Dec!$H:$H)</f>
        <v>0</v>
      </c>
      <c r="O162" s="179"/>
      <c r="P162" s="179"/>
      <c r="Q162" s="170">
        <v>0</v>
      </c>
      <c r="R162" s="39">
        <v>0</v>
      </c>
      <c r="S162" s="39">
        <v>0</v>
      </c>
      <c r="T162" s="39">
        <v>0</v>
      </c>
      <c r="U162" s="39">
        <v>0</v>
      </c>
      <c r="V162" s="39">
        <v>0</v>
      </c>
      <c r="W162" s="39">
        <v>0</v>
      </c>
      <c r="X162" s="39">
        <v>0</v>
      </c>
      <c r="Y162" s="39">
        <v>0</v>
      </c>
      <c r="Z162" s="39">
        <v>0</v>
      </c>
      <c r="AA162" s="39">
        <v>0</v>
      </c>
      <c r="AB162" s="39">
        <v>0</v>
      </c>
      <c r="AD162" s="39">
        <f t="shared" si="131"/>
        <v>0</v>
      </c>
      <c r="AE162" s="39">
        <f t="shared" si="132"/>
        <v>0</v>
      </c>
      <c r="AF162" s="39">
        <f t="shared" si="133"/>
        <v>0</v>
      </c>
      <c r="AG162" s="39">
        <f t="shared" si="134"/>
        <v>0</v>
      </c>
      <c r="AH162" s="39">
        <f t="shared" si="135"/>
        <v>0</v>
      </c>
      <c r="AI162" s="39">
        <f t="shared" si="136"/>
        <v>0</v>
      </c>
      <c r="AJ162" s="39">
        <f t="shared" si="137"/>
        <v>0</v>
      </c>
      <c r="AK162" s="39">
        <f t="shared" si="138"/>
        <v>0</v>
      </c>
      <c r="AL162" s="39">
        <f t="shared" si="139"/>
        <v>0</v>
      </c>
      <c r="AM162" s="39">
        <f t="shared" si="140"/>
        <v>0</v>
      </c>
      <c r="AN162" s="39">
        <f t="shared" si="141"/>
        <v>0</v>
      </c>
      <c r="AO162" s="165">
        <f t="shared" si="142"/>
        <v>0</v>
      </c>
    </row>
    <row r="163" spans="1:41" ht="16.399999999999999" customHeight="1">
      <c r="A163" s="13">
        <v>15011</v>
      </c>
      <c r="B163" s="14" t="s">
        <v>220</v>
      </c>
      <c r="C163" s="39">
        <f>SUMIF(Jan!$A:$A,TB!$A163,Jan!$H:$H)</f>
        <v>0</v>
      </c>
      <c r="D163" s="39">
        <f>SUMIF(Feb!$A:$A,TB!$A163,Feb!$H:$H)</f>
        <v>0</v>
      </c>
      <c r="E163" s="39">
        <f>SUMIF(Mar!$A:$A,TB!$A163,Mar!$H:$H)</f>
        <v>0</v>
      </c>
      <c r="F163" s="39">
        <f>SUMIF(Apr!$A:$A,TB!$A163,Apr!$H:$H)</f>
        <v>0</v>
      </c>
      <c r="G163" s="39">
        <f>SUMIF(May!$A:$A,TB!$A163,May!$H:$H)</f>
        <v>0</v>
      </c>
      <c r="H163" s="39">
        <f>SUMIF(Jun!$A:$A,TB!$A163,Jun!$H:$H)</f>
        <v>0</v>
      </c>
      <c r="I163" s="39">
        <f>SUMIF(Jul!$A:$A,TB!$A163,Jul!$H:$H)</f>
        <v>0</v>
      </c>
      <c r="J163" s="39">
        <f>SUMIF(Aug!$A:$A,TB!$A163,Aug!$H:$H)</f>
        <v>0</v>
      </c>
      <c r="K163" s="39">
        <f>SUMIF(Sep!$A:$A,TB!$A163,Sep!$H:$H)</f>
        <v>0</v>
      </c>
      <c r="L163" s="39">
        <f>SUMIF(Oct!$A:$A,TB!$A163,Oct!$H:$H)</f>
        <v>0</v>
      </c>
      <c r="M163" s="39">
        <f>SUMIF(Nov!$A:$A,TB!$A163,Nov!$H:$H)</f>
        <v>0</v>
      </c>
      <c r="N163" s="165">
        <f>SUMIF(Dec!$A:$A,TB!$A163,Dec!$H:$H)</f>
        <v>0</v>
      </c>
      <c r="O163" s="179"/>
      <c r="P163" s="179"/>
      <c r="Q163" s="170">
        <v>0</v>
      </c>
      <c r="R163" s="39">
        <v>0</v>
      </c>
      <c r="S163" s="39">
        <v>0</v>
      </c>
      <c r="T163" s="39">
        <v>0</v>
      </c>
      <c r="U163" s="39">
        <v>0</v>
      </c>
      <c r="V163" s="39">
        <v>0</v>
      </c>
      <c r="W163" s="39">
        <v>0</v>
      </c>
      <c r="X163" s="39">
        <v>0</v>
      </c>
      <c r="Y163" s="39">
        <v>0</v>
      </c>
      <c r="Z163" s="39">
        <v>0</v>
      </c>
      <c r="AA163" s="39">
        <v>0</v>
      </c>
      <c r="AB163" s="39">
        <v>0</v>
      </c>
      <c r="AD163" s="39">
        <f t="shared" si="131"/>
        <v>0</v>
      </c>
      <c r="AE163" s="39">
        <f t="shared" si="132"/>
        <v>0</v>
      </c>
      <c r="AF163" s="39">
        <f t="shared" si="133"/>
        <v>0</v>
      </c>
      <c r="AG163" s="39">
        <f t="shared" si="134"/>
        <v>0</v>
      </c>
      <c r="AH163" s="39">
        <f t="shared" si="135"/>
        <v>0</v>
      </c>
      <c r="AI163" s="39">
        <f t="shared" si="136"/>
        <v>0</v>
      </c>
      <c r="AJ163" s="39">
        <f t="shared" si="137"/>
        <v>0</v>
      </c>
      <c r="AK163" s="39">
        <f t="shared" si="138"/>
        <v>0</v>
      </c>
      <c r="AL163" s="39">
        <f t="shared" si="139"/>
        <v>0</v>
      </c>
      <c r="AM163" s="39">
        <f t="shared" si="140"/>
        <v>0</v>
      </c>
      <c r="AN163" s="39">
        <f t="shared" si="141"/>
        <v>0</v>
      </c>
      <c r="AO163" s="165">
        <f t="shared" si="142"/>
        <v>0</v>
      </c>
    </row>
    <row r="164" spans="1:41" ht="16.399999999999999" customHeight="1">
      <c r="A164" s="13">
        <v>15012</v>
      </c>
      <c r="B164" s="14" t="s">
        <v>221</v>
      </c>
      <c r="C164" s="39">
        <f>SUMIF(Jan!$A:$A,TB!$A164,Jan!$H:$H)</f>
        <v>0</v>
      </c>
      <c r="D164" s="39">
        <f>SUMIF(Feb!$A:$A,TB!$A164,Feb!$H:$H)</f>
        <v>0</v>
      </c>
      <c r="E164" s="39">
        <f>SUMIF(Mar!$A:$A,TB!$A164,Mar!$H:$H)</f>
        <v>0</v>
      </c>
      <c r="F164" s="39">
        <f>SUMIF(Apr!$A:$A,TB!$A164,Apr!$H:$H)</f>
        <v>0</v>
      </c>
      <c r="G164" s="39">
        <f>SUMIF(May!$A:$A,TB!$A164,May!$H:$H)</f>
        <v>0</v>
      </c>
      <c r="H164" s="39">
        <f>SUMIF(Jun!$A:$A,TB!$A164,Jun!$H:$H)</f>
        <v>0</v>
      </c>
      <c r="I164" s="39">
        <f>SUMIF(Jul!$A:$A,TB!$A164,Jul!$H:$H)</f>
        <v>0</v>
      </c>
      <c r="J164" s="39">
        <f>SUMIF(Aug!$A:$A,TB!$A164,Aug!$H:$H)</f>
        <v>0</v>
      </c>
      <c r="K164" s="39">
        <f>SUMIF(Sep!$A:$A,TB!$A164,Sep!$H:$H)</f>
        <v>0</v>
      </c>
      <c r="L164" s="39">
        <f>SUMIF(Oct!$A:$A,TB!$A164,Oct!$H:$H)</f>
        <v>0</v>
      </c>
      <c r="M164" s="39">
        <f>SUMIF(Nov!$A:$A,TB!$A164,Nov!$H:$H)</f>
        <v>0</v>
      </c>
      <c r="N164" s="165">
        <f>SUMIF(Dec!$A:$A,TB!$A164,Dec!$H:$H)</f>
        <v>0</v>
      </c>
      <c r="O164" s="179"/>
      <c r="P164" s="179"/>
      <c r="Q164" s="170">
        <v>0</v>
      </c>
      <c r="R164" s="39">
        <v>0</v>
      </c>
      <c r="S164" s="39">
        <v>0</v>
      </c>
      <c r="T164" s="39">
        <v>0</v>
      </c>
      <c r="U164" s="39">
        <v>0</v>
      </c>
      <c r="V164" s="39">
        <v>0</v>
      </c>
      <c r="W164" s="39">
        <v>0</v>
      </c>
      <c r="X164" s="39">
        <v>0</v>
      </c>
      <c r="Y164" s="39">
        <v>0</v>
      </c>
      <c r="Z164" s="39">
        <v>0</v>
      </c>
      <c r="AA164" s="39">
        <v>0</v>
      </c>
      <c r="AB164" s="39">
        <v>0</v>
      </c>
      <c r="AD164" s="39">
        <f t="shared" si="131"/>
        <v>0</v>
      </c>
      <c r="AE164" s="39">
        <f t="shared" si="132"/>
        <v>0</v>
      </c>
      <c r="AF164" s="39">
        <f t="shared" si="133"/>
        <v>0</v>
      </c>
      <c r="AG164" s="39">
        <f t="shared" si="134"/>
        <v>0</v>
      </c>
      <c r="AH164" s="39">
        <f t="shared" si="135"/>
        <v>0</v>
      </c>
      <c r="AI164" s="39">
        <f t="shared" si="136"/>
        <v>0</v>
      </c>
      <c r="AJ164" s="39">
        <f t="shared" si="137"/>
        <v>0</v>
      </c>
      <c r="AK164" s="39">
        <f t="shared" si="138"/>
        <v>0</v>
      </c>
      <c r="AL164" s="39">
        <f t="shared" si="139"/>
        <v>0</v>
      </c>
      <c r="AM164" s="39">
        <f t="shared" si="140"/>
        <v>0</v>
      </c>
      <c r="AN164" s="39">
        <f t="shared" si="141"/>
        <v>0</v>
      </c>
      <c r="AO164" s="165">
        <f t="shared" si="142"/>
        <v>0</v>
      </c>
    </row>
    <row r="165" spans="1:41" ht="16.399999999999999" customHeight="1">
      <c r="A165" s="13">
        <v>15017</v>
      </c>
      <c r="B165" s="14" t="s">
        <v>222</v>
      </c>
      <c r="C165" s="39">
        <f>SUMIF(Jan!$A:$A,TB!$A165,Jan!$H:$H)</f>
        <v>0</v>
      </c>
      <c r="D165" s="39">
        <f>SUMIF(Feb!$A:$A,TB!$A165,Feb!$H:$H)</f>
        <v>0</v>
      </c>
      <c r="E165" s="39">
        <f>SUMIF(Mar!$A:$A,TB!$A165,Mar!$H:$H)</f>
        <v>0</v>
      </c>
      <c r="F165" s="39">
        <f>SUMIF(Apr!$A:$A,TB!$A165,Apr!$H:$H)</f>
        <v>0</v>
      </c>
      <c r="G165" s="39">
        <f>SUMIF(May!$A:$A,TB!$A165,May!$H:$H)</f>
        <v>0</v>
      </c>
      <c r="H165" s="39">
        <f>SUMIF(Jun!$A:$A,TB!$A165,Jun!$H:$H)</f>
        <v>0</v>
      </c>
      <c r="I165" s="39">
        <f>SUMIF(Jul!$A:$A,TB!$A165,Jul!$H:$H)</f>
        <v>0</v>
      </c>
      <c r="J165" s="39">
        <f>SUMIF(Aug!$A:$A,TB!$A165,Aug!$H:$H)</f>
        <v>0</v>
      </c>
      <c r="K165" s="39">
        <f>SUMIF(Sep!$A:$A,TB!$A165,Sep!$H:$H)</f>
        <v>0</v>
      </c>
      <c r="L165" s="39">
        <f>SUMIF(Oct!$A:$A,TB!$A165,Oct!$H:$H)</f>
        <v>0</v>
      </c>
      <c r="M165" s="39">
        <f>SUMIF(Nov!$A:$A,TB!$A165,Nov!$H:$H)</f>
        <v>0</v>
      </c>
      <c r="N165" s="165">
        <f>SUMIF(Dec!$A:$A,TB!$A165,Dec!$H:$H)</f>
        <v>0</v>
      </c>
      <c r="O165" s="179"/>
      <c r="P165" s="179"/>
      <c r="Q165" s="170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D165" s="39">
        <f t="shared" si="131"/>
        <v>0</v>
      </c>
      <c r="AE165" s="39">
        <f t="shared" si="132"/>
        <v>0</v>
      </c>
      <c r="AF165" s="39">
        <f t="shared" si="133"/>
        <v>0</v>
      </c>
      <c r="AG165" s="39">
        <f t="shared" si="134"/>
        <v>0</v>
      </c>
      <c r="AH165" s="39">
        <f t="shared" si="135"/>
        <v>0</v>
      </c>
      <c r="AI165" s="39">
        <f t="shared" si="136"/>
        <v>0</v>
      </c>
      <c r="AJ165" s="39">
        <f t="shared" si="137"/>
        <v>0</v>
      </c>
      <c r="AK165" s="39">
        <f t="shared" si="138"/>
        <v>0</v>
      </c>
      <c r="AL165" s="39">
        <f t="shared" si="139"/>
        <v>0</v>
      </c>
      <c r="AM165" s="39">
        <f t="shared" si="140"/>
        <v>0</v>
      </c>
      <c r="AN165" s="39">
        <f t="shared" si="141"/>
        <v>0</v>
      </c>
      <c r="AO165" s="165">
        <f t="shared" si="142"/>
        <v>0</v>
      </c>
    </row>
    <row r="166" spans="1:41" ht="16.399999999999999" customHeight="1">
      <c r="A166" s="13">
        <v>15018</v>
      </c>
      <c r="B166" s="14" t="s">
        <v>223</v>
      </c>
      <c r="C166" s="39">
        <f>SUMIF(Jan!$A:$A,TB!$A166,Jan!$H:$H)</f>
        <v>0</v>
      </c>
      <c r="D166" s="39">
        <f>SUMIF(Feb!$A:$A,TB!$A166,Feb!$H:$H)</f>
        <v>0</v>
      </c>
      <c r="E166" s="39">
        <f>SUMIF(Mar!$A:$A,TB!$A166,Mar!$H:$H)</f>
        <v>0</v>
      </c>
      <c r="F166" s="39">
        <f>SUMIF(Apr!$A:$A,TB!$A166,Apr!$H:$H)</f>
        <v>0</v>
      </c>
      <c r="G166" s="39">
        <f>SUMIF(May!$A:$A,TB!$A166,May!$H:$H)</f>
        <v>0</v>
      </c>
      <c r="H166" s="39">
        <f>SUMIF(Jun!$A:$A,TB!$A166,Jun!$H:$H)</f>
        <v>0</v>
      </c>
      <c r="I166" s="39">
        <f>SUMIF(Jul!$A:$A,TB!$A166,Jul!$H:$H)</f>
        <v>0</v>
      </c>
      <c r="J166" s="39">
        <f>SUMIF(Aug!$A:$A,TB!$A166,Aug!$H:$H)</f>
        <v>0</v>
      </c>
      <c r="K166" s="39">
        <f>SUMIF(Sep!$A:$A,TB!$A166,Sep!$H:$H)</f>
        <v>0</v>
      </c>
      <c r="L166" s="39">
        <f>SUMIF(Oct!$A:$A,TB!$A166,Oct!$H:$H)</f>
        <v>0</v>
      </c>
      <c r="M166" s="39">
        <f>SUMIF(Nov!$A:$A,TB!$A166,Nov!$H:$H)</f>
        <v>0</v>
      </c>
      <c r="N166" s="165">
        <f>SUMIF(Dec!$A:$A,TB!$A166,Dec!$H:$H)</f>
        <v>0</v>
      </c>
      <c r="O166" s="179"/>
      <c r="P166" s="179"/>
      <c r="Q166" s="170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D166" s="39">
        <f t="shared" si="131"/>
        <v>0</v>
      </c>
      <c r="AE166" s="39">
        <f t="shared" si="132"/>
        <v>0</v>
      </c>
      <c r="AF166" s="39">
        <f t="shared" si="133"/>
        <v>0</v>
      </c>
      <c r="AG166" s="39">
        <f t="shared" si="134"/>
        <v>0</v>
      </c>
      <c r="AH166" s="39">
        <f t="shared" si="135"/>
        <v>0</v>
      </c>
      <c r="AI166" s="39">
        <f t="shared" si="136"/>
        <v>0</v>
      </c>
      <c r="AJ166" s="39">
        <f t="shared" si="137"/>
        <v>0</v>
      </c>
      <c r="AK166" s="39">
        <f t="shared" si="138"/>
        <v>0</v>
      </c>
      <c r="AL166" s="39">
        <f t="shared" si="139"/>
        <v>0</v>
      </c>
      <c r="AM166" s="39">
        <f t="shared" si="140"/>
        <v>0</v>
      </c>
      <c r="AN166" s="39">
        <f t="shared" si="141"/>
        <v>0</v>
      </c>
      <c r="AO166" s="165">
        <f t="shared" si="142"/>
        <v>0</v>
      </c>
    </row>
    <row r="167" spans="1:41" ht="16.399999999999999" customHeight="1">
      <c r="A167" s="20"/>
      <c r="B167" s="14"/>
      <c r="C167" s="39">
        <f>SUMIF(Jan!$A:$A,TB!$A167,Jan!$H:$H)</f>
        <v>0</v>
      </c>
      <c r="D167" s="39">
        <f>SUMIF(Feb!$A:$A,TB!$A167,Feb!$H:$H)</f>
        <v>0</v>
      </c>
      <c r="E167" s="39">
        <f>SUMIF(Mar!$A:$A,TB!$A167,Mar!$H:$H)</f>
        <v>0</v>
      </c>
      <c r="F167" s="39">
        <f>SUMIF(Apr!$A:$A,TB!$A167,Apr!$H:$H)</f>
        <v>0</v>
      </c>
      <c r="G167" s="39">
        <f>SUMIF(May!$A:$A,TB!$A167,May!$H:$H)</f>
        <v>0</v>
      </c>
      <c r="H167" s="39">
        <f>SUMIF(Jun!$A:$A,TB!$A167,Jun!$H:$H)</f>
        <v>0</v>
      </c>
      <c r="I167" s="39">
        <f>SUMIF(Jul!$A:$A,TB!$A167,Jul!$H:$H)</f>
        <v>0</v>
      </c>
      <c r="J167" s="39">
        <f>SUMIF(Aug!$A:$A,TB!$A167,Aug!$H:$H)</f>
        <v>0</v>
      </c>
      <c r="K167" s="39">
        <f>SUMIF(Sep!$A:$A,TB!$A167,Sep!$H:$H)</f>
        <v>0</v>
      </c>
      <c r="L167" s="39">
        <f>SUMIF(Oct!$A:$A,TB!$A167,Oct!$H:$H)</f>
        <v>0</v>
      </c>
      <c r="M167" s="39">
        <f>SUMIF(Nov!$A:$A,TB!$A167,Nov!$H:$H)</f>
        <v>0</v>
      </c>
      <c r="N167" s="165">
        <f>SUMIF(Dec!$A:$A,TB!$A167,Dec!$H:$H)</f>
        <v>0</v>
      </c>
      <c r="O167" s="179"/>
      <c r="P167" s="179"/>
      <c r="Q167" s="170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D167" s="39">
        <f t="shared" si="131"/>
        <v>0</v>
      </c>
      <c r="AE167" s="39">
        <f t="shared" si="132"/>
        <v>0</v>
      </c>
      <c r="AF167" s="39">
        <f t="shared" si="133"/>
        <v>0</v>
      </c>
      <c r="AG167" s="39">
        <f t="shared" si="134"/>
        <v>0</v>
      </c>
      <c r="AH167" s="39">
        <f t="shared" si="135"/>
        <v>0</v>
      </c>
      <c r="AI167" s="39">
        <f t="shared" si="136"/>
        <v>0</v>
      </c>
      <c r="AJ167" s="39">
        <f t="shared" si="137"/>
        <v>0</v>
      </c>
      <c r="AK167" s="39">
        <f t="shared" si="138"/>
        <v>0</v>
      </c>
      <c r="AL167" s="39">
        <f t="shared" si="139"/>
        <v>0</v>
      </c>
      <c r="AM167" s="39">
        <f t="shared" si="140"/>
        <v>0</v>
      </c>
      <c r="AN167" s="39">
        <f t="shared" si="141"/>
        <v>0</v>
      </c>
      <c r="AO167" s="165">
        <f t="shared" si="142"/>
        <v>0</v>
      </c>
    </row>
    <row r="168" spans="1:41" ht="16.399999999999999" customHeight="1">
      <c r="A168" s="20"/>
      <c r="B168" s="14"/>
      <c r="C168" s="39">
        <f>SUMIF(Jan!$A:$A,TB!$A168,Jan!$H:$H)</f>
        <v>0</v>
      </c>
      <c r="D168" s="39">
        <f>SUMIF(Feb!$A:$A,TB!$A168,Feb!$H:$H)</f>
        <v>0</v>
      </c>
      <c r="E168" s="39">
        <f>SUMIF(Mar!$A:$A,TB!$A168,Mar!$H:$H)</f>
        <v>0</v>
      </c>
      <c r="F168" s="39">
        <f>SUMIF(Apr!$A:$A,TB!$A168,Apr!$H:$H)</f>
        <v>0</v>
      </c>
      <c r="G168" s="39">
        <f>SUMIF(May!$A:$A,TB!$A168,May!$H:$H)</f>
        <v>0</v>
      </c>
      <c r="H168" s="39">
        <f>SUMIF(Jun!$A:$A,TB!$A168,Jun!$H:$H)</f>
        <v>0</v>
      </c>
      <c r="I168" s="39">
        <f>SUMIF(Jul!$A:$A,TB!$A168,Jul!$H:$H)</f>
        <v>0</v>
      </c>
      <c r="J168" s="39">
        <f>SUMIF(Aug!$A:$A,TB!$A168,Aug!$H:$H)</f>
        <v>0</v>
      </c>
      <c r="K168" s="39">
        <f>SUMIF(Sep!$A:$A,TB!$A168,Sep!$H:$H)</f>
        <v>0</v>
      </c>
      <c r="L168" s="39">
        <f>SUMIF(Oct!$A:$A,TB!$A168,Oct!$H:$H)</f>
        <v>0</v>
      </c>
      <c r="M168" s="39">
        <f>SUMIF(Nov!$A:$A,TB!$A168,Nov!$H:$H)</f>
        <v>0</v>
      </c>
      <c r="N168" s="165">
        <f>SUMIF(Dec!$A:$A,TB!$A168,Dec!$H:$H)</f>
        <v>0</v>
      </c>
      <c r="O168" s="179"/>
      <c r="P168" s="179"/>
      <c r="Q168" s="170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D168" s="39">
        <f t="shared" si="131"/>
        <v>0</v>
      </c>
      <c r="AE168" s="39">
        <f t="shared" si="132"/>
        <v>0</v>
      </c>
      <c r="AF168" s="39">
        <f t="shared" si="133"/>
        <v>0</v>
      </c>
      <c r="AG168" s="39">
        <f t="shared" si="134"/>
        <v>0</v>
      </c>
      <c r="AH168" s="39">
        <f t="shared" si="135"/>
        <v>0</v>
      </c>
      <c r="AI168" s="39">
        <f t="shared" si="136"/>
        <v>0</v>
      </c>
      <c r="AJ168" s="39">
        <f t="shared" si="137"/>
        <v>0</v>
      </c>
      <c r="AK168" s="39">
        <f t="shared" si="138"/>
        <v>0</v>
      </c>
      <c r="AL168" s="39">
        <f t="shared" si="139"/>
        <v>0</v>
      </c>
      <c r="AM168" s="39">
        <f t="shared" si="140"/>
        <v>0</v>
      </c>
      <c r="AN168" s="39">
        <f t="shared" si="141"/>
        <v>0</v>
      </c>
      <c r="AO168" s="165">
        <f t="shared" si="142"/>
        <v>0</v>
      </c>
    </row>
    <row r="169" spans="1:41" ht="16.399999999999999" customHeight="1">
      <c r="A169" s="17" t="s">
        <v>14</v>
      </c>
      <c r="B169" s="18"/>
      <c r="C169" s="19">
        <f t="shared" ref="C169" si="143">ROUND(SUM(C161:C168),2)</f>
        <v>0</v>
      </c>
      <c r="D169" s="19">
        <f t="shared" ref="D169:N169" si="144">ROUND(SUM(D161:D168),2)</f>
        <v>0</v>
      </c>
      <c r="E169" s="19">
        <f t="shared" si="144"/>
        <v>0</v>
      </c>
      <c r="F169" s="19">
        <f t="shared" si="144"/>
        <v>0</v>
      </c>
      <c r="G169" s="19">
        <f t="shared" si="144"/>
        <v>0</v>
      </c>
      <c r="H169" s="19">
        <f>ROUND(SUM(H161:H168),2)</f>
        <v>0</v>
      </c>
      <c r="I169" s="19">
        <f t="shared" si="144"/>
        <v>0</v>
      </c>
      <c r="J169" s="19">
        <f t="shared" si="144"/>
        <v>0</v>
      </c>
      <c r="K169" s="19">
        <f t="shared" si="144"/>
        <v>0</v>
      </c>
      <c r="L169" s="19">
        <f t="shared" si="144"/>
        <v>0</v>
      </c>
      <c r="M169" s="19">
        <f t="shared" si="144"/>
        <v>0</v>
      </c>
      <c r="N169" s="166">
        <f t="shared" si="144"/>
        <v>0</v>
      </c>
      <c r="O169" s="180"/>
      <c r="P169" s="180"/>
      <c r="Q169" s="171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:AO169" si="145">ROUND(SUM(AD161:AD168),2)</f>
        <v>0</v>
      </c>
      <c r="AE169" s="19">
        <f t="shared" si="145"/>
        <v>0</v>
      </c>
      <c r="AF169" s="19">
        <f t="shared" si="145"/>
        <v>0</v>
      </c>
      <c r="AG169" s="19">
        <f t="shared" si="145"/>
        <v>0</v>
      </c>
      <c r="AH169" s="19">
        <f t="shared" si="145"/>
        <v>0</v>
      </c>
      <c r="AI169" s="19">
        <f t="shared" si="145"/>
        <v>0</v>
      </c>
      <c r="AJ169" s="19">
        <f t="shared" si="145"/>
        <v>0</v>
      </c>
      <c r="AK169" s="19">
        <f t="shared" si="145"/>
        <v>0</v>
      </c>
      <c r="AL169" s="19">
        <f t="shared" si="145"/>
        <v>0</v>
      </c>
      <c r="AM169" s="19">
        <f t="shared" si="145"/>
        <v>0</v>
      </c>
      <c r="AN169" s="19">
        <f t="shared" si="145"/>
        <v>0</v>
      </c>
      <c r="AO169" s="19">
        <f t="shared" si="145"/>
        <v>0</v>
      </c>
    </row>
    <row r="170" spans="1:41" ht="16.399999999999999" customHeight="1">
      <c r="A170" s="13"/>
      <c r="B170" s="14"/>
      <c r="C170" s="39">
        <f>SUMIF(Jan!$A:$A,TB!$A170,Jan!$H:$H)</f>
        <v>0</v>
      </c>
      <c r="D170" s="39">
        <f>SUMIF(Feb!$A:$A,TB!$A170,Feb!$H:$H)</f>
        <v>0</v>
      </c>
      <c r="E170" s="39">
        <f>SUMIF(Mar!$A:$A,TB!$A170,Mar!$H:$H)</f>
        <v>0</v>
      </c>
      <c r="F170" s="39">
        <f>SUMIF(Apr!$A:$A,TB!$A170,Apr!$H:$H)</f>
        <v>0</v>
      </c>
      <c r="G170" s="39">
        <f>SUMIF(May!$A:$A,TB!$A170,May!$H:$H)</f>
        <v>0</v>
      </c>
      <c r="H170" s="39">
        <f>SUMIF(Jun!$A:$A,TB!$A170,Jun!$H:$H)</f>
        <v>0</v>
      </c>
      <c r="I170" s="39">
        <f>SUMIF(Jul!$A:$A,TB!$A170,Jul!$H:$H)</f>
        <v>0</v>
      </c>
      <c r="J170" s="39">
        <f>SUMIF(Aug!$A:$A,TB!$A170,Aug!$H:$H)</f>
        <v>0</v>
      </c>
      <c r="K170" s="39">
        <f>SUMIF(Sep!$A:$A,TB!$A170,Sep!$H:$H)</f>
        <v>0</v>
      </c>
      <c r="L170" s="39">
        <f>SUMIF(Oct!$A:$A,TB!$A170,Oct!$H:$H)</f>
        <v>0</v>
      </c>
      <c r="M170" s="39">
        <f>SUMIF(Nov!$A:$A,TB!$A170,Nov!$H:$H)</f>
        <v>0</v>
      </c>
      <c r="N170" s="165">
        <f>SUMIF(Dec!$A:$A,TB!$A170,Dec!$H:$H)</f>
        <v>0</v>
      </c>
      <c r="O170" s="179"/>
      <c r="P170" s="179"/>
      <c r="Q170" s="170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0</v>
      </c>
      <c r="AD170" s="39">
        <f t="shared" ref="AD170:AD172" si="146">ROUND(C170*AD$2,2)</f>
        <v>0</v>
      </c>
      <c r="AE170" s="39">
        <f t="shared" ref="AE170:AE172" si="147">ROUND(D170*AE$2,2)</f>
        <v>0</v>
      </c>
      <c r="AF170" s="39">
        <f t="shared" ref="AF170:AF172" si="148">ROUND(E170*AF$2,2)</f>
        <v>0</v>
      </c>
      <c r="AG170" s="39">
        <f t="shared" ref="AG170:AG172" si="149">ROUND(F170*AG$2,2)</f>
        <v>0</v>
      </c>
      <c r="AH170" s="39">
        <f t="shared" ref="AH170:AH172" si="150">ROUND(G170*AH$2,2)</f>
        <v>0</v>
      </c>
      <c r="AI170" s="39">
        <f t="shared" ref="AI170:AI172" si="151">ROUND(H170*AI$2,2)</f>
        <v>0</v>
      </c>
      <c r="AJ170" s="39">
        <f t="shared" ref="AJ170:AJ172" si="152">ROUND(I170*AJ$2,2)</f>
        <v>0</v>
      </c>
      <c r="AK170" s="39">
        <f t="shared" ref="AK170:AK172" si="153">ROUND(J170*AK$2,2)</f>
        <v>0</v>
      </c>
      <c r="AL170" s="39">
        <f t="shared" ref="AL170:AL172" si="154">ROUND(K170*AL$2,2)</f>
        <v>0</v>
      </c>
      <c r="AM170" s="39">
        <f t="shared" ref="AM170:AM172" si="155">ROUND(L170*AM$2,2)</f>
        <v>0</v>
      </c>
      <c r="AN170" s="39">
        <f t="shared" ref="AN170:AN172" si="156">ROUND(M170*AN$2,2)</f>
        <v>0</v>
      </c>
      <c r="AO170" s="165">
        <f t="shared" ref="AO170:AO172" si="157">ROUND(N170*AO$2,2)</f>
        <v>0</v>
      </c>
    </row>
    <row r="171" spans="1:41" ht="16.399999999999999" customHeight="1">
      <c r="A171" s="13"/>
      <c r="B171" s="14"/>
      <c r="C171" s="39">
        <f>SUMIF(Jan!$A:$A,TB!$A171,Jan!$H:$H)</f>
        <v>0</v>
      </c>
      <c r="D171" s="39">
        <f>SUMIF(Feb!$A:$A,TB!$A171,Feb!$H:$H)</f>
        <v>0</v>
      </c>
      <c r="E171" s="39">
        <f>SUMIF(Mar!$A:$A,TB!$A171,Mar!$H:$H)</f>
        <v>0</v>
      </c>
      <c r="F171" s="39">
        <f>SUMIF(Apr!$A:$A,TB!$A171,Apr!$H:$H)</f>
        <v>0</v>
      </c>
      <c r="G171" s="39">
        <f>SUMIF(May!$A:$A,TB!$A171,May!$H:$H)</f>
        <v>0</v>
      </c>
      <c r="H171" s="39">
        <f>SUMIF(Jun!$A:$A,TB!$A171,Jun!$H:$H)</f>
        <v>0</v>
      </c>
      <c r="I171" s="39">
        <f>SUMIF(Jul!$A:$A,TB!$A171,Jul!$H:$H)</f>
        <v>0</v>
      </c>
      <c r="J171" s="39">
        <f>SUMIF(Aug!$A:$A,TB!$A171,Aug!$H:$H)</f>
        <v>0</v>
      </c>
      <c r="K171" s="39">
        <f>SUMIF(Sep!$A:$A,TB!$A171,Sep!$H:$H)</f>
        <v>0</v>
      </c>
      <c r="L171" s="39">
        <f>SUMIF(Oct!$A:$A,TB!$A171,Oct!$H:$H)</f>
        <v>0</v>
      </c>
      <c r="M171" s="39">
        <f>SUMIF(Nov!$A:$A,TB!$A171,Nov!$H:$H)</f>
        <v>0</v>
      </c>
      <c r="N171" s="165">
        <f>SUMIF(Dec!$A:$A,TB!$A171,Dec!$H:$H)</f>
        <v>0</v>
      </c>
      <c r="O171" s="179"/>
      <c r="P171" s="179"/>
      <c r="Q171" s="170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D171" s="39">
        <f t="shared" si="146"/>
        <v>0</v>
      </c>
      <c r="AE171" s="39">
        <f t="shared" si="147"/>
        <v>0</v>
      </c>
      <c r="AF171" s="39">
        <f t="shared" si="148"/>
        <v>0</v>
      </c>
      <c r="AG171" s="39">
        <f t="shared" si="149"/>
        <v>0</v>
      </c>
      <c r="AH171" s="39">
        <f t="shared" si="150"/>
        <v>0</v>
      </c>
      <c r="AI171" s="39">
        <f t="shared" si="151"/>
        <v>0</v>
      </c>
      <c r="AJ171" s="39">
        <f t="shared" si="152"/>
        <v>0</v>
      </c>
      <c r="AK171" s="39">
        <f t="shared" si="153"/>
        <v>0</v>
      </c>
      <c r="AL171" s="39">
        <f t="shared" si="154"/>
        <v>0</v>
      </c>
      <c r="AM171" s="39">
        <f t="shared" si="155"/>
        <v>0</v>
      </c>
      <c r="AN171" s="39">
        <f t="shared" si="156"/>
        <v>0</v>
      </c>
      <c r="AO171" s="165">
        <f t="shared" si="157"/>
        <v>0</v>
      </c>
    </row>
    <row r="172" spans="1:41" ht="16.399999999999999" customHeight="1">
      <c r="A172" s="13"/>
      <c r="B172" s="14"/>
      <c r="C172" s="39">
        <f>SUMIF(Jan!$A:$A,TB!$A172,Jan!$H:$H)</f>
        <v>0</v>
      </c>
      <c r="D172" s="39">
        <f>SUMIF(Feb!$A:$A,TB!$A172,Feb!$H:$H)</f>
        <v>0</v>
      </c>
      <c r="E172" s="39">
        <f>SUMIF(Mar!$A:$A,TB!$A172,Mar!$H:$H)</f>
        <v>0</v>
      </c>
      <c r="F172" s="39">
        <f>SUMIF(Apr!$A:$A,TB!$A172,Apr!$H:$H)</f>
        <v>0</v>
      </c>
      <c r="G172" s="39">
        <f>SUMIF(May!$A:$A,TB!$A172,May!$H:$H)</f>
        <v>0</v>
      </c>
      <c r="H172" s="39">
        <f>SUMIF(Jun!$A:$A,TB!$A172,Jun!$H:$H)</f>
        <v>0</v>
      </c>
      <c r="I172" s="39">
        <f>SUMIF(Jul!$A:$A,TB!$A172,Jul!$H:$H)</f>
        <v>0</v>
      </c>
      <c r="J172" s="39">
        <f>SUMIF(Aug!$A:$A,TB!$A172,Aug!$H:$H)</f>
        <v>0</v>
      </c>
      <c r="K172" s="39">
        <f>SUMIF(Sep!$A:$A,TB!$A172,Sep!$H:$H)</f>
        <v>0</v>
      </c>
      <c r="L172" s="39">
        <f>SUMIF(Oct!$A:$A,TB!$A172,Oct!$H:$H)</f>
        <v>0</v>
      </c>
      <c r="M172" s="39">
        <f>SUMIF(Nov!$A:$A,TB!$A172,Nov!$H:$H)</f>
        <v>0</v>
      </c>
      <c r="N172" s="165">
        <f>SUMIF(Dec!$A:$A,TB!$A172,Dec!$H:$H)</f>
        <v>0</v>
      </c>
      <c r="O172" s="179"/>
      <c r="P172" s="179"/>
      <c r="Q172" s="170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D172" s="39">
        <f t="shared" si="146"/>
        <v>0</v>
      </c>
      <c r="AE172" s="39">
        <f t="shared" si="147"/>
        <v>0</v>
      </c>
      <c r="AF172" s="39">
        <f t="shared" si="148"/>
        <v>0</v>
      </c>
      <c r="AG172" s="39">
        <f t="shared" si="149"/>
        <v>0</v>
      </c>
      <c r="AH172" s="39">
        <f t="shared" si="150"/>
        <v>0</v>
      </c>
      <c r="AI172" s="39">
        <f t="shared" si="151"/>
        <v>0</v>
      </c>
      <c r="AJ172" s="39">
        <f t="shared" si="152"/>
        <v>0</v>
      </c>
      <c r="AK172" s="39">
        <f t="shared" si="153"/>
        <v>0</v>
      </c>
      <c r="AL172" s="39">
        <f t="shared" si="154"/>
        <v>0</v>
      </c>
      <c r="AM172" s="39">
        <f t="shared" si="155"/>
        <v>0</v>
      </c>
      <c r="AN172" s="39">
        <f t="shared" si="156"/>
        <v>0</v>
      </c>
      <c r="AO172" s="165">
        <f t="shared" si="157"/>
        <v>0</v>
      </c>
    </row>
    <row r="173" spans="1:41" ht="16.399999999999999" customHeight="1">
      <c r="A173" s="17" t="s">
        <v>17</v>
      </c>
      <c r="B173" s="18"/>
      <c r="C173" s="19">
        <f t="shared" ref="C173" si="158">ROUND(SUM(C170:C172),2)</f>
        <v>0</v>
      </c>
      <c r="D173" s="19">
        <f t="shared" ref="D173:N173" si="159">ROUND(SUM(D170:D172),2)</f>
        <v>0</v>
      </c>
      <c r="E173" s="19">
        <f t="shared" si="159"/>
        <v>0</v>
      </c>
      <c r="F173" s="19">
        <f t="shared" si="159"/>
        <v>0</v>
      </c>
      <c r="G173" s="19">
        <f t="shared" si="159"/>
        <v>0</v>
      </c>
      <c r="H173" s="19">
        <f t="shared" si="159"/>
        <v>0</v>
      </c>
      <c r="I173" s="19">
        <f t="shared" si="159"/>
        <v>0</v>
      </c>
      <c r="J173" s="19">
        <f t="shared" si="159"/>
        <v>0</v>
      </c>
      <c r="K173" s="19">
        <f t="shared" si="159"/>
        <v>0</v>
      </c>
      <c r="L173" s="19">
        <f t="shared" si="159"/>
        <v>0</v>
      </c>
      <c r="M173" s="19">
        <f t="shared" si="159"/>
        <v>0</v>
      </c>
      <c r="N173" s="166">
        <f t="shared" si="159"/>
        <v>0</v>
      </c>
      <c r="O173" s="180"/>
      <c r="P173" s="180"/>
      <c r="Q173" s="171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:AO173" si="160">ROUND(SUM(AD170:AD172),2)</f>
        <v>0</v>
      </c>
      <c r="AE173" s="19">
        <f t="shared" si="160"/>
        <v>0</v>
      </c>
      <c r="AF173" s="19">
        <f t="shared" si="160"/>
        <v>0</v>
      </c>
      <c r="AG173" s="19">
        <f t="shared" si="160"/>
        <v>0</v>
      </c>
      <c r="AH173" s="19">
        <f t="shared" si="160"/>
        <v>0</v>
      </c>
      <c r="AI173" s="19">
        <f t="shared" si="160"/>
        <v>0</v>
      </c>
      <c r="AJ173" s="19">
        <f t="shared" si="160"/>
        <v>0</v>
      </c>
      <c r="AK173" s="19">
        <f t="shared" si="160"/>
        <v>0</v>
      </c>
      <c r="AL173" s="19">
        <f t="shared" si="160"/>
        <v>0</v>
      </c>
      <c r="AM173" s="19">
        <f t="shared" si="160"/>
        <v>0</v>
      </c>
      <c r="AN173" s="19">
        <f t="shared" si="160"/>
        <v>0</v>
      </c>
      <c r="AO173" s="19">
        <f t="shared" si="160"/>
        <v>0</v>
      </c>
    </row>
    <row r="174" spans="1:41" ht="16.399999999999999" customHeight="1">
      <c r="A174" s="13"/>
      <c r="B174" s="14"/>
      <c r="C174" s="39">
        <f>SUMIF(Jan!$A:$A,TB!$A174,Jan!$H:$H)</f>
        <v>0</v>
      </c>
      <c r="D174" s="39">
        <f>SUMIF(Feb!$A:$A,TB!$A174,Feb!$H:$H)</f>
        <v>0</v>
      </c>
      <c r="E174" s="39">
        <f>SUMIF(Mar!$A:$A,TB!$A174,Mar!$H:$H)</f>
        <v>0</v>
      </c>
      <c r="F174" s="39">
        <f>SUMIF(Apr!$A:$A,TB!$A174,Apr!$H:$H)</f>
        <v>0</v>
      </c>
      <c r="G174" s="39">
        <f>SUMIF(May!$A:$A,TB!$A174,May!$H:$H)</f>
        <v>0</v>
      </c>
      <c r="H174" s="39">
        <f>SUMIF(Jun!$A:$A,TB!$A174,Jun!$H:$H)</f>
        <v>0</v>
      </c>
      <c r="I174" s="39">
        <f>SUMIF(Jul!$A:$A,TB!$A174,Jul!$H:$H)</f>
        <v>0</v>
      </c>
      <c r="J174" s="39">
        <f>SUMIF(Aug!$A:$A,TB!$A174,Aug!$H:$H)</f>
        <v>0</v>
      </c>
      <c r="K174" s="39">
        <f>SUMIF(Sep!$A:$A,TB!$A174,Sep!$H:$H)</f>
        <v>0</v>
      </c>
      <c r="L174" s="39">
        <f>SUMIF(Oct!$A:$A,TB!$A174,Oct!$H:$H)</f>
        <v>0</v>
      </c>
      <c r="M174" s="39">
        <f>SUMIF(Nov!$A:$A,TB!$A174,Nov!$H:$H)</f>
        <v>0</v>
      </c>
      <c r="N174" s="165">
        <f>SUMIF(Dec!$A:$A,TB!$A174,Dec!$H:$H)</f>
        <v>0</v>
      </c>
      <c r="O174" s="179"/>
      <c r="P174" s="179"/>
      <c r="Q174" s="170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D174" s="39">
        <f t="shared" ref="AD174:AD176" si="161">ROUND(C174*AD$2,2)</f>
        <v>0</v>
      </c>
      <c r="AE174" s="39">
        <f t="shared" ref="AE174:AE176" si="162">ROUND(D174*AE$2,2)</f>
        <v>0</v>
      </c>
      <c r="AF174" s="39">
        <f t="shared" ref="AF174:AF176" si="163">ROUND(E174*AF$2,2)</f>
        <v>0</v>
      </c>
      <c r="AG174" s="39">
        <f t="shared" ref="AG174:AG176" si="164">ROUND(F174*AG$2,2)</f>
        <v>0</v>
      </c>
      <c r="AH174" s="39">
        <f t="shared" ref="AH174:AH176" si="165">ROUND(G174*AH$2,2)</f>
        <v>0</v>
      </c>
      <c r="AI174" s="39">
        <f t="shared" ref="AI174:AI176" si="166">ROUND(H174*AI$2,2)</f>
        <v>0</v>
      </c>
      <c r="AJ174" s="39">
        <f t="shared" ref="AJ174:AJ176" si="167">ROUND(I174*AJ$2,2)</f>
        <v>0</v>
      </c>
      <c r="AK174" s="39">
        <f t="shared" ref="AK174:AK176" si="168">ROUND(J174*AK$2,2)</f>
        <v>0</v>
      </c>
      <c r="AL174" s="39">
        <f t="shared" ref="AL174:AL176" si="169">ROUND(K174*AL$2,2)</f>
        <v>0</v>
      </c>
      <c r="AM174" s="39">
        <f t="shared" ref="AM174:AM176" si="170">ROUND(L174*AM$2,2)</f>
        <v>0</v>
      </c>
      <c r="AN174" s="39">
        <f t="shared" ref="AN174:AN176" si="171">ROUND(M174*AN$2,2)</f>
        <v>0</v>
      </c>
      <c r="AO174" s="165">
        <f t="shared" ref="AO174:AO176" si="172">ROUND(N174*AO$2,2)</f>
        <v>0</v>
      </c>
    </row>
    <row r="175" spans="1:41" ht="16.399999999999999" customHeight="1">
      <c r="A175" s="13"/>
      <c r="B175" s="14"/>
      <c r="C175" s="39">
        <f>SUMIF(Jan!$A:$A,TB!$A175,Jan!$H:$H)</f>
        <v>0</v>
      </c>
      <c r="D175" s="39">
        <f>SUMIF(Feb!$A:$A,TB!$A175,Feb!$H:$H)</f>
        <v>0</v>
      </c>
      <c r="E175" s="39">
        <f>SUMIF(Mar!$A:$A,TB!$A175,Mar!$H:$H)</f>
        <v>0</v>
      </c>
      <c r="F175" s="39">
        <f>SUMIF(Apr!$A:$A,TB!$A175,Apr!$H:$H)</f>
        <v>0</v>
      </c>
      <c r="G175" s="39">
        <f>SUMIF(May!$A:$A,TB!$A175,May!$H:$H)</f>
        <v>0</v>
      </c>
      <c r="H175" s="39">
        <f>SUMIF(Jun!$A:$A,TB!$A175,Jun!$H:$H)</f>
        <v>0</v>
      </c>
      <c r="I175" s="39">
        <f>SUMIF(Jul!$A:$A,TB!$A175,Jul!$H:$H)</f>
        <v>0</v>
      </c>
      <c r="J175" s="39">
        <f>SUMIF(Aug!$A:$A,TB!$A175,Aug!$H:$H)</f>
        <v>0</v>
      </c>
      <c r="K175" s="39">
        <f>SUMIF(Sep!$A:$A,TB!$A175,Sep!$H:$H)</f>
        <v>0</v>
      </c>
      <c r="L175" s="39">
        <f>SUMIF(Oct!$A:$A,TB!$A175,Oct!$H:$H)</f>
        <v>0</v>
      </c>
      <c r="M175" s="39">
        <f>SUMIF(Nov!$A:$A,TB!$A175,Nov!$H:$H)</f>
        <v>0</v>
      </c>
      <c r="N175" s="165">
        <f>SUMIF(Dec!$A:$A,TB!$A175,Dec!$H:$H)</f>
        <v>0</v>
      </c>
      <c r="O175" s="179"/>
      <c r="P175" s="179"/>
      <c r="Q175" s="170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D175" s="39">
        <f t="shared" si="161"/>
        <v>0</v>
      </c>
      <c r="AE175" s="39">
        <f t="shared" si="162"/>
        <v>0</v>
      </c>
      <c r="AF175" s="39">
        <f t="shared" si="163"/>
        <v>0</v>
      </c>
      <c r="AG175" s="39">
        <f t="shared" si="164"/>
        <v>0</v>
      </c>
      <c r="AH175" s="39">
        <f t="shared" si="165"/>
        <v>0</v>
      </c>
      <c r="AI175" s="39">
        <f t="shared" si="166"/>
        <v>0</v>
      </c>
      <c r="AJ175" s="39">
        <f t="shared" si="167"/>
        <v>0</v>
      </c>
      <c r="AK175" s="39">
        <f t="shared" si="168"/>
        <v>0</v>
      </c>
      <c r="AL175" s="39">
        <f t="shared" si="169"/>
        <v>0</v>
      </c>
      <c r="AM175" s="39">
        <f t="shared" si="170"/>
        <v>0</v>
      </c>
      <c r="AN175" s="39">
        <f t="shared" si="171"/>
        <v>0</v>
      </c>
      <c r="AO175" s="165">
        <f t="shared" si="172"/>
        <v>0</v>
      </c>
    </row>
    <row r="176" spans="1:41" ht="16.399999999999999" customHeight="1">
      <c r="A176" s="13"/>
      <c r="B176" s="14"/>
      <c r="C176" s="40">
        <f>SUMIF(Jan!$A:$A,TB!$A176,Jan!$H:$H)</f>
        <v>0</v>
      </c>
      <c r="D176" s="40">
        <f>SUMIF(Feb!$A:$A,TB!$A176,Feb!$H:$H)</f>
        <v>0</v>
      </c>
      <c r="E176" s="40">
        <f>SUMIF(Mar!$A:$A,TB!$A176,Mar!$H:$H)</f>
        <v>0</v>
      </c>
      <c r="F176" s="40">
        <f>SUMIF(Apr!$A:$A,TB!$A176,Apr!$H:$H)</f>
        <v>0</v>
      </c>
      <c r="G176" s="40">
        <f>SUMIF(May!$A:$A,TB!$A176,May!$H:$H)</f>
        <v>0</v>
      </c>
      <c r="H176" s="40">
        <f>SUMIF(Jun!$A:$A,TB!$A176,Jun!$H:$H)</f>
        <v>0</v>
      </c>
      <c r="I176" s="40">
        <f>SUMIF(Jul!$A:$A,TB!$A176,Jul!$H:$H)</f>
        <v>0</v>
      </c>
      <c r="J176" s="40">
        <f>SUMIF(Aug!$A:$A,TB!$A176,Aug!$H:$H)</f>
        <v>0</v>
      </c>
      <c r="K176" s="40">
        <f>SUMIF(Sep!$A:$A,TB!$A176,Sep!$H:$H)</f>
        <v>0</v>
      </c>
      <c r="L176" s="40">
        <f>SUMIF(Oct!$A:$A,TB!$A176,Oct!$H:$H)</f>
        <v>0</v>
      </c>
      <c r="M176" s="40">
        <f>SUMIF(Nov!$A:$A,TB!$A176,Nov!$H:$H)</f>
        <v>0</v>
      </c>
      <c r="N176" s="167">
        <f>SUMIF(Dec!$A:$A,TB!$A176,Dec!$H:$H)</f>
        <v>0</v>
      </c>
      <c r="O176" s="181"/>
      <c r="P176" s="181"/>
      <c r="Q176" s="172">
        <v>0</v>
      </c>
      <c r="R176" s="40">
        <v>0</v>
      </c>
      <c r="S176" s="40">
        <v>0</v>
      </c>
      <c r="T176" s="40">
        <v>0</v>
      </c>
      <c r="U176" s="40">
        <v>0</v>
      </c>
      <c r="V176" s="40">
        <v>0</v>
      </c>
      <c r="W176" s="40">
        <v>0</v>
      </c>
      <c r="X176" s="40">
        <v>0</v>
      </c>
      <c r="Y176" s="40">
        <v>0</v>
      </c>
      <c r="Z176" s="40">
        <v>0</v>
      </c>
      <c r="AA176" s="40">
        <v>0</v>
      </c>
      <c r="AB176" s="40">
        <v>0</v>
      </c>
      <c r="AD176" s="40">
        <f t="shared" si="161"/>
        <v>0</v>
      </c>
      <c r="AE176" s="40">
        <f t="shared" si="162"/>
        <v>0</v>
      </c>
      <c r="AF176" s="40">
        <f t="shared" si="163"/>
        <v>0</v>
      </c>
      <c r="AG176" s="40">
        <f t="shared" si="164"/>
        <v>0</v>
      </c>
      <c r="AH176" s="40">
        <f t="shared" si="165"/>
        <v>0</v>
      </c>
      <c r="AI176" s="40">
        <f t="shared" si="166"/>
        <v>0</v>
      </c>
      <c r="AJ176" s="40">
        <f t="shared" si="167"/>
        <v>0</v>
      </c>
      <c r="AK176" s="40">
        <f t="shared" si="168"/>
        <v>0</v>
      </c>
      <c r="AL176" s="40">
        <f t="shared" si="169"/>
        <v>0</v>
      </c>
      <c r="AM176" s="40">
        <f t="shared" si="170"/>
        <v>0</v>
      </c>
      <c r="AN176" s="40">
        <f t="shared" si="171"/>
        <v>0</v>
      </c>
      <c r="AO176" s="167">
        <f t="shared" si="172"/>
        <v>0</v>
      </c>
    </row>
    <row r="177" spans="1:41" ht="16.399999999999999" customHeight="1">
      <c r="A177" s="17" t="s">
        <v>18</v>
      </c>
      <c r="B177" s="18"/>
      <c r="C177" s="19">
        <f t="shared" ref="C177" si="173">ROUND(SUM(C174:C176),2)</f>
        <v>0</v>
      </c>
      <c r="D177" s="19">
        <f t="shared" ref="D177:N177" si="174">ROUND(SUM(D174:D176),2)</f>
        <v>0</v>
      </c>
      <c r="E177" s="19">
        <f t="shared" si="174"/>
        <v>0</v>
      </c>
      <c r="F177" s="19">
        <f t="shared" si="174"/>
        <v>0</v>
      </c>
      <c r="G177" s="19">
        <f t="shared" si="174"/>
        <v>0</v>
      </c>
      <c r="H177" s="19">
        <f t="shared" si="174"/>
        <v>0</v>
      </c>
      <c r="I177" s="19">
        <f t="shared" si="174"/>
        <v>0</v>
      </c>
      <c r="J177" s="19">
        <f t="shared" si="174"/>
        <v>0</v>
      </c>
      <c r="K177" s="19">
        <f t="shared" si="174"/>
        <v>0</v>
      </c>
      <c r="L177" s="19">
        <f t="shared" si="174"/>
        <v>0</v>
      </c>
      <c r="M177" s="19">
        <f t="shared" si="174"/>
        <v>0</v>
      </c>
      <c r="N177" s="166">
        <f t="shared" si="174"/>
        <v>0</v>
      </c>
      <c r="O177" s="180"/>
      <c r="P177" s="180"/>
      <c r="Q177" s="171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:AO177" si="175">ROUND(SUM(AD174:AD176),2)</f>
        <v>0</v>
      </c>
      <c r="AE177" s="19">
        <f t="shared" si="175"/>
        <v>0</v>
      </c>
      <c r="AF177" s="19">
        <f t="shared" si="175"/>
        <v>0</v>
      </c>
      <c r="AG177" s="19">
        <f t="shared" si="175"/>
        <v>0</v>
      </c>
      <c r="AH177" s="19">
        <f t="shared" si="175"/>
        <v>0</v>
      </c>
      <c r="AI177" s="19">
        <f t="shared" si="175"/>
        <v>0</v>
      </c>
      <c r="AJ177" s="19">
        <f t="shared" si="175"/>
        <v>0</v>
      </c>
      <c r="AK177" s="19">
        <f t="shared" si="175"/>
        <v>0</v>
      </c>
      <c r="AL177" s="19">
        <f t="shared" si="175"/>
        <v>0</v>
      </c>
      <c r="AM177" s="19">
        <f t="shared" si="175"/>
        <v>0</v>
      </c>
      <c r="AN177" s="19">
        <f t="shared" si="175"/>
        <v>0</v>
      </c>
      <c r="AO177" s="19">
        <f t="shared" si="175"/>
        <v>0</v>
      </c>
    </row>
    <row r="178" spans="1:41" ht="16.399999999999999" customHeight="1">
      <c r="A178" s="20"/>
      <c r="B178" s="14"/>
      <c r="C178" s="40">
        <f>SUMIF(Jan!$A:$A,TB!$A178,Jan!$H:$H)</f>
        <v>0</v>
      </c>
      <c r="D178" s="40">
        <f>SUMIF(Feb!$A:$A,TB!$A178,Feb!$H:$H)</f>
        <v>0</v>
      </c>
      <c r="E178" s="40">
        <f>SUMIF(Mar!$A:$A,TB!$A178,Mar!$H:$H)</f>
        <v>0</v>
      </c>
      <c r="F178" s="40">
        <f>SUMIF(Apr!$A:$A,TB!$A178,Apr!$H:$H)</f>
        <v>0</v>
      </c>
      <c r="G178" s="40">
        <f>SUMIF(May!$A:$A,TB!$A178,May!$H:$H)</f>
        <v>0</v>
      </c>
      <c r="H178" s="40">
        <f>SUMIF(Jun!$A:$A,TB!$A178,Jun!$H:$H)</f>
        <v>0</v>
      </c>
      <c r="I178" s="40">
        <f>SUMIF(Jul!$A:$A,TB!$A178,Jul!$H:$H)</f>
        <v>0</v>
      </c>
      <c r="J178" s="40">
        <f>SUMIF(Aug!$A:$A,TB!$A178,Aug!$H:$H)</f>
        <v>0</v>
      </c>
      <c r="K178" s="40">
        <f>SUMIF(Sep!$A:$A,TB!$A178,Sep!$H:$H)</f>
        <v>0</v>
      </c>
      <c r="L178" s="40">
        <f>SUMIF(Oct!$A:$A,TB!$A178,Oct!$H:$H)</f>
        <v>0</v>
      </c>
      <c r="M178" s="40">
        <f>SUMIF(Nov!$A:$A,TB!$A178,Nov!$H:$H)</f>
        <v>0</v>
      </c>
      <c r="N178" s="167">
        <f>SUMIF(Dec!$A:$A,TB!$A178,Dec!$H:$H)</f>
        <v>0</v>
      </c>
      <c r="O178" s="181"/>
      <c r="P178" s="181"/>
      <c r="Q178" s="172">
        <v>0</v>
      </c>
      <c r="R178" s="40">
        <v>0</v>
      </c>
      <c r="S178" s="40">
        <v>0</v>
      </c>
      <c r="T178" s="40">
        <v>0</v>
      </c>
      <c r="U178" s="40">
        <v>0</v>
      </c>
      <c r="V178" s="40">
        <v>0</v>
      </c>
      <c r="W178" s="40">
        <v>0</v>
      </c>
      <c r="X178" s="40">
        <v>0</v>
      </c>
      <c r="Y178" s="40">
        <v>0</v>
      </c>
      <c r="Z178" s="40">
        <v>0</v>
      </c>
      <c r="AA178" s="40">
        <v>0</v>
      </c>
      <c r="AB178" s="40">
        <v>0</v>
      </c>
      <c r="AD178" s="40">
        <f t="shared" ref="AD178:AD181" si="176">ROUND(C178*AD$2,2)</f>
        <v>0</v>
      </c>
      <c r="AE178" s="40">
        <f t="shared" ref="AE178:AE181" si="177">ROUND(D178*AE$2,2)</f>
        <v>0</v>
      </c>
      <c r="AF178" s="40">
        <f t="shared" ref="AF178:AF181" si="178">ROUND(E178*AF$2,2)</f>
        <v>0</v>
      </c>
      <c r="AG178" s="40">
        <f t="shared" ref="AG178:AG181" si="179">ROUND(F178*AG$2,2)</f>
        <v>0</v>
      </c>
      <c r="AH178" s="40">
        <f t="shared" ref="AH178:AH181" si="180">ROUND(G178*AH$2,2)</f>
        <v>0</v>
      </c>
      <c r="AI178" s="40">
        <f t="shared" ref="AI178:AI181" si="181">ROUND(H178*AI$2,2)</f>
        <v>0</v>
      </c>
      <c r="AJ178" s="40">
        <f t="shared" ref="AJ178:AJ181" si="182">ROUND(I178*AJ$2,2)</f>
        <v>0</v>
      </c>
      <c r="AK178" s="40">
        <f t="shared" ref="AK178:AK181" si="183">ROUND(J178*AK$2,2)</f>
        <v>0</v>
      </c>
      <c r="AL178" s="40">
        <f t="shared" ref="AL178:AL181" si="184">ROUND(K178*AL$2,2)</f>
        <v>0</v>
      </c>
      <c r="AM178" s="40">
        <f t="shared" ref="AM178:AM181" si="185">ROUND(L178*AM$2,2)</f>
        <v>0</v>
      </c>
      <c r="AN178" s="40">
        <f t="shared" ref="AN178:AN181" si="186">ROUND(M178*AN$2,2)</f>
        <v>0</v>
      </c>
      <c r="AO178" s="167">
        <f t="shared" ref="AO178:AO181" si="187">ROUND(N178*AO$2,2)</f>
        <v>0</v>
      </c>
    </row>
    <row r="179" spans="1:41" ht="16.399999999999999" customHeight="1">
      <c r="A179" s="20">
        <v>12001</v>
      </c>
      <c r="B179" s="14" t="s">
        <v>224</v>
      </c>
      <c r="C179" s="39">
        <f>SUMIF(Jan!$A:$A,TB!$A179,Jan!$H:$H)</f>
        <v>0</v>
      </c>
      <c r="D179" s="39">
        <f>SUMIF(Feb!$A:$A,TB!$A179,Feb!$H:$H)</f>
        <v>0</v>
      </c>
      <c r="E179" s="39">
        <f>SUMIF(Mar!$A:$A,TB!$A179,Mar!$H:$H)</f>
        <v>0</v>
      </c>
      <c r="F179" s="39">
        <f>SUMIF(Apr!$A:$A,TB!$A179,Apr!$H:$H)</f>
        <v>0</v>
      </c>
      <c r="G179" s="39">
        <f>SUMIF(May!$A:$A,TB!$A179,May!$H:$H)</f>
        <v>0</v>
      </c>
      <c r="H179" s="39">
        <f>SUMIF(Jun!$A:$A,TB!$A179,Jun!$H:$H)</f>
        <v>0</v>
      </c>
      <c r="I179" s="39">
        <f>SUMIF(Jul!$A:$A,TB!$A179,Jul!$H:$H)</f>
        <v>0</v>
      </c>
      <c r="J179" s="39">
        <f>SUMIF(Aug!$A:$A,TB!$A179,Aug!$H:$H)</f>
        <v>0</v>
      </c>
      <c r="K179" s="39">
        <f>SUMIF(Sep!$A:$A,TB!$A179,Sep!$H:$H)</f>
        <v>0</v>
      </c>
      <c r="L179" s="39">
        <f>SUMIF(Oct!$A:$A,TB!$A179,Oct!$H:$H)</f>
        <v>0</v>
      </c>
      <c r="M179" s="39">
        <f>SUMIF(Nov!$A:$A,TB!$A179,Nov!$H:$H)</f>
        <v>0</v>
      </c>
      <c r="N179" s="165">
        <f>SUMIF(Dec!$A:$A,TB!$A179,Dec!$H:$H)</f>
        <v>0</v>
      </c>
      <c r="O179" s="181"/>
      <c r="P179" s="181"/>
      <c r="Q179" s="170">
        <v>0</v>
      </c>
      <c r="R179" s="39">
        <v>0</v>
      </c>
      <c r="S179" s="39">
        <v>0</v>
      </c>
      <c r="T179" s="39">
        <v>0</v>
      </c>
      <c r="U179" s="39">
        <v>0</v>
      </c>
      <c r="V179" s="39">
        <v>0</v>
      </c>
      <c r="W179" s="39">
        <v>0</v>
      </c>
      <c r="X179" s="39">
        <v>0</v>
      </c>
      <c r="Y179" s="39">
        <v>0</v>
      </c>
      <c r="Z179" s="39">
        <v>0</v>
      </c>
      <c r="AA179" s="39">
        <v>0</v>
      </c>
      <c r="AB179" s="39">
        <v>0</v>
      </c>
      <c r="AD179" s="39">
        <f t="shared" si="176"/>
        <v>0</v>
      </c>
      <c r="AE179" s="39">
        <f t="shared" si="177"/>
        <v>0</v>
      </c>
      <c r="AF179" s="39">
        <f t="shared" si="178"/>
        <v>0</v>
      </c>
      <c r="AG179" s="39">
        <f t="shared" si="179"/>
        <v>0</v>
      </c>
      <c r="AH179" s="39">
        <f t="shared" si="180"/>
        <v>0</v>
      </c>
      <c r="AI179" s="39">
        <f t="shared" si="181"/>
        <v>0</v>
      </c>
      <c r="AJ179" s="39">
        <f t="shared" si="182"/>
        <v>0</v>
      </c>
      <c r="AK179" s="39">
        <f t="shared" si="183"/>
        <v>0</v>
      </c>
      <c r="AL179" s="39">
        <f t="shared" si="184"/>
        <v>0</v>
      </c>
      <c r="AM179" s="39">
        <f t="shared" si="185"/>
        <v>0</v>
      </c>
      <c r="AN179" s="39">
        <f t="shared" si="186"/>
        <v>0</v>
      </c>
      <c r="AO179" s="165">
        <f t="shared" si="187"/>
        <v>0</v>
      </c>
    </row>
    <row r="180" spans="1:41" ht="16.399999999999999" customHeight="1">
      <c r="A180" s="20"/>
      <c r="B180" s="14"/>
      <c r="C180" s="40">
        <f>SUMIF(Jan!$A:$A,TB!$A180,Jan!$H:$H)</f>
        <v>0</v>
      </c>
      <c r="D180" s="40">
        <f>SUMIF(Feb!$A:$A,TB!$A180,Feb!$H:$H)</f>
        <v>0</v>
      </c>
      <c r="E180" s="40">
        <f>SUMIF(Mar!$A:$A,TB!$A180,Mar!$H:$H)</f>
        <v>0</v>
      </c>
      <c r="F180" s="40">
        <f>SUMIF(Apr!$A:$A,TB!$A180,Apr!$H:$H)</f>
        <v>0</v>
      </c>
      <c r="G180" s="40">
        <f>SUMIF(May!$A:$A,TB!$A180,May!$H:$H)</f>
        <v>0</v>
      </c>
      <c r="H180" s="40">
        <f>SUMIF(Jun!$A:$A,TB!$A180,Jun!$H:$H)</f>
        <v>0</v>
      </c>
      <c r="I180" s="40">
        <f>SUMIF(Jul!$A:$A,TB!$A180,Jul!$H:$H)</f>
        <v>0</v>
      </c>
      <c r="J180" s="40">
        <f>SUMIF(Aug!$A:$A,TB!$A180,Aug!$H:$H)</f>
        <v>0</v>
      </c>
      <c r="K180" s="40">
        <f>SUMIF(Sep!$A:$A,TB!$A180,Sep!$H:$H)</f>
        <v>0</v>
      </c>
      <c r="L180" s="40">
        <f>SUMIF(Oct!$A:$A,TB!$A180,Oct!$H:$H)</f>
        <v>0</v>
      </c>
      <c r="M180" s="40">
        <f>SUMIF(Nov!$A:$A,TB!$A180,Nov!$H:$H)</f>
        <v>0</v>
      </c>
      <c r="N180" s="167">
        <f>SUMIF(Dec!$A:$A,TB!$A180,Dec!$H:$H)</f>
        <v>0</v>
      </c>
      <c r="O180" s="181"/>
      <c r="P180" s="181"/>
      <c r="Q180" s="172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0</v>
      </c>
      <c r="X180" s="40">
        <v>0</v>
      </c>
      <c r="Y180" s="40">
        <v>0</v>
      </c>
      <c r="Z180" s="40">
        <v>0</v>
      </c>
      <c r="AA180" s="40">
        <v>0</v>
      </c>
      <c r="AB180" s="40">
        <v>0</v>
      </c>
      <c r="AD180" s="40">
        <f t="shared" si="176"/>
        <v>0</v>
      </c>
      <c r="AE180" s="40">
        <f t="shared" si="177"/>
        <v>0</v>
      </c>
      <c r="AF180" s="40">
        <f t="shared" si="178"/>
        <v>0</v>
      </c>
      <c r="AG180" s="40">
        <f t="shared" si="179"/>
        <v>0</v>
      </c>
      <c r="AH180" s="40">
        <f t="shared" si="180"/>
        <v>0</v>
      </c>
      <c r="AI180" s="40">
        <f t="shared" si="181"/>
        <v>0</v>
      </c>
      <c r="AJ180" s="40">
        <f t="shared" si="182"/>
        <v>0</v>
      </c>
      <c r="AK180" s="40">
        <f t="shared" si="183"/>
        <v>0</v>
      </c>
      <c r="AL180" s="40">
        <f t="shared" si="184"/>
        <v>0</v>
      </c>
      <c r="AM180" s="40">
        <f t="shared" si="185"/>
        <v>0</v>
      </c>
      <c r="AN180" s="40">
        <f t="shared" si="186"/>
        <v>0</v>
      </c>
      <c r="AO180" s="167">
        <f t="shared" si="187"/>
        <v>0</v>
      </c>
    </row>
    <row r="181" spans="1:41" ht="16.399999999999999" customHeight="1">
      <c r="A181" s="13"/>
      <c r="B181" s="14"/>
      <c r="C181" s="40">
        <f>SUMIF(Jan!$A:$A,TB!$A181,Jan!$H:$H)</f>
        <v>0</v>
      </c>
      <c r="D181" s="40">
        <f>SUMIF(Feb!$A:$A,TB!$A181,Feb!$H:$H)</f>
        <v>0</v>
      </c>
      <c r="E181" s="40">
        <f>SUMIF(Mar!$A:$A,TB!$A181,Mar!$H:$H)</f>
        <v>0</v>
      </c>
      <c r="F181" s="40">
        <f>SUMIF(Apr!$A:$A,TB!$A181,Apr!$H:$H)</f>
        <v>0</v>
      </c>
      <c r="G181" s="40">
        <f>SUMIF(May!$A:$A,TB!$A181,May!$H:$H)</f>
        <v>0</v>
      </c>
      <c r="H181" s="40">
        <f>SUMIF(Jun!$A:$A,TB!$A181,Jun!$H:$H)</f>
        <v>0</v>
      </c>
      <c r="I181" s="40">
        <f>SUMIF(Jul!$A:$A,TB!$A181,Jul!$H:$H)</f>
        <v>0</v>
      </c>
      <c r="J181" s="40">
        <f>SUMIF(Aug!$A:$A,TB!$A181,Aug!$H:$H)</f>
        <v>0</v>
      </c>
      <c r="K181" s="40">
        <f>SUMIF(Sep!$A:$A,TB!$A181,Sep!$H:$H)</f>
        <v>0</v>
      </c>
      <c r="L181" s="40">
        <f>SUMIF(Oct!$A:$A,TB!$A181,Oct!$H:$H)</f>
        <v>0</v>
      </c>
      <c r="M181" s="40">
        <f>SUMIF(Nov!$A:$A,TB!$A181,Nov!$H:$H)</f>
        <v>0</v>
      </c>
      <c r="N181" s="167">
        <f>SUMIF(Dec!$A:$A,TB!$A181,Dec!$H:$H)</f>
        <v>0</v>
      </c>
      <c r="O181" s="181"/>
      <c r="P181" s="181"/>
      <c r="Q181" s="172">
        <v>0</v>
      </c>
      <c r="R181" s="40">
        <v>0</v>
      </c>
      <c r="S181" s="40">
        <v>0</v>
      </c>
      <c r="T181" s="40">
        <v>0</v>
      </c>
      <c r="U181" s="40">
        <v>0</v>
      </c>
      <c r="V181" s="40">
        <v>0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D181" s="40">
        <f t="shared" si="176"/>
        <v>0</v>
      </c>
      <c r="AE181" s="40">
        <f t="shared" si="177"/>
        <v>0</v>
      </c>
      <c r="AF181" s="40">
        <f t="shared" si="178"/>
        <v>0</v>
      </c>
      <c r="AG181" s="40">
        <f t="shared" si="179"/>
        <v>0</v>
      </c>
      <c r="AH181" s="40">
        <f t="shared" si="180"/>
        <v>0</v>
      </c>
      <c r="AI181" s="40">
        <f t="shared" si="181"/>
        <v>0</v>
      </c>
      <c r="AJ181" s="40">
        <f t="shared" si="182"/>
        <v>0</v>
      </c>
      <c r="AK181" s="40">
        <f t="shared" si="183"/>
        <v>0</v>
      </c>
      <c r="AL181" s="40">
        <f t="shared" si="184"/>
        <v>0</v>
      </c>
      <c r="AM181" s="40">
        <f t="shared" si="185"/>
        <v>0</v>
      </c>
      <c r="AN181" s="40">
        <f t="shared" si="186"/>
        <v>0</v>
      </c>
      <c r="AO181" s="167">
        <f t="shared" si="187"/>
        <v>0</v>
      </c>
    </row>
    <row r="182" spans="1:41" ht="16.399999999999999" customHeight="1">
      <c r="A182" s="23" t="s">
        <v>19</v>
      </c>
      <c r="B182" s="18"/>
      <c r="C182" s="19">
        <f t="shared" ref="C182" si="188">ROUND(SUM(C178:C181),2)</f>
        <v>0</v>
      </c>
      <c r="D182" s="19">
        <f t="shared" ref="D182:N182" si="189">ROUND(SUM(D178:D181),2)</f>
        <v>0</v>
      </c>
      <c r="E182" s="19">
        <f t="shared" si="189"/>
        <v>0</v>
      </c>
      <c r="F182" s="19">
        <f t="shared" si="189"/>
        <v>0</v>
      </c>
      <c r="G182" s="19">
        <f t="shared" si="189"/>
        <v>0</v>
      </c>
      <c r="H182" s="19">
        <f t="shared" si="189"/>
        <v>0</v>
      </c>
      <c r="I182" s="19">
        <f t="shared" si="189"/>
        <v>0</v>
      </c>
      <c r="J182" s="19">
        <f t="shared" si="189"/>
        <v>0</v>
      </c>
      <c r="K182" s="19">
        <f t="shared" si="189"/>
        <v>0</v>
      </c>
      <c r="L182" s="19">
        <f t="shared" si="189"/>
        <v>0</v>
      </c>
      <c r="M182" s="19">
        <f t="shared" si="189"/>
        <v>0</v>
      </c>
      <c r="N182" s="166">
        <f t="shared" si="189"/>
        <v>0</v>
      </c>
      <c r="O182" s="180"/>
      <c r="P182" s="180"/>
      <c r="Q182" s="171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:AO182" si="190">ROUND(SUM(AD178:AD181),2)</f>
        <v>0</v>
      </c>
      <c r="AE182" s="19">
        <f t="shared" si="190"/>
        <v>0</v>
      </c>
      <c r="AF182" s="19">
        <f t="shared" si="190"/>
        <v>0</v>
      </c>
      <c r="AG182" s="19">
        <f t="shared" si="190"/>
        <v>0</v>
      </c>
      <c r="AH182" s="19">
        <f t="shared" si="190"/>
        <v>0</v>
      </c>
      <c r="AI182" s="19">
        <f t="shared" si="190"/>
        <v>0</v>
      </c>
      <c r="AJ182" s="19">
        <f t="shared" si="190"/>
        <v>0</v>
      </c>
      <c r="AK182" s="19">
        <f t="shared" si="190"/>
        <v>0</v>
      </c>
      <c r="AL182" s="19">
        <f t="shared" si="190"/>
        <v>0</v>
      </c>
      <c r="AM182" s="19">
        <f t="shared" si="190"/>
        <v>0</v>
      </c>
      <c r="AN182" s="19">
        <f t="shared" si="190"/>
        <v>0</v>
      </c>
      <c r="AO182" s="19">
        <f t="shared" si="190"/>
        <v>0</v>
      </c>
    </row>
    <row r="183" spans="1:41" ht="16.399999999999999" customHeight="1">
      <c r="A183" s="20"/>
      <c r="B183" s="14"/>
      <c r="C183" s="40">
        <f>SUMIF(Jan!$A:$A,TB!$A183,Jan!$H:$H)</f>
        <v>0</v>
      </c>
      <c r="D183" s="40">
        <f>SUMIF(Feb!$A:$A,TB!$A183,Feb!$H:$H)</f>
        <v>0</v>
      </c>
      <c r="E183" s="40">
        <f>SUMIF(Mar!$A:$A,TB!$A183,Mar!$H:$H)</f>
        <v>0</v>
      </c>
      <c r="F183" s="40">
        <f>SUMIF(Apr!$A:$A,TB!$A183,Apr!$H:$H)</f>
        <v>0</v>
      </c>
      <c r="G183" s="40">
        <f>SUMIF(May!$A:$A,TB!$A183,May!$H:$H)</f>
        <v>0</v>
      </c>
      <c r="H183" s="40">
        <f>SUMIF(Jun!$A:$A,TB!$A183,Jun!$H:$H)</f>
        <v>0</v>
      </c>
      <c r="I183" s="40">
        <f>SUMIF(Jul!$A:$A,TB!$A183,Jul!$H:$H)</f>
        <v>0</v>
      </c>
      <c r="J183" s="40">
        <f>SUMIF(Aug!$A:$A,TB!$A183,Aug!$H:$H)</f>
        <v>0</v>
      </c>
      <c r="K183" s="40">
        <f>SUMIF(Sep!$A:$A,TB!$A183,Sep!$H:$H)</f>
        <v>0</v>
      </c>
      <c r="L183" s="40">
        <f>SUMIF(Oct!$A:$A,TB!$A183,Oct!$H:$H)</f>
        <v>0</v>
      </c>
      <c r="M183" s="40">
        <f>SUMIF(Nov!$A:$A,TB!$A183,Nov!$H:$H)</f>
        <v>0</v>
      </c>
      <c r="N183" s="167">
        <f>SUMIF(Dec!$A:$A,TB!$A183,Dec!$H:$H)</f>
        <v>0</v>
      </c>
      <c r="O183" s="181"/>
      <c r="P183" s="181"/>
      <c r="Q183" s="172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0</v>
      </c>
      <c r="W183" s="40">
        <v>0</v>
      </c>
      <c r="X183" s="40">
        <v>0</v>
      </c>
      <c r="Y183" s="40">
        <v>0</v>
      </c>
      <c r="Z183" s="40">
        <v>0</v>
      </c>
      <c r="AA183" s="40">
        <v>0</v>
      </c>
      <c r="AB183" s="40">
        <v>0</v>
      </c>
      <c r="AD183" s="40">
        <f t="shared" ref="AD183:AD185" si="191">ROUND(C183*AD$2,2)</f>
        <v>0</v>
      </c>
      <c r="AE183" s="40">
        <f t="shared" ref="AE183:AE185" si="192">ROUND(D183*AE$2,2)</f>
        <v>0</v>
      </c>
      <c r="AF183" s="40">
        <f t="shared" ref="AF183:AF185" si="193">ROUND(E183*AF$2,2)</f>
        <v>0</v>
      </c>
      <c r="AG183" s="40">
        <f t="shared" ref="AG183:AG185" si="194">ROUND(F183*AG$2,2)</f>
        <v>0</v>
      </c>
      <c r="AH183" s="40">
        <f t="shared" ref="AH183:AH185" si="195">ROUND(G183*AH$2,2)</f>
        <v>0</v>
      </c>
      <c r="AI183" s="40">
        <f t="shared" ref="AI183:AI185" si="196">ROUND(H183*AI$2,2)</f>
        <v>0</v>
      </c>
      <c r="AJ183" s="40">
        <f t="shared" ref="AJ183:AJ185" si="197">ROUND(I183*AJ$2,2)</f>
        <v>0</v>
      </c>
      <c r="AK183" s="40">
        <f t="shared" ref="AK183:AK185" si="198">ROUND(J183*AK$2,2)</f>
        <v>0</v>
      </c>
      <c r="AL183" s="40">
        <f t="shared" ref="AL183:AL185" si="199">ROUND(K183*AL$2,2)</f>
        <v>0</v>
      </c>
      <c r="AM183" s="40">
        <f t="shared" ref="AM183:AM185" si="200">ROUND(L183*AM$2,2)</f>
        <v>0</v>
      </c>
      <c r="AN183" s="40">
        <f t="shared" ref="AN183:AN185" si="201">ROUND(M183*AN$2,2)</f>
        <v>0</v>
      </c>
      <c r="AO183" s="167">
        <f t="shared" ref="AO183:AO185" si="202">ROUND(N183*AO$2,2)</f>
        <v>0</v>
      </c>
    </row>
    <row r="184" spans="1:41" ht="16.399999999999999" customHeight="1">
      <c r="A184" s="13">
        <v>12002</v>
      </c>
      <c r="B184" s="21" t="s">
        <v>225</v>
      </c>
      <c r="C184" s="39">
        <f>SUMIF(Jan!$A:$A,TB!$A184,Jan!$H:$H)</f>
        <v>0</v>
      </c>
      <c r="D184" s="39">
        <f>SUMIF(Feb!$A:$A,TB!$A184,Feb!$H:$H)</f>
        <v>0</v>
      </c>
      <c r="E184" s="39">
        <f>SUMIF(Mar!$A:$A,TB!$A184,Mar!$H:$H)</f>
        <v>0</v>
      </c>
      <c r="F184" s="39">
        <f>SUMIF(Apr!$A:$A,TB!$A184,Apr!$H:$H)</f>
        <v>0</v>
      </c>
      <c r="G184" s="39">
        <f>SUMIF(May!$A:$A,TB!$A184,May!$H:$H)</f>
        <v>0</v>
      </c>
      <c r="H184" s="39">
        <f>SUMIF(Jun!$A:$A,TB!$A184,Jun!$H:$H)</f>
        <v>0</v>
      </c>
      <c r="I184" s="39">
        <f>SUMIF(Jul!$A:$A,TB!$A184,Jul!$H:$H)</f>
        <v>0</v>
      </c>
      <c r="J184" s="39">
        <f>SUMIF(Aug!$A:$A,TB!$A184,Aug!$H:$H)</f>
        <v>0</v>
      </c>
      <c r="K184" s="39">
        <f>SUMIF(Sep!$A:$A,TB!$A184,Sep!$H:$H)</f>
        <v>0</v>
      </c>
      <c r="L184" s="39">
        <f>SUMIF(Oct!$A:$A,TB!$A184,Oct!$H:$H)</f>
        <v>0</v>
      </c>
      <c r="M184" s="39">
        <f>SUMIF(Nov!$A:$A,TB!$A184,Nov!$H:$H)</f>
        <v>0</v>
      </c>
      <c r="N184" s="165">
        <f>SUMIF(Dec!$A:$A,TB!$A184,Dec!$H:$H)</f>
        <v>0</v>
      </c>
      <c r="O184" s="181"/>
      <c r="P184" s="181"/>
      <c r="Q184" s="170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D184" s="39">
        <f t="shared" si="191"/>
        <v>0</v>
      </c>
      <c r="AE184" s="39">
        <f t="shared" si="192"/>
        <v>0</v>
      </c>
      <c r="AF184" s="39">
        <f t="shared" si="193"/>
        <v>0</v>
      </c>
      <c r="AG184" s="39">
        <f t="shared" si="194"/>
        <v>0</v>
      </c>
      <c r="AH184" s="39">
        <f t="shared" si="195"/>
        <v>0</v>
      </c>
      <c r="AI184" s="39">
        <f t="shared" si="196"/>
        <v>0</v>
      </c>
      <c r="AJ184" s="39">
        <f t="shared" si="197"/>
        <v>0</v>
      </c>
      <c r="AK184" s="39">
        <f t="shared" si="198"/>
        <v>0</v>
      </c>
      <c r="AL184" s="39">
        <f t="shared" si="199"/>
        <v>0</v>
      </c>
      <c r="AM184" s="39">
        <f t="shared" si="200"/>
        <v>0</v>
      </c>
      <c r="AN184" s="39">
        <f t="shared" si="201"/>
        <v>0</v>
      </c>
      <c r="AO184" s="165">
        <f t="shared" si="202"/>
        <v>0</v>
      </c>
    </row>
    <row r="185" spans="1:41" ht="16.399999999999999" customHeight="1">
      <c r="A185" s="13"/>
      <c r="B185" s="14"/>
      <c r="C185" s="40">
        <f>SUMIF(Jan!$A:$A,TB!$A185,Jan!$H:$H)</f>
        <v>0</v>
      </c>
      <c r="D185" s="40">
        <f>SUMIF(Feb!$A:$A,TB!$A185,Feb!$H:$H)</f>
        <v>0</v>
      </c>
      <c r="E185" s="40">
        <f>SUMIF(Mar!$A:$A,TB!$A185,Mar!$H:$H)</f>
        <v>0</v>
      </c>
      <c r="F185" s="40">
        <f>SUMIF(Apr!$A:$A,TB!$A185,Apr!$H:$H)</f>
        <v>0</v>
      </c>
      <c r="G185" s="40">
        <f>SUMIF(May!$A:$A,TB!$A185,May!$H:$H)</f>
        <v>0</v>
      </c>
      <c r="H185" s="40">
        <f>SUMIF(Jun!$A:$A,TB!$A185,Jun!$H:$H)</f>
        <v>0</v>
      </c>
      <c r="I185" s="40">
        <f>SUMIF(Jul!$A:$A,TB!$A185,Jul!$H:$H)</f>
        <v>0</v>
      </c>
      <c r="J185" s="40">
        <f>SUMIF(Aug!$A:$A,TB!$A185,Aug!$H:$H)</f>
        <v>0</v>
      </c>
      <c r="K185" s="40">
        <f>SUMIF(Sep!$A:$A,TB!$A185,Sep!$H:$H)</f>
        <v>0</v>
      </c>
      <c r="L185" s="40">
        <f>SUMIF(Oct!$A:$A,TB!$A185,Oct!$H:$H)</f>
        <v>0</v>
      </c>
      <c r="M185" s="40">
        <f>SUMIF(Nov!$A:$A,TB!$A185,Nov!$H:$H)</f>
        <v>0</v>
      </c>
      <c r="N185" s="167">
        <f>SUMIF(Dec!$A:$A,TB!$A185,Dec!$H:$H)</f>
        <v>0</v>
      </c>
      <c r="O185" s="181"/>
      <c r="P185" s="181"/>
      <c r="Q185" s="172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0</v>
      </c>
      <c r="AA185" s="40">
        <v>0</v>
      </c>
      <c r="AB185" s="40">
        <v>0</v>
      </c>
      <c r="AD185" s="40">
        <f t="shared" si="191"/>
        <v>0</v>
      </c>
      <c r="AE185" s="40">
        <f t="shared" si="192"/>
        <v>0</v>
      </c>
      <c r="AF185" s="40">
        <f t="shared" si="193"/>
        <v>0</v>
      </c>
      <c r="AG185" s="40">
        <f t="shared" si="194"/>
        <v>0</v>
      </c>
      <c r="AH185" s="40">
        <f t="shared" si="195"/>
        <v>0</v>
      </c>
      <c r="AI185" s="40">
        <f t="shared" si="196"/>
        <v>0</v>
      </c>
      <c r="AJ185" s="40">
        <f t="shared" si="197"/>
        <v>0</v>
      </c>
      <c r="AK185" s="40">
        <f t="shared" si="198"/>
        <v>0</v>
      </c>
      <c r="AL185" s="40">
        <f t="shared" si="199"/>
        <v>0</v>
      </c>
      <c r="AM185" s="40">
        <f t="shared" si="200"/>
        <v>0</v>
      </c>
      <c r="AN185" s="40">
        <f t="shared" si="201"/>
        <v>0</v>
      </c>
      <c r="AO185" s="167">
        <f t="shared" si="202"/>
        <v>0</v>
      </c>
    </row>
    <row r="186" spans="1:41" ht="16.399999999999999" customHeight="1">
      <c r="A186" s="23" t="s">
        <v>20</v>
      </c>
      <c r="B186" s="18"/>
      <c r="C186" s="19">
        <f t="shared" ref="C186" si="203">ROUND(SUM(C183:C185),2)</f>
        <v>0</v>
      </c>
      <c r="D186" s="19">
        <f t="shared" ref="D186:N186" si="204">ROUND(SUM(D183:D185),2)</f>
        <v>0</v>
      </c>
      <c r="E186" s="19">
        <f t="shared" si="204"/>
        <v>0</v>
      </c>
      <c r="F186" s="19">
        <f t="shared" si="204"/>
        <v>0</v>
      </c>
      <c r="G186" s="19">
        <f t="shared" si="204"/>
        <v>0</v>
      </c>
      <c r="H186" s="19">
        <f t="shared" si="204"/>
        <v>0</v>
      </c>
      <c r="I186" s="19">
        <f t="shared" si="204"/>
        <v>0</v>
      </c>
      <c r="J186" s="19">
        <f t="shared" si="204"/>
        <v>0</v>
      </c>
      <c r="K186" s="19">
        <f t="shared" si="204"/>
        <v>0</v>
      </c>
      <c r="L186" s="19">
        <f t="shared" si="204"/>
        <v>0</v>
      </c>
      <c r="M186" s="19">
        <f t="shared" si="204"/>
        <v>0</v>
      </c>
      <c r="N186" s="166">
        <f t="shared" si="204"/>
        <v>0</v>
      </c>
      <c r="O186" s="180"/>
      <c r="P186" s="180"/>
      <c r="Q186" s="171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:AO186" si="205">ROUND(SUM(AD183:AD185),2)</f>
        <v>0</v>
      </c>
      <c r="AE186" s="19">
        <f t="shared" si="205"/>
        <v>0</v>
      </c>
      <c r="AF186" s="19">
        <f t="shared" si="205"/>
        <v>0</v>
      </c>
      <c r="AG186" s="19">
        <f t="shared" si="205"/>
        <v>0</v>
      </c>
      <c r="AH186" s="19">
        <f t="shared" si="205"/>
        <v>0</v>
      </c>
      <c r="AI186" s="19">
        <f t="shared" si="205"/>
        <v>0</v>
      </c>
      <c r="AJ186" s="19">
        <f t="shared" si="205"/>
        <v>0</v>
      </c>
      <c r="AK186" s="19">
        <f t="shared" si="205"/>
        <v>0</v>
      </c>
      <c r="AL186" s="19">
        <f t="shared" si="205"/>
        <v>0</v>
      </c>
      <c r="AM186" s="19">
        <f t="shared" si="205"/>
        <v>0</v>
      </c>
      <c r="AN186" s="19">
        <f t="shared" si="205"/>
        <v>0</v>
      </c>
      <c r="AO186" s="19">
        <f t="shared" si="205"/>
        <v>0</v>
      </c>
    </row>
    <row r="187" spans="1:41" ht="16.399999999999999" customHeight="1">
      <c r="A187" s="13"/>
      <c r="B187" s="21"/>
      <c r="C187" s="40">
        <f>SUMIF(Jan!$A:$A,TB!$A187,Jan!$H:$H)</f>
        <v>0</v>
      </c>
      <c r="D187" s="40">
        <f>SUMIF(Feb!$A:$A,TB!$A187,Feb!$H:$H)</f>
        <v>0</v>
      </c>
      <c r="E187" s="40">
        <f>SUMIF(Mar!$A:$A,TB!$A187,Mar!$H:$H)</f>
        <v>0</v>
      </c>
      <c r="F187" s="40">
        <f>SUMIF(Apr!$A:$A,TB!$A187,Apr!$H:$H)</f>
        <v>0</v>
      </c>
      <c r="G187" s="40">
        <f>SUMIF(May!$A:$A,TB!$A187,May!$H:$H)</f>
        <v>0</v>
      </c>
      <c r="H187" s="40">
        <f>SUMIF(Jun!$A:$A,TB!$A187,Jun!$H:$H)</f>
        <v>0</v>
      </c>
      <c r="I187" s="40">
        <f>SUMIF(Jul!$A:$A,TB!$A187,Jul!$H:$H)</f>
        <v>0</v>
      </c>
      <c r="J187" s="40">
        <f>SUMIF(Aug!$A:$A,TB!$A187,Aug!$H:$H)</f>
        <v>0</v>
      </c>
      <c r="K187" s="40">
        <f>SUMIF(Sep!$A:$A,TB!$A187,Sep!$H:$H)</f>
        <v>0</v>
      </c>
      <c r="L187" s="40">
        <f>SUMIF(Oct!$A:$A,TB!$A187,Oct!$H:$H)</f>
        <v>0</v>
      </c>
      <c r="M187" s="40">
        <f>SUMIF(Nov!$A:$A,TB!$A187,Nov!$H:$H)</f>
        <v>0</v>
      </c>
      <c r="N187" s="167">
        <f>SUMIF(Dec!$A:$A,TB!$A187,Dec!$H:$H)</f>
        <v>0</v>
      </c>
      <c r="O187" s="181"/>
      <c r="P187" s="181"/>
      <c r="Q187" s="172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  <c r="Z187" s="40">
        <v>0</v>
      </c>
      <c r="AA187" s="40">
        <v>0</v>
      </c>
      <c r="AB187" s="40">
        <v>0</v>
      </c>
      <c r="AD187" s="40">
        <f t="shared" ref="AD187:AD189" si="206">ROUND(C187*AD$2,2)</f>
        <v>0</v>
      </c>
      <c r="AE187" s="40">
        <f t="shared" ref="AE187:AE189" si="207">ROUND(D187*AE$2,2)</f>
        <v>0</v>
      </c>
      <c r="AF187" s="40">
        <f t="shared" ref="AF187:AF189" si="208">ROUND(E187*AF$2,2)</f>
        <v>0</v>
      </c>
      <c r="AG187" s="40">
        <f t="shared" ref="AG187:AG189" si="209">ROUND(F187*AG$2,2)</f>
        <v>0</v>
      </c>
      <c r="AH187" s="40">
        <f t="shared" ref="AH187:AH189" si="210">ROUND(G187*AH$2,2)</f>
        <v>0</v>
      </c>
      <c r="AI187" s="40">
        <f t="shared" ref="AI187:AI189" si="211">ROUND(H187*AI$2,2)</f>
        <v>0</v>
      </c>
      <c r="AJ187" s="40">
        <f t="shared" ref="AJ187:AJ189" si="212">ROUND(I187*AJ$2,2)</f>
        <v>0</v>
      </c>
      <c r="AK187" s="40">
        <f t="shared" ref="AK187:AK189" si="213">ROUND(J187*AK$2,2)</f>
        <v>0</v>
      </c>
      <c r="AL187" s="40">
        <f t="shared" ref="AL187:AL189" si="214">ROUND(K187*AL$2,2)</f>
        <v>0</v>
      </c>
      <c r="AM187" s="40">
        <f t="shared" ref="AM187:AM189" si="215">ROUND(L187*AM$2,2)</f>
        <v>0</v>
      </c>
      <c r="AN187" s="40">
        <f t="shared" ref="AN187:AN189" si="216">ROUND(M187*AN$2,2)</f>
        <v>0</v>
      </c>
      <c r="AO187" s="167">
        <f t="shared" ref="AO187:AO189" si="217">ROUND(N187*AO$2,2)</f>
        <v>0</v>
      </c>
    </row>
    <row r="188" spans="1:41" ht="16.399999999999999" customHeight="1">
      <c r="A188" s="13">
        <v>12003</v>
      </c>
      <c r="B188" s="21" t="s">
        <v>226</v>
      </c>
      <c r="C188" s="39">
        <f>SUMIF(Jan!$A:$A,TB!$A188,Jan!$H:$H)</f>
        <v>0</v>
      </c>
      <c r="D188" s="39">
        <f>SUMIF(Feb!$A:$A,TB!$A188,Feb!$H:$H)</f>
        <v>0</v>
      </c>
      <c r="E188" s="39">
        <f>SUMIF(Mar!$A:$A,TB!$A188,Mar!$H:$H)</f>
        <v>0</v>
      </c>
      <c r="F188" s="39">
        <f>SUMIF(Apr!$A:$A,TB!$A188,Apr!$H:$H)</f>
        <v>0</v>
      </c>
      <c r="G188" s="39">
        <f>SUMIF(May!$A:$A,TB!$A188,May!$H:$H)</f>
        <v>0</v>
      </c>
      <c r="H188" s="39">
        <f>SUMIF(Jun!$A:$A,TB!$A188,Jun!$H:$H)</f>
        <v>0</v>
      </c>
      <c r="I188" s="39">
        <f>SUMIF(Jul!$A:$A,TB!$A188,Jul!$H:$H)</f>
        <v>0</v>
      </c>
      <c r="J188" s="39">
        <f>SUMIF(Aug!$A:$A,TB!$A188,Aug!$H:$H)</f>
        <v>0</v>
      </c>
      <c r="K188" s="39">
        <f>SUMIF(Sep!$A:$A,TB!$A188,Sep!$H:$H)</f>
        <v>0</v>
      </c>
      <c r="L188" s="39">
        <f>SUMIF(Oct!$A:$A,TB!$A188,Oct!$H:$H)</f>
        <v>0</v>
      </c>
      <c r="M188" s="39">
        <f>SUMIF(Nov!$A:$A,TB!$A188,Nov!$H:$H)</f>
        <v>0</v>
      </c>
      <c r="N188" s="165">
        <f>SUMIF(Dec!$A:$A,TB!$A188,Dec!$H:$H)</f>
        <v>0</v>
      </c>
      <c r="O188" s="181"/>
      <c r="P188" s="181"/>
      <c r="Q188" s="170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D188" s="39">
        <f t="shared" si="206"/>
        <v>0</v>
      </c>
      <c r="AE188" s="39">
        <f t="shared" si="207"/>
        <v>0</v>
      </c>
      <c r="AF188" s="39">
        <f t="shared" si="208"/>
        <v>0</v>
      </c>
      <c r="AG188" s="39">
        <f t="shared" si="209"/>
        <v>0</v>
      </c>
      <c r="AH188" s="39">
        <f t="shared" si="210"/>
        <v>0</v>
      </c>
      <c r="AI188" s="39">
        <f t="shared" si="211"/>
        <v>0</v>
      </c>
      <c r="AJ188" s="39">
        <f t="shared" si="212"/>
        <v>0</v>
      </c>
      <c r="AK188" s="39">
        <f t="shared" si="213"/>
        <v>0</v>
      </c>
      <c r="AL188" s="39">
        <f t="shared" si="214"/>
        <v>0</v>
      </c>
      <c r="AM188" s="39">
        <f t="shared" si="215"/>
        <v>0</v>
      </c>
      <c r="AN188" s="39">
        <f t="shared" si="216"/>
        <v>0</v>
      </c>
      <c r="AO188" s="165">
        <f t="shared" si="217"/>
        <v>0</v>
      </c>
    </row>
    <row r="189" spans="1:41" ht="16.399999999999999" customHeight="1">
      <c r="A189" s="13"/>
      <c r="B189" s="21"/>
      <c r="C189" s="40">
        <f>SUMIF(Jan!$A:$A,TB!$A189,Jan!$H:$H)</f>
        <v>0</v>
      </c>
      <c r="D189" s="40">
        <f>SUMIF(Feb!$A:$A,TB!$A189,Feb!$H:$H)</f>
        <v>0</v>
      </c>
      <c r="E189" s="40">
        <f>SUMIF(Mar!$A:$A,TB!$A189,Mar!$H:$H)</f>
        <v>0</v>
      </c>
      <c r="F189" s="40">
        <f>SUMIF(Apr!$A:$A,TB!$A189,Apr!$H:$H)</f>
        <v>0</v>
      </c>
      <c r="G189" s="40">
        <f>SUMIF(May!$A:$A,TB!$A189,May!$H:$H)</f>
        <v>0</v>
      </c>
      <c r="H189" s="40">
        <f>SUMIF(Jun!$A:$A,TB!$A189,Jun!$H:$H)</f>
        <v>0</v>
      </c>
      <c r="I189" s="40">
        <f>SUMIF(Jul!$A:$A,TB!$A189,Jul!$H:$H)</f>
        <v>0</v>
      </c>
      <c r="J189" s="40">
        <f>SUMIF(Aug!$A:$A,TB!$A189,Aug!$H:$H)</f>
        <v>0</v>
      </c>
      <c r="K189" s="40">
        <f>SUMIF(Sep!$A:$A,TB!$A189,Sep!$H:$H)</f>
        <v>0</v>
      </c>
      <c r="L189" s="40">
        <f>SUMIF(Oct!$A:$A,TB!$A189,Oct!$H:$H)</f>
        <v>0</v>
      </c>
      <c r="M189" s="40">
        <f>SUMIF(Nov!$A:$A,TB!$A189,Nov!$H:$H)</f>
        <v>0</v>
      </c>
      <c r="N189" s="167">
        <f>SUMIF(Dec!$A:$A,TB!$A189,Dec!$H:$H)</f>
        <v>0</v>
      </c>
      <c r="O189" s="181"/>
      <c r="P189" s="181"/>
      <c r="Q189" s="172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0</v>
      </c>
      <c r="W189" s="40">
        <v>0</v>
      </c>
      <c r="X189" s="40">
        <v>0</v>
      </c>
      <c r="Y189" s="40">
        <v>0</v>
      </c>
      <c r="Z189" s="40">
        <v>0</v>
      </c>
      <c r="AA189" s="40">
        <v>0</v>
      </c>
      <c r="AB189" s="40">
        <v>0</v>
      </c>
      <c r="AD189" s="40">
        <f t="shared" si="206"/>
        <v>0</v>
      </c>
      <c r="AE189" s="40">
        <f t="shared" si="207"/>
        <v>0</v>
      </c>
      <c r="AF189" s="40">
        <f t="shared" si="208"/>
        <v>0</v>
      </c>
      <c r="AG189" s="40">
        <f t="shared" si="209"/>
        <v>0</v>
      </c>
      <c r="AH189" s="40">
        <f t="shared" si="210"/>
        <v>0</v>
      </c>
      <c r="AI189" s="40">
        <f t="shared" si="211"/>
        <v>0</v>
      </c>
      <c r="AJ189" s="40">
        <f t="shared" si="212"/>
        <v>0</v>
      </c>
      <c r="AK189" s="40">
        <f t="shared" si="213"/>
        <v>0</v>
      </c>
      <c r="AL189" s="40">
        <f t="shared" si="214"/>
        <v>0</v>
      </c>
      <c r="AM189" s="40">
        <f t="shared" si="215"/>
        <v>0</v>
      </c>
      <c r="AN189" s="40">
        <f t="shared" si="216"/>
        <v>0</v>
      </c>
      <c r="AO189" s="167">
        <f t="shared" si="217"/>
        <v>0</v>
      </c>
    </row>
    <row r="190" spans="1:41" ht="16.399999999999999" customHeight="1">
      <c r="A190" s="23" t="s">
        <v>21</v>
      </c>
      <c r="B190" s="18"/>
      <c r="C190" s="19">
        <f t="shared" ref="C190" si="218">ROUND(SUM(C187:C189),2)</f>
        <v>0</v>
      </c>
      <c r="D190" s="19">
        <f t="shared" ref="D190:N190" si="219">ROUND(SUM(D187:D189),2)</f>
        <v>0</v>
      </c>
      <c r="E190" s="19">
        <f t="shared" si="219"/>
        <v>0</v>
      </c>
      <c r="F190" s="19">
        <f t="shared" si="219"/>
        <v>0</v>
      </c>
      <c r="G190" s="19">
        <f t="shared" si="219"/>
        <v>0</v>
      </c>
      <c r="H190" s="19">
        <f t="shared" si="219"/>
        <v>0</v>
      </c>
      <c r="I190" s="19">
        <f t="shared" si="219"/>
        <v>0</v>
      </c>
      <c r="J190" s="19">
        <f t="shared" si="219"/>
        <v>0</v>
      </c>
      <c r="K190" s="19">
        <f t="shared" si="219"/>
        <v>0</v>
      </c>
      <c r="L190" s="19">
        <f t="shared" si="219"/>
        <v>0</v>
      </c>
      <c r="M190" s="19">
        <f t="shared" si="219"/>
        <v>0</v>
      </c>
      <c r="N190" s="166">
        <f t="shared" si="219"/>
        <v>0</v>
      </c>
      <c r="O190" s="180"/>
      <c r="P190" s="180"/>
      <c r="Q190" s="171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:AO190" si="220">ROUND(SUM(AD187:AD189),2)</f>
        <v>0</v>
      </c>
      <c r="AE190" s="19">
        <f t="shared" si="220"/>
        <v>0</v>
      </c>
      <c r="AF190" s="19">
        <f t="shared" si="220"/>
        <v>0</v>
      </c>
      <c r="AG190" s="19">
        <f t="shared" si="220"/>
        <v>0</v>
      </c>
      <c r="AH190" s="19">
        <f t="shared" si="220"/>
        <v>0</v>
      </c>
      <c r="AI190" s="19">
        <f t="shared" si="220"/>
        <v>0</v>
      </c>
      <c r="AJ190" s="19">
        <f t="shared" si="220"/>
        <v>0</v>
      </c>
      <c r="AK190" s="19">
        <f t="shared" si="220"/>
        <v>0</v>
      </c>
      <c r="AL190" s="19">
        <f t="shared" si="220"/>
        <v>0</v>
      </c>
      <c r="AM190" s="19">
        <f t="shared" si="220"/>
        <v>0</v>
      </c>
      <c r="AN190" s="19">
        <f t="shared" si="220"/>
        <v>0</v>
      </c>
      <c r="AO190" s="19">
        <f t="shared" si="220"/>
        <v>0</v>
      </c>
    </row>
    <row r="191" spans="1:41" ht="16.399999999999999" customHeight="1">
      <c r="A191" s="20"/>
      <c r="B191" s="14"/>
      <c r="C191" s="40">
        <f>SUMIF(Jan!$A:$A,TB!$A191,Jan!$H:$H)</f>
        <v>0</v>
      </c>
      <c r="D191" s="40">
        <f>SUMIF(Feb!$A:$A,TB!$A191,Feb!$H:$H)</f>
        <v>0</v>
      </c>
      <c r="E191" s="40">
        <f>SUMIF(Mar!$A:$A,TB!$A191,Mar!$H:$H)</f>
        <v>0</v>
      </c>
      <c r="F191" s="40">
        <f>SUMIF(Apr!$A:$A,TB!$A191,Apr!$H:$H)</f>
        <v>0</v>
      </c>
      <c r="G191" s="40">
        <f>SUMIF(May!$A:$A,TB!$A191,May!$H:$H)</f>
        <v>0</v>
      </c>
      <c r="H191" s="40">
        <f>SUMIF(Jun!$A:$A,TB!$A191,Jun!$H:$H)</f>
        <v>0</v>
      </c>
      <c r="I191" s="40">
        <f>SUMIF(Jul!$A:$A,TB!$A191,Jul!$H:$H)</f>
        <v>0</v>
      </c>
      <c r="J191" s="40">
        <f>SUMIF(Aug!$A:$A,TB!$A191,Aug!$H:$H)</f>
        <v>0</v>
      </c>
      <c r="K191" s="40">
        <f>SUMIF(Sep!$A:$A,TB!$A191,Sep!$H:$H)</f>
        <v>0</v>
      </c>
      <c r="L191" s="40">
        <f>SUMIF(Oct!$A:$A,TB!$A191,Oct!$H:$H)</f>
        <v>0</v>
      </c>
      <c r="M191" s="40">
        <f>SUMIF(Nov!$A:$A,TB!$A191,Nov!$H:$H)</f>
        <v>0</v>
      </c>
      <c r="N191" s="167">
        <f>SUMIF(Dec!$A:$A,TB!$A191,Dec!$H:$H)</f>
        <v>0</v>
      </c>
      <c r="O191" s="181"/>
      <c r="P191" s="181"/>
      <c r="Q191" s="172">
        <v>0</v>
      </c>
      <c r="R191" s="40">
        <v>0</v>
      </c>
      <c r="S191" s="40">
        <v>0</v>
      </c>
      <c r="T191" s="40">
        <v>0</v>
      </c>
      <c r="U191" s="40">
        <v>0</v>
      </c>
      <c r="V191" s="40">
        <v>0</v>
      </c>
      <c r="W191" s="40">
        <v>0</v>
      </c>
      <c r="X191" s="40">
        <v>0</v>
      </c>
      <c r="Y191" s="40">
        <v>0</v>
      </c>
      <c r="Z191" s="40">
        <v>0</v>
      </c>
      <c r="AA191" s="40">
        <v>0</v>
      </c>
      <c r="AB191" s="40">
        <v>0</v>
      </c>
      <c r="AD191" s="40">
        <f t="shared" ref="AD191:AD193" si="221">ROUND(C191*AD$2,2)</f>
        <v>0</v>
      </c>
      <c r="AE191" s="40">
        <f t="shared" ref="AE191:AE193" si="222">ROUND(D191*AE$2,2)</f>
        <v>0</v>
      </c>
      <c r="AF191" s="40">
        <f t="shared" ref="AF191:AF193" si="223">ROUND(E191*AF$2,2)</f>
        <v>0</v>
      </c>
      <c r="AG191" s="40">
        <f t="shared" ref="AG191:AG193" si="224">ROUND(F191*AG$2,2)</f>
        <v>0</v>
      </c>
      <c r="AH191" s="40">
        <f t="shared" ref="AH191:AH193" si="225">ROUND(G191*AH$2,2)</f>
        <v>0</v>
      </c>
      <c r="AI191" s="40">
        <f t="shared" ref="AI191:AI193" si="226">ROUND(H191*AI$2,2)</f>
        <v>0</v>
      </c>
      <c r="AJ191" s="40">
        <f t="shared" ref="AJ191:AJ193" si="227">ROUND(I191*AJ$2,2)</f>
        <v>0</v>
      </c>
      <c r="AK191" s="40">
        <f t="shared" ref="AK191:AK193" si="228">ROUND(J191*AK$2,2)</f>
        <v>0</v>
      </c>
      <c r="AL191" s="40">
        <f t="shared" ref="AL191:AL193" si="229">ROUND(K191*AL$2,2)</f>
        <v>0</v>
      </c>
      <c r="AM191" s="40">
        <f t="shared" ref="AM191:AM193" si="230">ROUND(L191*AM$2,2)</f>
        <v>0</v>
      </c>
      <c r="AN191" s="40">
        <f t="shared" ref="AN191:AN193" si="231">ROUND(M191*AN$2,2)</f>
        <v>0</v>
      </c>
      <c r="AO191" s="167">
        <f t="shared" ref="AO191:AO193" si="232">ROUND(N191*AO$2,2)</f>
        <v>0</v>
      </c>
    </row>
    <row r="192" spans="1:41" ht="16.399999999999999" customHeight="1">
      <c r="A192" s="13"/>
      <c r="B192" s="21"/>
      <c r="C192" s="40">
        <f>SUMIF(Jan!$A:$A,TB!$A192,Jan!$H:$H)</f>
        <v>0</v>
      </c>
      <c r="D192" s="40">
        <f>SUMIF(Feb!$A:$A,TB!$A192,Feb!$H:$H)</f>
        <v>0</v>
      </c>
      <c r="E192" s="40">
        <f>SUMIF(Mar!$A:$A,TB!$A192,Mar!$H:$H)</f>
        <v>0</v>
      </c>
      <c r="F192" s="40">
        <f>SUMIF(Apr!$A:$A,TB!$A192,Apr!$H:$H)</f>
        <v>0</v>
      </c>
      <c r="G192" s="40">
        <f>SUMIF(May!$A:$A,TB!$A192,May!$H:$H)</f>
        <v>0</v>
      </c>
      <c r="H192" s="40">
        <f>SUMIF(Jun!$A:$A,TB!$A192,Jun!$H:$H)</f>
        <v>0</v>
      </c>
      <c r="I192" s="40">
        <f>SUMIF(Jul!$A:$A,TB!$A192,Jul!$H:$H)</f>
        <v>0</v>
      </c>
      <c r="J192" s="40">
        <f>SUMIF(Aug!$A:$A,TB!$A192,Aug!$H:$H)</f>
        <v>0</v>
      </c>
      <c r="K192" s="40">
        <f>SUMIF(Sep!$A:$A,TB!$A192,Sep!$H:$H)</f>
        <v>0</v>
      </c>
      <c r="L192" s="40">
        <f>SUMIF(Oct!$A:$A,TB!$A192,Oct!$H:$H)</f>
        <v>0</v>
      </c>
      <c r="M192" s="40">
        <f>SUMIF(Nov!$A:$A,TB!$A192,Nov!$H:$H)</f>
        <v>0</v>
      </c>
      <c r="N192" s="167">
        <f>SUMIF(Dec!$A:$A,TB!$A192,Dec!$H:$H)</f>
        <v>0</v>
      </c>
      <c r="O192" s="181"/>
      <c r="P192" s="181"/>
      <c r="Q192" s="172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0</v>
      </c>
      <c r="X192" s="40">
        <v>0</v>
      </c>
      <c r="Y192" s="40">
        <v>0</v>
      </c>
      <c r="Z192" s="40">
        <v>0</v>
      </c>
      <c r="AA192" s="40">
        <v>0</v>
      </c>
      <c r="AB192" s="40">
        <v>0</v>
      </c>
      <c r="AD192" s="40">
        <f t="shared" si="221"/>
        <v>0</v>
      </c>
      <c r="AE192" s="40">
        <f t="shared" si="222"/>
        <v>0</v>
      </c>
      <c r="AF192" s="40">
        <f t="shared" si="223"/>
        <v>0</v>
      </c>
      <c r="AG192" s="40">
        <f t="shared" si="224"/>
        <v>0</v>
      </c>
      <c r="AH192" s="40">
        <f t="shared" si="225"/>
        <v>0</v>
      </c>
      <c r="AI192" s="40">
        <f t="shared" si="226"/>
        <v>0</v>
      </c>
      <c r="AJ192" s="40">
        <f t="shared" si="227"/>
        <v>0</v>
      </c>
      <c r="AK192" s="40">
        <f t="shared" si="228"/>
        <v>0</v>
      </c>
      <c r="AL192" s="40">
        <f t="shared" si="229"/>
        <v>0</v>
      </c>
      <c r="AM192" s="40">
        <f t="shared" si="230"/>
        <v>0</v>
      </c>
      <c r="AN192" s="40">
        <f t="shared" si="231"/>
        <v>0</v>
      </c>
      <c r="AO192" s="167">
        <f t="shared" si="232"/>
        <v>0</v>
      </c>
    </row>
    <row r="193" spans="1:41" ht="16.399999999999999" customHeight="1">
      <c r="A193" s="13"/>
      <c r="B193" s="21"/>
      <c r="C193" s="40">
        <f>SUMIF(Jan!$A:$A,TB!$A193,Jan!$H:$H)</f>
        <v>0</v>
      </c>
      <c r="D193" s="40">
        <f>SUMIF(Feb!$A:$A,TB!$A193,Feb!$H:$H)</f>
        <v>0</v>
      </c>
      <c r="E193" s="40">
        <f>SUMIF(Mar!$A:$A,TB!$A193,Mar!$H:$H)</f>
        <v>0</v>
      </c>
      <c r="F193" s="40">
        <f>SUMIF(Apr!$A:$A,TB!$A193,Apr!$H:$H)</f>
        <v>0</v>
      </c>
      <c r="G193" s="40">
        <f>SUMIF(May!$A:$A,TB!$A193,May!$H:$H)</f>
        <v>0</v>
      </c>
      <c r="H193" s="40">
        <f>SUMIF(Jun!$A:$A,TB!$A193,Jun!$H:$H)</f>
        <v>0</v>
      </c>
      <c r="I193" s="40">
        <f>SUMIF(Jul!$A:$A,TB!$A193,Jul!$H:$H)</f>
        <v>0</v>
      </c>
      <c r="J193" s="40">
        <f>SUMIF(Aug!$A:$A,TB!$A193,Aug!$H:$H)</f>
        <v>0</v>
      </c>
      <c r="K193" s="40">
        <f>SUMIF(Sep!$A:$A,TB!$A193,Sep!$H:$H)</f>
        <v>0</v>
      </c>
      <c r="L193" s="40">
        <f>SUMIF(Oct!$A:$A,TB!$A193,Oct!$H:$H)</f>
        <v>0</v>
      </c>
      <c r="M193" s="40">
        <f>SUMIF(Nov!$A:$A,TB!$A193,Nov!$H:$H)</f>
        <v>0</v>
      </c>
      <c r="N193" s="167">
        <f>SUMIF(Dec!$A:$A,TB!$A193,Dec!$H:$H)</f>
        <v>0</v>
      </c>
      <c r="O193" s="181"/>
      <c r="P193" s="181"/>
      <c r="Q193" s="172">
        <v>0</v>
      </c>
      <c r="R193" s="40">
        <v>0</v>
      </c>
      <c r="S193" s="40">
        <v>0</v>
      </c>
      <c r="T193" s="40">
        <v>0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D193" s="40">
        <f t="shared" si="221"/>
        <v>0</v>
      </c>
      <c r="AE193" s="40">
        <f t="shared" si="222"/>
        <v>0</v>
      </c>
      <c r="AF193" s="40">
        <f t="shared" si="223"/>
        <v>0</v>
      </c>
      <c r="AG193" s="40">
        <f t="shared" si="224"/>
        <v>0</v>
      </c>
      <c r="AH193" s="40">
        <f t="shared" si="225"/>
        <v>0</v>
      </c>
      <c r="AI193" s="40">
        <f t="shared" si="226"/>
        <v>0</v>
      </c>
      <c r="AJ193" s="40">
        <f t="shared" si="227"/>
        <v>0</v>
      </c>
      <c r="AK193" s="40">
        <f t="shared" si="228"/>
        <v>0</v>
      </c>
      <c r="AL193" s="40">
        <f t="shared" si="229"/>
        <v>0</v>
      </c>
      <c r="AM193" s="40">
        <f t="shared" si="230"/>
        <v>0</v>
      </c>
      <c r="AN193" s="40">
        <f t="shared" si="231"/>
        <v>0</v>
      </c>
      <c r="AO193" s="167">
        <f t="shared" si="232"/>
        <v>0</v>
      </c>
    </row>
    <row r="194" spans="1:41" ht="16.399999999999999" customHeight="1">
      <c r="A194" s="23" t="s">
        <v>22</v>
      </c>
      <c r="B194" s="18"/>
      <c r="C194" s="19">
        <f t="shared" ref="C194" si="233">ROUND(SUM(C191:C193),2)</f>
        <v>0</v>
      </c>
      <c r="D194" s="19">
        <f t="shared" ref="D194:N194" si="234">ROUND(SUM(D191:D193),2)</f>
        <v>0</v>
      </c>
      <c r="E194" s="19">
        <f t="shared" si="234"/>
        <v>0</v>
      </c>
      <c r="F194" s="19">
        <f t="shared" si="234"/>
        <v>0</v>
      </c>
      <c r="G194" s="19">
        <f t="shared" si="234"/>
        <v>0</v>
      </c>
      <c r="H194" s="19">
        <f t="shared" si="234"/>
        <v>0</v>
      </c>
      <c r="I194" s="19">
        <f t="shared" si="234"/>
        <v>0</v>
      </c>
      <c r="J194" s="19">
        <f t="shared" si="234"/>
        <v>0</v>
      </c>
      <c r="K194" s="19">
        <f t="shared" si="234"/>
        <v>0</v>
      </c>
      <c r="L194" s="19">
        <f t="shared" si="234"/>
        <v>0</v>
      </c>
      <c r="M194" s="19">
        <f t="shared" si="234"/>
        <v>0</v>
      </c>
      <c r="N194" s="166">
        <f t="shared" si="234"/>
        <v>0</v>
      </c>
      <c r="O194" s="180"/>
      <c r="P194" s="180"/>
      <c r="Q194" s="171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:AO194" si="235">ROUND(SUM(AD191:AD193),2)</f>
        <v>0</v>
      </c>
      <c r="AE194" s="19">
        <f t="shared" si="235"/>
        <v>0</v>
      </c>
      <c r="AF194" s="19">
        <f t="shared" si="235"/>
        <v>0</v>
      </c>
      <c r="AG194" s="19">
        <f t="shared" si="235"/>
        <v>0</v>
      </c>
      <c r="AH194" s="19">
        <f t="shared" si="235"/>
        <v>0</v>
      </c>
      <c r="AI194" s="19">
        <f t="shared" si="235"/>
        <v>0</v>
      </c>
      <c r="AJ194" s="19">
        <f t="shared" si="235"/>
        <v>0</v>
      </c>
      <c r="AK194" s="19">
        <f t="shared" si="235"/>
        <v>0</v>
      </c>
      <c r="AL194" s="19">
        <f t="shared" si="235"/>
        <v>0</v>
      </c>
      <c r="AM194" s="19">
        <f t="shared" si="235"/>
        <v>0</v>
      </c>
      <c r="AN194" s="19">
        <f t="shared" si="235"/>
        <v>0</v>
      </c>
      <c r="AO194" s="19">
        <f t="shared" si="235"/>
        <v>0</v>
      </c>
    </row>
    <row r="195" spans="1:41" ht="16.399999999999999" customHeight="1">
      <c r="A195" s="13"/>
      <c r="B195" s="21"/>
      <c r="C195" s="40">
        <f>SUMIF(Jan!$A:$A,TB!$A195,Jan!$H:$H)</f>
        <v>0</v>
      </c>
      <c r="D195" s="40">
        <f>SUMIF(Feb!$A:$A,TB!$A195,Feb!$H:$H)</f>
        <v>0</v>
      </c>
      <c r="E195" s="40">
        <f>SUMIF(Mar!$A:$A,TB!$A195,Mar!$H:$H)</f>
        <v>0</v>
      </c>
      <c r="F195" s="40">
        <f>SUMIF(Apr!$A:$A,TB!$A195,Apr!$H:$H)</f>
        <v>0</v>
      </c>
      <c r="G195" s="40">
        <f>SUMIF(May!$A:$A,TB!$A195,May!$H:$H)</f>
        <v>0</v>
      </c>
      <c r="H195" s="40">
        <f>SUMIF(Jun!$A:$A,TB!$A195,Jun!$H:$H)</f>
        <v>0</v>
      </c>
      <c r="I195" s="40">
        <f>SUMIF(Jul!$A:$A,TB!$A195,Jul!$H:$H)</f>
        <v>0</v>
      </c>
      <c r="J195" s="40">
        <f>SUMIF(Aug!$A:$A,TB!$A195,Aug!$H:$H)</f>
        <v>0</v>
      </c>
      <c r="K195" s="40">
        <f>SUMIF(Sep!$A:$A,TB!$A195,Sep!$H:$H)</f>
        <v>0</v>
      </c>
      <c r="L195" s="40">
        <f>SUMIF(Oct!$A:$A,TB!$A195,Oct!$H:$H)</f>
        <v>0</v>
      </c>
      <c r="M195" s="40">
        <f>SUMIF(Nov!$A:$A,TB!$A195,Nov!$H:$H)</f>
        <v>0</v>
      </c>
      <c r="N195" s="167">
        <f>SUMIF(Dec!$A:$A,TB!$A195,Dec!$H:$H)</f>
        <v>0</v>
      </c>
      <c r="O195" s="181"/>
      <c r="P195" s="181"/>
      <c r="Q195" s="172">
        <v>0</v>
      </c>
      <c r="R195" s="40">
        <v>0</v>
      </c>
      <c r="S195" s="40">
        <v>0</v>
      </c>
      <c r="T195" s="40">
        <v>0</v>
      </c>
      <c r="U195" s="40">
        <v>0</v>
      </c>
      <c r="V195" s="40">
        <v>0</v>
      </c>
      <c r="W195" s="40">
        <v>0</v>
      </c>
      <c r="X195" s="40">
        <v>0</v>
      </c>
      <c r="Y195" s="40">
        <v>0</v>
      </c>
      <c r="Z195" s="40">
        <v>0</v>
      </c>
      <c r="AA195" s="40">
        <v>0</v>
      </c>
      <c r="AB195" s="40">
        <v>0</v>
      </c>
      <c r="AD195" s="40">
        <f t="shared" ref="AD195:AD197" si="236">ROUND(C195*AD$2,2)</f>
        <v>0</v>
      </c>
      <c r="AE195" s="40">
        <f t="shared" ref="AE195:AE197" si="237">ROUND(D195*AE$2,2)</f>
        <v>0</v>
      </c>
      <c r="AF195" s="40">
        <f t="shared" ref="AF195:AF197" si="238">ROUND(E195*AF$2,2)</f>
        <v>0</v>
      </c>
      <c r="AG195" s="40">
        <f t="shared" ref="AG195:AG197" si="239">ROUND(F195*AG$2,2)</f>
        <v>0</v>
      </c>
      <c r="AH195" s="40">
        <f t="shared" ref="AH195:AH197" si="240">ROUND(G195*AH$2,2)</f>
        <v>0</v>
      </c>
      <c r="AI195" s="40">
        <f t="shared" ref="AI195:AI197" si="241">ROUND(H195*AI$2,2)</f>
        <v>0</v>
      </c>
      <c r="AJ195" s="40">
        <f t="shared" ref="AJ195:AJ197" si="242">ROUND(I195*AJ$2,2)</f>
        <v>0</v>
      </c>
      <c r="AK195" s="40">
        <f t="shared" ref="AK195:AK197" si="243">ROUND(J195*AK$2,2)</f>
        <v>0</v>
      </c>
      <c r="AL195" s="40">
        <f t="shared" ref="AL195:AL197" si="244">ROUND(K195*AL$2,2)</f>
        <v>0</v>
      </c>
      <c r="AM195" s="40">
        <f t="shared" ref="AM195:AM197" si="245">ROUND(L195*AM$2,2)</f>
        <v>0</v>
      </c>
      <c r="AN195" s="40">
        <f t="shared" ref="AN195:AN197" si="246">ROUND(M195*AN$2,2)</f>
        <v>0</v>
      </c>
      <c r="AO195" s="167">
        <f t="shared" ref="AO195:AO197" si="247">ROUND(N195*AO$2,2)</f>
        <v>0</v>
      </c>
    </row>
    <row r="196" spans="1:41" ht="16.399999999999999" customHeight="1">
      <c r="A196" s="13"/>
      <c r="B196" s="21"/>
      <c r="C196" s="40">
        <f>SUMIF(Jan!$A:$A,TB!$A196,Jan!$H:$H)</f>
        <v>0</v>
      </c>
      <c r="D196" s="40">
        <f>SUMIF(Feb!$A:$A,TB!$A196,Feb!$H:$H)</f>
        <v>0</v>
      </c>
      <c r="E196" s="40">
        <f>SUMIF(Mar!$A:$A,TB!$A196,Mar!$H:$H)</f>
        <v>0</v>
      </c>
      <c r="F196" s="40">
        <f>SUMIF(Apr!$A:$A,TB!$A196,Apr!$H:$H)</f>
        <v>0</v>
      </c>
      <c r="G196" s="40">
        <f>SUMIF(May!$A:$A,TB!$A196,May!$H:$H)</f>
        <v>0</v>
      </c>
      <c r="H196" s="40">
        <f>SUMIF(Jun!$A:$A,TB!$A196,Jun!$H:$H)</f>
        <v>0</v>
      </c>
      <c r="I196" s="40">
        <f>SUMIF(Jul!$A:$A,TB!$A196,Jul!$H:$H)</f>
        <v>0</v>
      </c>
      <c r="J196" s="40">
        <f>SUMIF(Aug!$A:$A,TB!$A196,Aug!$H:$H)</f>
        <v>0</v>
      </c>
      <c r="K196" s="40">
        <f>SUMIF(Sep!$A:$A,TB!$A196,Sep!$H:$H)</f>
        <v>0</v>
      </c>
      <c r="L196" s="40">
        <f>SUMIF(Oct!$A:$A,TB!$A196,Oct!$H:$H)</f>
        <v>0</v>
      </c>
      <c r="M196" s="40">
        <f>SUMIF(Nov!$A:$A,TB!$A196,Nov!$H:$H)</f>
        <v>0</v>
      </c>
      <c r="N196" s="167">
        <f>SUMIF(Dec!$A:$A,TB!$A196,Dec!$H:$H)</f>
        <v>0</v>
      </c>
      <c r="O196" s="181"/>
      <c r="P196" s="181"/>
      <c r="Q196" s="172">
        <v>0</v>
      </c>
      <c r="R196" s="40">
        <v>0</v>
      </c>
      <c r="S196" s="40">
        <v>0</v>
      </c>
      <c r="T196" s="40">
        <v>0</v>
      </c>
      <c r="U196" s="40">
        <v>0</v>
      </c>
      <c r="V196" s="40">
        <v>0</v>
      </c>
      <c r="W196" s="40">
        <v>0</v>
      </c>
      <c r="X196" s="40">
        <v>0</v>
      </c>
      <c r="Y196" s="40">
        <v>0</v>
      </c>
      <c r="Z196" s="40">
        <v>0</v>
      </c>
      <c r="AA196" s="40">
        <v>0</v>
      </c>
      <c r="AB196" s="40">
        <v>0</v>
      </c>
      <c r="AD196" s="40">
        <f t="shared" si="236"/>
        <v>0</v>
      </c>
      <c r="AE196" s="40">
        <f t="shared" si="237"/>
        <v>0</v>
      </c>
      <c r="AF196" s="40">
        <f t="shared" si="238"/>
        <v>0</v>
      </c>
      <c r="AG196" s="40">
        <f t="shared" si="239"/>
        <v>0</v>
      </c>
      <c r="AH196" s="40">
        <f t="shared" si="240"/>
        <v>0</v>
      </c>
      <c r="AI196" s="40">
        <f t="shared" si="241"/>
        <v>0</v>
      </c>
      <c r="AJ196" s="40">
        <f t="shared" si="242"/>
        <v>0</v>
      </c>
      <c r="AK196" s="40">
        <f t="shared" si="243"/>
        <v>0</v>
      </c>
      <c r="AL196" s="40">
        <f t="shared" si="244"/>
        <v>0</v>
      </c>
      <c r="AM196" s="40">
        <f t="shared" si="245"/>
        <v>0</v>
      </c>
      <c r="AN196" s="40">
        <f t="shared" si="246"/>
        <v>0</v>
      </c>
      <c r="AO196" s="167">
        <f t="shared" si="247"/>
        <v>0</v>
      </c>
    </row>
    <row r="197" spans="1:41" ht="16.399999999999999" customHeight="1">
      <c r="A197" s="13"/>
      <c r="B197" s="21"/>
      <c r="C197" s="40">
        <f>SUMIF(Jan!$A:$A,TB!$A197,Jan!$H:$H)</f>
        <v>0</v>
      </c>
      <c r="D197" s="40">
        <f>SUMIF(Feb!$A:$A,TB!$A197,Feb!$H:$H)</f>
        <v>0</v>
      </c>
      <c r="E197" s="40">
        <f>SUMIF(Mar!$A:$A,TB!$A197,Mar!$H:$H)</f>
        <v>0</v>
      </c>
      <c r="F197" s="40">
        <f>SUMIF(Apr!$A:$A,TB!$A197,Apr!$H:$H)</f>
        <v>0</v>
      </c>
      <c r="G197" s="40">
        <f>SUMIF(May!$A:$A,TB!$A197,May!$H:$H)</f>
        <v>0</v>
      </c>
      <c r="H197" s="40">
        <f>SUMIF(Jun!$A:$A,TB!$A197,Jun!$H:$H)</f>
        <v>0</v>
      </c>
      <c r="I197" s="40">
        <f>SUMIF(Jul!$A:$A,TB!$A197,Jul!$H:$H)</f>
        <v>0</v>
      </c>
      <c r="J197" s="40">
        <f>SUMIF(Aug!$A:$A,TB!$A197,Aug!$H:$H)</f>
        <v>0</v>
      </c>
      <c r="K197" s="40">
        <f>SUMIF(Sep!$A:$A,TB!$A197,Sep!$H:$H)</f>
        <v>0</v>
      </c>
      <c r="L197" s="40">
        <f>SUMIF(Oct!$A:$A,TB!$A197,Oct!$H:$H)</f>
        <v>0</v>
      </c>
      <c r="M197" s="40">
        <f>SUMIF(Nov!$A:$A,TB!$A197,Nov!$H:$H)</f>
        <v>0</v>
      </c>
      <c r="N197" s="167">
        <f>SUMIF(Dec!$A:$A,TB!$A197,Dec!$H:$H)</f>
        <v>0</v>
      </c>
      <c r="O197" s="181"/>
      <c r="P197" s="181"/>
      <c r="Q197" s="172">
        <v>0</v>
      </c>
      <c r="R197" s="40">
        <v>0</v>
      </c>
      <c r="S197" s="40">
        <v>0</v>
      </c>
      <c r="T197" s="40">
        <v>0</v>
      </c>
      <c r="U197" s="40">
        <v>0</v>
      </c>
      <c r="V197" s="40">
        <v>0</v>
      </c>
      <c r="W197" s="40">
        <v>0</v>
      </c>
      <c r="X197" s="40">
        <v>0</v>
      </c>
      <c r="Y197" s="40">
        <v>0</v>
      </c>
      <c r="Z197" s="40">
        <v>0</v>
      </c>
      <c r="AA197" s="40">
        <v>0</v>
      </c>
      <c r="AB197" s="40">
        <v>0</v>
      </c>
      <c r="AD197" s="40">
        <f t="shared" si="236"/>
        <v>0</v>
      </c>
      <c r="AE197" s="40">
        <f t="shared" si="237"/>
        <v>0</v>
      </c>
      <c r="AF197" s="40">
        <f t="shared" si="238"/>
        <v>0</v>
      </c>
      <c r="AG197" s="40">
        <f t="shared" si="239"/>
        <v>0</v>
      </c>
      <c r="AH197" s="40">
        <f t="shared" si="240"/>
        <v>0</v>
      </c>
      <c r="AI197" s="40">
        <f t="shared" si="241"/>
        <v>0</v>
      </c>
      <c r="AJ197" s="40">
        <f t="shared" si="242"/>
        <v>0</v>
      </c>
      <c r="AK197" s="40">
        <f t="shared" si="243"/>
        <v>0</v>
      </c>
      <c r="AL197" s="40">
        <f t="shared" si="244"/>
        <v>0</v>
      </c>
      <c r="AM197" s="40">
        <f t="shared" si="245"/>
        <v>0</v>
      </c>
      <c r="AN197" s="40">
        <f t="shared" si="246"/>
        <v>0</v>
      </c>
      <c r="AO197" s="167">
        <f t="shared" si="247"/>
        <v>0</v>
      </c>
    </row>
    <row r="198" spans="1:41" ht="16.399999999999999" customHeight="1">
      <c r="A198" s="23" t="s">
        <v>23</v>
      </c>
      <c r="B198" s="18"/>
      <c r="C198" s="19">
        <f t="shared" ref="C198" si="248">ROUND(SUM(C195:C197),2)</f>
        <v>0</v>
      </c>
      <c r="D198" s="19">
        <f t="shared" ref="D198:N198" si="249">ROUND(SUM(D195:D197),2)</f>
        <v>0</v>
      </c>
      <c r="E198" s="19">
        <f t="shared" si="249"/>
        <v>0</v>
      </c>
      <c r="F198" s="19">
        <f t="shared" si="249"/>
        <v>0</v>
      </c>
      <c r="G198" s="19">
        <f t="shared" si="249"/>
        <v>0</v>
      </c>
      <c r="H198" s="19">
        <f t="shared" si="249"/>
        <v>0</v>
      </c>
      <c r="I198" s="19">
        <f t="shared" si="249"/>
        <v>0</v>
      </c>
      <c r="J198" s="19">
        <f t="shared" si="249"/>
        <v>0</v>
      </c>
      <c r="K198" s="19">
        <f t="shared" si="249"/>
        <v>0</v>
      </c>
      <c r="L198" s="19">
        <f t="shared" si="249"/>
        <v>0</v>
      </c>
      <c r="M198" s="19">
        <f t="shared" si="249"/>
        <v>0</v>
      </c>
      <c r="N198" s="166">
        <f t="shared" si="249"/>
        <v>0</v>
      </c>
      <c r="O198" s="180"/>
      <c r="P198" s="180"/>
      <c r="Q198" s="171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:AO198" si="250">ROUND(SUM(AD195:AD197),2)</f>
        <v>0</v>
      </c>
      <c r="AE198" s="19">
        <f t="shared" si="250"/>
        <v>0</v>
      </c>
      <c r="AF198" s="19">
        <f t="shared" si="250"/>
        <v>0</v>
      </c>
      <c r="AG198" s="19">
        <f t="shared" si="250"/>
        <v>0</v>
      </c>
      <c r="AH198" s="19">
        <f t="shared" si="250"/>
        <v>0</v>
      </c>
      <c r="AI198" s="19">
        <f t="shared" si="250"/>
        <v>0</v>
      </c>
      <c r="AJ198" s="19">
        <f t="shared" si="250"/>
        <v>0</v>
      </c>
      <c r="AK198" s="19">
        <f t="shared" si="250"/>
        <v>0</v>
      </c>
      <c r="AL198" s="19">
        <f t="shared" si="250"/>
        <v>0</v>
      </c>
      <c r="AM198" s="19">
        <f t="shared" si="250"/>
        <v>0</v>
      </c>
      <c r="AN198" s="19">
        <f t="shared" si="250"/>
        <v>0</v>
      </c>
      <c r="AO198" s="19">
        <f t="shared" si="250"/>
        <v>0</v>
      </c>
    </row>
    <row r="199" spans="1:41" ht="16.399999999999999" customHeight="1">
      <c r="A199" s="13"/>
      <c r="B199" s="21"/>
      <c r="C199" s="40">
        <f>SUMIF(Jan!$A:$A,TB!$A199,Jan!$H:$H)</f>
        <v>0</v>
      </c>
      <c r="D199" s="40">
        <f>SUMIF(Feb!$A:$A,TB!$A199,Feb!$H:$H)</f>
        <v>0</v>
      </c>
      <c r="E199" s="40">
        <f>SUMIF(Mar!$A:$A,TB!$A199,Mar!$H:$H)</f>
        <v>0</v>
      </c>
      <c r="F199" s="40">
        <f>SUMIF(Apr!$A:$A,TB!$A199,Apr!$H:$H)</f>
        <v>0</v>
      </c>
      <c r="G199" s="40">
        <f>SUMIF(May!$A:$A,TB!$A199,May!$H:$H)</f>
        <v>0</v>
      </c>
      <c r="H199" s="40">
        <f>SUMIF(Jun!$A:$A,TB!$A199,Jun!$H:$H)</f>
        <v>0</v>
      </c>
      <c r="I199" s="40">
        <f>SUMIF(Jul!$A:$A,TB!$A199,Jul!$H:$H)</f>
        <v>0</v>
      </c>
      <c r="J199" s="40">
        <f>SUMIF(Aug!$A:$A,TB!$A199,Aug!$H:$H)</f>
        <v>0</v>
      </c>
      <c r="K199" s="40">
        <f>SUMIF(Sep!$A:$A,TB!$A199,Sep!$H:$H)</f>
        <v>0</v>
      </c>
      <c r="L199" s="40">
        <f>SUMIF(Oct!$A:$A,TB!$A199,Oct!$H:$H)</f>
        <v>0</v>
      </c>
      <c r="M199" s="40">
        <f>SUMIF(Nov!$A:$A,TB!$A199,Nov!$H:$H)</f>
        <v>0</v>
      </c>
      <c r="N199" s="167">
        <f>SUMIF(Dec!$A:$A,TB!$A199,Dec!$H:$H)</f>
        <v>0</v>
      </c>
      <c r="O199" s="181"/>
      <c r="P199" s="181"/>
      <c r="Q199" s="172">
        <v>0</v>
      </c>
      <c r="R199" s="40">
        <v>0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0">
        <v>0</v>
      </c>
      <c r="Y199" s="40">
        <v>0</v>
      </c>
      <c r="Z199" s="40">
        <v>0</v>
      </c>
      <c r="AA199" s="40">
        <v>0</v>
      </c>
      <c r="AB199" s="40">
        <v>0</v>
      </c>
      <c r="AD199" s="40">
        <f t="shared" ref="AD199:AD201" si="251">ROUND(C199*AD$2,2)</f>
        <v>0</v>
      </c>
      <c r="AE199" s="40">
        <f t="shared" ref="AE199:AE201" si="252">ROUND(D199*AE$2,2)</f>
        <v>0</v>
      </c>
      <c r="AF199" s="40">
        <f t="shared" ref="AF199:AF201" si="253">ROUND(E199*AF$2,2)</f>
        <v>0</v>
      </c>
      <c r="AG199" s="40">
        <f t="shared" ref="AG199:AG201" si="254">ROUND(F199*AG$2,2)</f>
        <v>0</v>
      </c>
      <c r="AH199" s="40">
        <f t="shared" ref="AH199:AH201" si="255">ROUND(G199*AH$2,2)</f>
        <v>0</v>
      </c>
      <c r="AI199" s="40">
        <f t="shared" ref="AI199:AI201" si="256">ROUND(H199*AI$2,2)</f>
        <v>0</v>
      </c>
      <c r="AJ199" s="40">
        <f t="shared" ref="AJ199:AJ201" si="257">ROUND(I199*AJ$2,2)</f>
        <v>0</v>
      </c>
      <c r="AK199" s="40">
        <f t="shared" ref="AK199:AK201" si="258">ROUND(J199*AK$2,2)</f>
        <v>0</v>
      </c>
      <c r="AL199" s="40">
        <f t="shared" ref="AL199:AL201" si="259">ROUND(K199*AL$2,2)</f>
        <v>0</v>
      </c>
      <c r="AM199" s="40">
        <f t="shared" ref="AM199:AM201" si="260">ROUND(L199*AM$2,2)</f>
        <v>0</v>
      </c>
      <c r="AN199" s="40">
        <f t="shared" ref="AN199:AN201" si="261">ROUND(M199*AN$2,2)</f>
        <v>0</v>
      </c>
      <c r="AO199" s="167">
        <f t="shared" ref="AO199:AO201" si="262">ROUND(N199*AO$2,2)</f>
        <v>0</v>
      </c>
    </row>
    <row r="200" spans="1:41" ht="16.399999999999999" customHeight="1">
      <c r="A200" s="13"/>
      <c r="B200" s="21"/>
      <c r="C200" s="40">
        <f>SUMIF(Jan!$A:$A,TB!$A200,Jan!$H:$H)</f>
        <v>0</v>
      </c>
      <c r="D200" s="40">
        <f>SUMIF(Feb!$A:$A,TB!$A200,Feb!$H:$H)</f>
        <v>0</v>
      </c>
      <c r="E200" s="40">
        <f>SUMIF(Mar!$A:$A,TB!$A200,Mar!$H:$H)</f>
        <v>0</v>
      </c>
      <c r="F200" s="40">
        <f>SUMIF(Apr!$A:$A,TB!$A200,Apr!$H:$H)</f>
        <v>0</v>
      </c>
      <c r="G200" s="40">
        <f>SUMIF(May!$A:$A,TB!$A200,May!$H:$H)</f>
        <v>0</v>
      </c>
      <c r="H200" s="40">
        <f>SUMIF(Jun!$A:$A,TB!$A200,Jun!$H:$H)</f>
        <v>0</v>
      </c>
      <c r="I200" s="40">
        <f>SUMIF(Jul!$A:$A,TB!$A200,Jul!$H:$H)</f>
        <v>0</v>
      </c>
      <c r="J200" s="40">
        <f>SUMIF(Aug!$A:$A,TB!$A200,Aug!$H:$H)</f>
        <v>0</v>
      </c>
      <c r="K200" s="40">
        <f>SUMIF(Sep!$A:$A,TB!$A200,Sep!$H:$H)</f>
        <v>0</v>
      </c>
      <c r="L200" s="40">
        <f>SUMIF(Oct!$A:$A,TB!$A200,Oct!$H:$H)</f>
        <v>0</v>
      </c>
      <c r="M200" s="40">
        <f>SUMIF(Nov!$A:$A,TB!$A200,Nov!$H:$H)</f>
        <v>0</v>
      </c>
      <c r="N200" s="167">
        <f>SUMIF(Dec!$A:$A,TB!$A200,Dec!$H:$H)</f>
        <v>0</v>
      </c>
      <c r="O200" s="181"/>
      <c r="P200" s="181"/>
      <c r="Q200" s="172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0</v>
      </c>
      <c r="X200" s="40">
        <v>0</v>
      </c>
      <c r="Y200" s="40">
        <v>0</v>
      </c>
      <c r="Z200" s="40">
        <v>0</v>
      </c>
      <c r="AA200" s="40">
        <v>0</v>
      </c>
      <c r="AB200" s="40">
        <v>0</v>
      </c>
      <c r="AD200" s="40">
        <f t="shared" si="251"/>
        <v>0</v>
      </c>
      <c r="AE200" s="40">
        <f t="shared" si="252"/>
        <v>0</v>
      </c>
      <c r="AF200" s="40">
        <f t="shared" si="253"/>
        <v>0</v>
      </c>
      <c r="AG200" s="40">
        <f t="shared" si="254"/>
        <v>0</v>
      </c>
      <c r="AH200" s="40">
        <f t="shared" si="255"/>
        <v>0</v>
      </c>
      <c r="AI200" s="40">
        <f t="shared" si="256"/>
        <v>0</v>
      </c>
      <c r="AJ200" s="40">
        <f t="shared" si="257"/>
        <v>0</v>
      </c>
      <c r="AK200" s="40">
        <f t="shared" si="258"/>
        <v>0</v>
      </c>
      <c r="AL200" s="40">
        <f t="shared" si="259"/>
        <v>0</v>
      </c>
      <c r="AM200" s="40">
        <f t="shared" si="260"/>
        <v>0</v>
      </c>
      <c r="AN200" s="40">
        <f t="shared" si="261"/>
        <v>0</v>
      </c>
      <c r="AO200" s="167">
        <f t="shared" si="262"/>
        <v>0</v>
      </c>
    </row>
    <row r="201" spans="1:41" ht="16.399999999999999" customHeight="1">
      <c r="A201" s="13"/>
      <c r="B201" s="21"/>
      <c r="C201" s="40">
        <f>SUMIF(Jan!$A:$A,TB!$A201,Jan!$H:$H)</f>
        <v>0</v>
      </c>
      <c r="D201" s="40">
        <f>SUMIF(Feb!$A:$A,TB!$A201,Feb!$H:$H)</f>
        <v>0</v>
      </c>
      <c r="E201" s="40">
        <f>SUMIF(Mar!$A:$A,TB!$A201,Mar!$H:$H)</f>
        <v>0</v>
      </c>
      <c r="F201" s="40">
        <f>SUMIF(Apr!$A:$A,TB!$A201,Apr!$H:$H)</f>
        <v>0</v>
      </c>
      <c r="G201" s="40">
        <f>SUMIF(May!$A:$A,TB!$A201,May!$H:$H)</f>
        <v>0</v>
      </c>
      <c r="H201" s="40">
        <f>SUMIF(Jun!$A:$A,TB!$A201,Jun!$H:$H)</f>
        <v>0</v>
      </c>
      <c r="I201" s="40">
        <f>SUMIF(Jul!$A:$A,TB!$A201,Jul!$H:$H)</f>
        <v>0</v>
      </c>
      <c r="J201" s="40">
        <f>SUMIF(Aug!$A:$A,TB!$A201,Aug!$H:$H)</f>
        <v>0</v>
      </c>
      <c r="K201" s="40">
        <f>SUMIF(Sep!$A:$A,TB!$A201,Sep!$H:$H)</f>
        <v>0</v>
      </c>
      <c r="L201" s="40">
        <f>SUMIF(Oct!$A:$A,TB!$A201,Oct!$H:$H)</f>
        <v>0</v>
      </c>
      <c r="M201" s="40">
        <f>SUMIF(Nov!$A:$A,TB!$A201,Nov!$H:$H)</f>
        <v>0</v>
      </c>
      <c r="N201" s="167">
        <f>SUMIF(Dec!$A:$A,TB!$A201,Dec!$H:$H)</f>
        <v>0</v>
      </c>
      <c r="O201" s="181"/>
      <c r="P201" s="181"/>
      <c r="Q201" s="172">
        <v>0</v>
      </c>
      <c r="R201" s="40">
        <v>0</v>
      </c>
      <c r="S201" s="40">
        <v>0</v>
      </c>
      <c r="T201" s="40">
        <v>0</v>
      </c>
      <c r="U201" s="40">
        <v>0</v>
      </c>
      <c r="V201" s="40">
        <v>0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D201" s="40">
        <f t="shared" si="251"/>
        <v>0</v>
      </c>
      <c r="AE201" s="40">
        <f t="shared" si="252"/>
        <v>0</v>
      </c>
      <c r="AF201" s="40">
        <f t="shared" si="253"/>
        <v>0</v>
      </c>
      <c r="AG201" s="40">
        <f t="shared" si="254"/>
        <v>0</v>
      </c>
      <c r="AH201" s="40">
        <f t="shared" si="255"/>
        <v>0</v>
      </c>
      <c r="AI201" s="40">
        <f t="shared" si="256"/>
        <v>0</v>
      </c>
      <c r="AJ201" s="40">
        <f t="shared" si="257"/>
        <v>0</v>
      </c>
      <c r="AK201" s="40">
        <f t="shared" si="258"/>
        <v>0</v>
      </c>
      <c r="AL201" s="40">
        <f t="shared" si="259"/>
        <v>0</v>
      </c>
      <c r="AM201" s="40">
        <f t="shared" si="260"/>
        <v>0</v>
      </c>
      <c r="AN201" s="40">
        <f t="shared" si="261"/>
        <v>0</v>
      </c>
      <c r="AO201" s="167">
        <f t="shared" si="262"/>
        <v>0</v>
      </c>
    </row>
    <row r="202" spans="1:41" ht="16.399999999999999" customHeight="1">
      <c r="A202" s="23" t="s">
        <v>24</v>
      </c>
      <c r="B202" s="18"/>
      <c r="C202" s="19">
        <f t="shared" ref="C202" si="263">ROUND(SUM(C199:C201),2)</f>
        <v>0</v>
      </c>
      <c r="D202" s="19">
        <f t="shared" ref="D202:N202" si="264">ROUND(SUM(D199:D201),2)</f>
        <v>0</v>
      </c>
      <c r="E202" s="19">
        <f t="shared" si="264"/>
        <v>0</v>
      </c>
      <c r="F202" s="19">
        <f t="shared" si="264"/>
        <v>0</v>
      </c>
      <c r="G202" s="19">
        <f t="shared" si="264"/>
        <v>0</v>
      </c>
      <c r="H202" s="19">
        <f t="shared" si="264"/>
        <v>0</v>
      </c>
      <c r="I202" s="19">
        <f t="shared" si="264"/>
        <v>0</v>
      </c>
      <c r="J202" s="19">
        <f t="shared" si="264"/>
        <v>0</v>
      </c>
      <c r="K202" s="19">
        <f t="shared" si="264"/>
        <v>0</v>
      </c>
      <c r="L202" s="19">
        <f t="shared" si="264"/>
        <v>0</v>
      </c>
      <c r="M202" s="19">
        <f t="shared" si="264"/>
        <v>0</v>
      </c>
      <c r="N202" s="166">
        <f t="shared" si="264"/>
        <v>0</v>
      </c>
      <c r="O202" s="180"/>
      <c r="P202" s="180"/>
      <c r="Q202" s="171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:AO202" si="265">ROUND(SUM(AD199:AD201),2)</f>
        <v>0</v>
      </c>
      <c r="AE202" s="19">
        <f t="shared" si="265"/>
        <v>0</v>
      </c>
      <c r="AF202" s="19">
        <f t="shared" si="265"/>
        <v>0</v>
      </c>
      <c r="AG202" s="19">
        <f t="shared" si="265"/>
        <v>0</v>
      </c>
      <c r="AH202" s="19">
        <f t="shared" si="265"/>
        <v>0</v>
      </c>
      <c r="AI202" s="19">
        <f t="shared" si="265"/>
        <v>0</v>
      </c>
      <c r="AJ202" s="19">
        <f t="shared" si="265"/>
        <v>0</v>
      </c>
      <c r="AK202" s="19">
        <f t="shared" si="265"/>
        <v>0</v>
      </c>
      <c r="AL202" s="19">
        <f t="shared" si="265"/>
        <v>0</v>
      </c>
      <c r="AM202" s="19">
        <f t="shared" si="265"/>
        <v>0</v>
      </c>
      <c r="AN202" s="19">
        <f t="shared" si="265"/>
        <v>0</v>
      </c>
      <c r="AO202" s="19">
        <f t="shared" si="265"/>
        <v>0</v>
      </c>
    </row>
    <row r="203" spans="1:41" ht="16.399999999999999" customHeight="1">
      <c r="A203" s="13"/>
      <c r="B203" s="21"/>
      <c r="C203" s="40">
        <f>SUMIF(Jan!$A:$A,TB!$A203,Jan!$H:$H)</f>
        <v>0</v>
      </c>
      <c r="D203" s="40">
        <f>SUMIF(Feb!$A:$A,TB!$A203,Feb!$H:$H)</f>
        <v>0</v>
      </c>
      <c r="E203" s="40">
        <f>SUMIF(Mar!$A:$A,TB!$A203,Mar!$H:$H)</f>
        <v>0</v>
      </c>
      <c r="F203" s="40">
        <f>SUMIF(Apr!$A:$A,TB!$A203,Apr!$H:$H)</f>
        <v>0</v>
      </c>
      <c r="G203" s="40">
        <f>SUMIF(May!$A:$A,TB!$A203,May!$H:$H)</f>
        <v>0</v>
      </c>
      <c r="H203" s="40">
        <f>SUMIF(Jun!$A:$A,TB!$A203,Jun!$H:$H)</f>
        <v>0</v>
      </c>
      <c r="I203" s="40">
        <f>SUMIF(Jul!$A:$A,TB!$A203,Jul!$H:$H)</f>
        <v>0</v>
      </c>
      <c r="J203" s="40">
        <f>SUMIF(Aug!$A:$A,TB!$A203,Aug!$H:$H)</f>
        <v>0</v>
      </c>
      <c r="K203" s="40">
        <f>SUMIF(Sep!$A:$A,TB!$A203,Sep!$H:$H)</f>
        <v>0</v>
      </c>
      <c r="L203" s="40">
        <f>SUMIF(Oct!$A:$A,TB!$A203,Oct!$H:$H)</f>
        <v>0</v>
      </c>
      <c r="M203" s="40">
        <f>SUMIF(Nov!$A:$A,TB!$A203,Nov!$H:$H)</f>
        <v>0</v>
      </c>
      <c r="N203" s="167">
        <f>SUMIF(Dec!$A:$A,TB!$A203,Dec!$H:$H)</f>
        <v>0</v>
      </c>
      <c r="O203" s="181"/>
      <c r="P203" s="181"/>
      <c r="Q203" s="172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D203" s="40">
        <f t="shared" ref="AD203:AD205" si="266">ROUND(C203*AD$2,2)</f>
        <v>0</v>
      </c>
      <c r="AE203" s="40">
        <f t="shared" ref="AE203:AE205" si="267">ROUND(D203*AE$2,2)</f>
        <v>0</v>
      </c>
      <c r="AF203" s="40">
        <f t="shared" ref="AF203:AF205" si="268">ROUND(E203*AF$2,2)</f>
        <v>0</v>
      </c>
      <c r="AG203" s="40">
        <f t="shared" ref="AG203:AG205" si="269">ROUND(F203*AG$2,2)</f>
        <v>0</v>
      </c>
      <c r="AH203" s="40">
        <f t="shared" ref="AH203:AH205" si="270">ROUND(G203*AH$2,2)</f>
        <v>0</v>
      </c>
      <c r="AI203" s="40">
        <f t="shared" ref="AI203:AI205" si="271">ROUND(H203*AI$2,2)</f>
        <v>0</v>
      </c>
      <c r="AJ203" s="40">
        <f t="shared" ref="AJ203:AJ205" si="272">ROUND(I203*AJ$2,2)</f>
        <v>0</v>
      </c>
      <c r="AK203" s="40">
        <f t="shared" ref="AK203:AK205" si="273">ROUND(J203*AK$2,2)</f>
        <v>0</v>
      </c>
      <c r="AL203" s="40">
        <f t="shared" ref="AL203:AL205" si="274">ROUND(K203*AL$2,2)</f>
        <v>0</v>
      </c>
      <c r="AM203" s="40">
        <f t="shared" ref="AM203:AM205" si="275">ROUND(L203*AM$2,2)</f>
        <v>0</v>
      </c>
      <c r="AN203" s="40">
        <f t="shared" ref="AN203:AN205" si="276">ROUND(M203*AN$2,2)</f>
        <v>0</v>
      </c>
      <c r="AO203" s="167">
        <f t="shared" ref="AO203:AO205" si="277">ROUND(N203*AO$2,2)</f>
        <v>0</v>
      </c>
    </row>
    <row r="204" spans="1:41" ht="16.399999999999999" customHeight="1">
      <c r="A204" s="13"/>
      <c r="B204" s="21"/>
      <c r="C204" s="40">
        <f>SUMIF(Jan!$A:$A,TB!$A204,Jan!$H:$H)</f>
        <v>0</v>
      </c>
      <c r="D204" s="40">
        <f>SUMIF(Feb!$A:$A,TB!$A204,Feb!$H:$H)</f>
        <v>0</v>
      </c>
      <c r="E204" s="40">
        <f>SUMIF(Mar!$A:$A,TB!$A204,Mar!$H:$H)</f>
        <v>0</v>
      </c>
      <c r="F204" s="40">
        <f>SUMIF(Apr!$A:$A,TB!$A204,Apr!$H:$H)</f>
        <v>0</v>
      </c>
      <c r="G204" s="40">
        <f>SUMIF(May!$A:$A,TB!$A204,May!$H:$H)</f>
        <v>0</v>
      </c>
      <c r="H204" s="40">
        <f>SUMIF(Jun!$A:$A,TB!$A204,Jun!$H:$H)</f>
        <v>0</v>
      </c>
      <c r="I204" s="40">
        <f>SUMIF(Jul!$A:$A,TB!$A204,Jul!$H:$H)</f>
        <v>0</v>
      </c>
      <c r="J204" s="40">
        <f>SUMIF(Aug!$A:$A,TB!$A204,Aug!$H:$H)</f>
        <v>0</v>
      </c>
      <c r="K204" s="40">
        <f>SUMIF(Sep!$A:$A,TB!$A204,Sep!$H:$H)</f>
        <v>0</v>
      </c>
      <c r="L204" s="40">
        <f>SUMIF(Oct!$A:$A,TB!$A204,Oct!$H:$H)</f>
        <v>0</v>
      </c>
      <c r="M204" s="40">
        <f>SUMIF(Nov!$A:$A,TB!$A204,Nov!$H:$H)</f>
        <v>0</v>
      </c>
      <c r="N204" s="167">
        <f>SUMIF(Dec!$A:$A,TB!$A204,Dec!$H:$H)</f>
        <v>0</v>
      </c>
      <c r="O204" s="181"/>
      <c r="P204" s="181"/>
      <c r="Q204" s="172">
        <v>0</v>
      </c>
      <c r="R204" s="40">
        <v>0</v>
      </c>
      <c r="S204" s="40">
        <v>0</v>
      </c>
      <c r="T204" s="40">
        <v>0</v>
      </c>
      <c r="U204" s="40">
        <v>0</v>
      </c>
      <c r="V204" s="40">
        <v>0</v>
      </c>
      <c r="W204" s="40">
        <v>0</v>
      </c>
      <c r="X204" s="40">
        <v>0</v>
      </c>
      <c r="Y204" s="40">
        <v>0</v>
      </c>
      <c r="Z204" s="40">
        <v>0</v>
      </c>
      <c r="AA204" s="40">
        <v>0</v>
      </c>
      <c r="AB204" s="40">
        <v>0</v>
      </c>
      <c r="AD204" s="40">
        <f t="shared" si="266"/>
        <v>0</v>
      </c>
      <c r="AE204" s="40">
        <f t="shared" si="267"/>
        <v>0</v>
      </c>
      <c r="AF204" s="40">
        <f t="shared" si="268"/>
        <v>0</v>
      </c>
      <c r="AG204" s="40">
        <f t="shared" si="269"/>
        <v>0</v>
      </c>
      <c r="AH204" s="40">
        <f t="shared" si="270"/>
        <v>0</v>
      </c>
      <c r="AI204" s="40">
        <f t="shared" si="271"/>
        <v>0</v>
      </c>
      <c r="AJ204" s="40">
        <f t="shared" si="272"/>
        <v>0</v>
      </c>
      <c r="AK204" s="40">
        <f t="shared" si="273"/>
        <v>0</v>
      </c>
      <c r="AL204" s="40">
        <f t="shared" si="274"/>
        <v>0</v>
      </c>
      <c r="AM204" s="40">
        <f t="shared" si="275"/>
        <v>0</v>
      </c>
      <c r="AN204" s="40">
        <f t="shared" si="276"/>
        <v>0</v>
      </c>
      <c r="AO204" s="167">
        <f t="shared" si="277"/>
        <v>0</v>
      </c>
    </row>
    <row r="205" spans="1:41" ht="16.399999999999999" customHeight="1">
      <c r="A205" s="13"/>
      <c r="B205" s="21"/>
      <c r="C205" s="40">
        <f>SUMIF(Jan!$A:$A,TB!$A205,Jan!$H:$H)</f>
        <v>0</v>
      </c>
      <c r="D205" s="40">
        <f>SUMIF(Feb!$A:$A,TB!$A205,Feb!$H:$H)</f>
        <v>0</v>
      </c>
      <c r="E205" s="40">
        <f>SUMIF(Mar!$A:$A,TB!$A205,Mar!$H:$H)</f>
        <v>0</v>
      </c>
      <c r="F205" s="40">
        <f>SUMIF(Apr!$A:$A,TB!$A205,Apr!$H:$H)</f>
        <v>0</v>
      </c>
      <c r="G205" s="40">
        <f>SUMIF(May!$A:$A,TB!$A205,May!$H:$H)</f>
        <v>0</v>
      </c>
      <c r="H205" s="40">
        <f>SUMIF(Jun!$A:$A,TB!$A205,Jun!$H:$H)</f>
        <v>0</v>
      </c>
      <c r="I205" s="40">
        <f>SUMIF(Jul!$A:$A,TB!$A205,Jul!$H:$H)</f>
        <v>0</v>
      </c>
      <c r="J205" s="40">
        <f>SUMIF(Aug!$A:$A,TB!$A205,Aug!$H:$H)</f>
        <v>0</v>
      </c>
      <c r="K205" s="40">
        <f>SUMIF(Sep!$A:$A,TB!$A205,Sep!$H:$H)</f>
        <v>0</v>
      </c>
      <c r="L205" s="40">
        <f>SUMIF(Oct!$A:$A,TB!$A205,Oct!$H:$H)</f>
        <v>0</v>
      </c>
      <c r="M205" s="40">
        <f>SUMIF(Nov!$A:$A,TB!$A205,Nov!$H:$H)</f>
        <v>0</v>
      </c>
      <c r="N205" s="167">
        <f>SUMIF(Dec!$A:$A,TB!$A205,Dec!$H:$H)</f>
        <v>0</v>
      </c>
      <c r="O205" s="181"/>
      <c r="P205" s="181"/>
      <c r="Q205" s="172">
        <v>0</v>
      </c>
      <c r="R205" s="40">
        <v>0</v>
      </c>
      <c r="S205" s="40">
        <v>0</v>
      </c>
      <c r="T205" s="40">
        <v>0</v>
      </c>
      <c r="U205" s="40">
        <v>0</v>
      </c>
      <c r="V205" s="40">
        <v>0</v>
      </c>
      <c r="W205" s="40">
        <v>0</v>
      </c>
      <c r="X205" s="40">
        <v>0</v>
      </c>
      <c r="Y205" s="40">
        <v>0</v>
      </c>
      <c r="Z205" s="40">
        <v>0</v>
      </c>
      <c r="AA205" s="40">
        <v>0</v>
      </c>
      <c r="AB205" s="40">
        <v>0</v>
      </c>
      <c r="AD205" s="40">
        <f t="shared" si="266"/>
        <v>0</v>
      </c>
      <c r="AE205" s="40">
        <f t="shared" si="267"/>
        <v>0</v>
      </c>
      <c r="AF205" s="40">
        <f t="shared" si="268"/>
        <v>0</v>
      </c>
      <c r="AG205" s="40">
        <f t="shared" si="269"/>
        <v>0</v>
      </c>
      <c r="AH205" s="40">
        <f t="shared" si="270"/>
        <v>0</v>
      </c>
      <c r="AI205" s="40">
        <f t="shared" si="271"/>
        <v>0</v>
      </c>
      <c r="AJ205" s="40">
        <f t="shared" si="272"/>
        <v>0</v>
      </c>
      <c r="AK205" s="40">
        <f t="shared" si="273"/>
        <v>0</v>
      </c>
      <c r="AL205" s="40">
        <f t="shared" si="274"/>
        <v>0</v>
      </c>
      <c r="AM205" s="40">
        <f t="shared" si="275"/>
        <v>0</v>
      </c>
      <c r="AN205" s="40">
        <f t="shared" si="276"/>
        <v>0</v>
      </c>
      <c r="AO205" s="167">
        <f t="shared" si="277"/>
        <v>0</v>
      </c>
    </row>
    <row r="206" spans="1:41" ht="16.399999999999999" customHeight="1">
      <c r="A206" s="23" t="s">
        <v>25</v>
      </c>
      <c r="B206" s="18"/>
      <c r="C206" s="19">
        <f t="shared" ref="C206" si="278">ROUND(SUM(C203:C205),2)</f>
        <v>0</v>
      </c>
      <c r="D206" s="19">
        <f t="shared" ref="D206:N206" si="279">ROUND(SUM(D203:D205),2)</f>
        <v>0</v>
      </c>
      <c r="E206" s="19">
        <f t="shared" si="279"/>
        <v>0</v>
      </c>
      <c r="F206" s="19">
        <f t="shared" si="279"/>
        <v>0</v>
      </c>
      <c r="G206" s="19">
        <f t="shared" si="279"/>
        <v>0</v>
      </c>
      <c r="H206" s="19">
        <f t="shared" si="279"/>
        <v>0</v>
      </c>
      <c r="I206" s="19">
        <f t="shared" si="279"/>
        <v>0</v>
      </c>
      <c r="J206" s="19">
        <f t="shared" si="279"/>
        <v>0</v>
      </c>
      <c r="K206" s="19">
        <f t="shared" si="279"/>
        <v>0</v>
      </c>
      <c r="L206" s="19">
        <f t="shared" si="279"/>
        <v>0</v>
      </c>
      <c r="M206" s="19">
        <f t="shared" si="279"/>
        <v>0</v>
      </c>
      <c r="N206" s="166">
        <f t="shared" si="279"/>
        <v>0</v>
      </c>
      <c r="O206" s="180"/>
      <c r="P206" s="180"/>
      <c r="Q206" s="171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:AO206" si="280">ROUND(SUM(AD203:AD205),2)</f>
        <v>0</v>
      </c>
      <c r="AE206" s="19">
        <f t="shared" si="280"/>
        <v>0</v>
      </c>
      <c r="AF206" s="19">
        <f t="shared" si="280"/>
        <v>0</v>
      </c>
      <c r="AG206" s="19">
        <f t="shared" si="280"/>
        <v>0</v>
      </c>
      <c r="AH206" s="19">
        <f t="shared" si="280"/>
        <v>0</v>
      </c>
      <c r="AI206" s="19">
        <f t="shared" si="280"/>
        <v>0</v>
      </c>
      <c r="AJ206" s="19">
        <f t="shared" si="280"/>
        <v>0</v>
      </c>
      <c r="AK206" s="19">
        <f t="shared" si="280"/>
        <v>0</v>
      </c>
      <c r="AL206" s="19">
        <f t="shared" si="280"/>
        <v>0</v>
      </c>
      <c r="AM206" s="19">
        <f t="shared" si="280"/>
        <v>0</v>
      </c>
      <c r="AN206" s="19">
        <f t="shared" si="280"/>
        <v>0</v>
      </c>
      <c r="AO206" s="19">
        <f t="shared" si="280"/>
        <v>0</v>
      </c>
    </row>
    <row r="207" spans="1:41" ht="16.399999999999999" customHeight="1">
      <c r="A207" s="20"/>
      <c r="B207" s="14"/>
      <c r="C207" s="40">
        <f>SUMIF(Jan!$A:$A,TB!$A207,Jan!$H:$H)</f>
        <v>0</v>
      </c>
      <c r="D207" s="40">
        <f>SUMIF(Feb!$A:$A,TB!$A207,Feb!$H:$H)</f>
        <v>0</v>
      </c>
      <c r="E207" s="40">
        <f>SUMIF(Mar!$A:$A,TB!$A207,Mar!$H:$H)</f>
        <v>0</v>
      </c>
      <c r="F207" s="40">
        <f>SUMIF(Apr!$A:$A,TB!$A207,Apr!$H:$H)</f>
        <v>0</v>
      </c>
      <c r="G207" s="40">
        <f>SUMIF(May!$A:$A,TB!$A207,May!$H:$H)</f>
        <v>0</v>
      </c>
      <c r="H207" s="40">
        <f>SUMIF(Jun!$A:$A,TB!$A207,Jun!$H:$H)</f>
        <v>0</v>
      </c>
      <c r="I207" s="40">
        <f>SUMIF(Jul!$A:$A,TB!$A207,Jul!$H:$H)</f>
        <v>0</v>
      </c>
      <c r="J207" s="40">
        <f>SUMIF(Aug!$A:$A,TB!$A207,Aug!$H:$H)</f>
        <v>0</v>
      </c>
      <c r="K207" s="40">
        <f>SUMIF(Sep!$A:$A,TB!$A207,Sep!$H:$H)</f>
        <v>0</v>
      </c>
      <c r="L207" s="40">
        <f>SUMIF(Oct!$A:$A,TB!$A207,Oct!$H:$H)</f>
        <v>0</v>
      </c>
      <c r="M207" s="40">
        <f>SUMIF(Nov!$A:$A,TB!$A207,Nov!$H:$H)</f>
        <v>0</v>
      </c>
      <c r="N207" s="167">
        <f>SUMIF(Dec!$A:$A,TB!$A207,Dec!$H:$H)</f>
        <v>0</v>
      </c>
      <c r="O207" s="181"/>
      <c r="P207" s="181"/>
      <c r="Q207" s="172">
        <v>0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  <c r="Z207" s="40">
        <v>0</v>
      </c>
      <c r="AA207" s="40">
        <v>0</v>
      </c>
      <c r="AB207" s="40">
        <v>0</v>
      </c>
      <c r="AD207" s="40">
        <f t="shared" ref="AD207:AD219" si="281">ROUND(C207*AD$2,2)</f>
        <v>0</v>
      </c>
      <c r="AE207" s="40">
        <f t="shared" ref="AE207:AE219" si="282">ROUND(D207*AE$2,2)</f>
        <v>0</v>
      </c>
      <c r="AF207" s="40">
        <f t="shared" ref="AF207:AF219" si="283">ROUND(E207*AF$2,2)</f>
        <v>0</v>
      </c>
      <c r="AG207" s="40">
        <f t="shared" ref="AG207:AG219" si="284">ROUND(F207*AG$2,2)</f>
        <v>0</v>
      </c>
      <c r="AH207" s="40">
        <f t="shared" ref="AH207:AH219" si="285">ROUND(G207*AH$2,2)</f>
        <v>0</v>
      </c>
      <c r="AI207" s="40">
        <f t="shared" ref="AI207:AI219" si="286">ROUND(H207*AI$2,2)</f>
        <v>0</v>
      </c>
      <c r="AJ207" s="40">
        <f t="shared" ref="AJ207:AJ219" si="287">ROUND(I207*AJ$2,2)</f>
        <v>0</v>
      </c>
      <c r="AK207" s="40">
        <f t="shared" ref="AK207:AK219" si="288">ROUND(J207*AK$2,2)</f>
        <v>0</v>
      </c>
      <c r="AL207" s="40">
        <f t="shared" ref="AL207:AL219" si="289">ROUND(K207*AL$2,2)</f>
        <v>0</v>
      </c>
      <c r="AM207" s="40">
        <f t="shared" ref="AM207:AM219" si="290">ROUND(L207*AM$2,2)</f>
        <v>0</v>
      </c>
      <c r="AN207" s="40">
        <f t="shared" ref="AN207:AN219" si="291">ROUND(M207*AN$2,2)</f>
        <v>0</v>
      </c>
      <c r="AO207" s="167">
        <f t="shared" ref="AO207:AO219" si="292">ROUND(N207*AO$2,2)</f>
        <v>0</v>
      </c>
    </row>
    <row r="208" spans="1:41" ht="16.399999999999999" customHeight="1">
      <c r="A208" s="20">
        <v>11100</v>
      </c>
      <c r="B208" s="14" t="s">
        <v>227</v>
      </c>
      <c r="C208" s="40">
        <f>SUMIF(Jan!$A:$A,TB!$A208,Jan!$H:$H)</f>
        <v>291927.44</v>
      </c>
      <c r="D208" s="40">
        <f>SUMIF(Feb!$A:$A,TB!$A208,Feb!$H:$H)</f>
        <v>291927.44</v>
      </c>
      <c r="E208" s="40">
        <f>SUMIF(Mar!$A:$A,TB!$A208,Mar!$H:$H)</f>
        <v>291927.44</v>
      </c>
      <c r="F208" s="40">
        <f>SUMIF(Apr!$A:$A,TB!$A208,Apr!$H:$H)</f>
        <v>291927.44</v>
      </c>
      <c r="G208" s="40">
        <f>SUMIF(May!$A:$A,TB!$A208,May!$H:$H)</f>
        <v>291927.44</v>
      </c>
      <c r="H208" s="40">
        <f>SUMIF(Jun!$A:$A,TB!$A208,Jun!$H:$H)</f>
        <v>291927.44</v>
      </c>
      <c r="I208" s="40">
        <f>SUMIF(Jul!$A:$A,TB!$A208,Jul!$H:$H)</f>
        <v>291927.44</v>
      </c>
      <c r="J208" s="40">
        <f>SUMIF(Aug!$A:$A,TB!$A208,Aug!$H:$H)</f>
        <v>291927.44</v>
      </c>
      <c r="K208" s="40">
        <f>SUMIF(Sep!$A:$A,TB!$A208,Sep!$H:$H)</f>
        <v>291927.44</v>
      </c>
      <c r="L208" s="40">
        <f>SUMIF(Oct!$A:$A,TB!$A208,Oct!$H:$H)</f>
        <v>291927.44</v>
      </c>
      <c r="M208" s="40">
        <f>SUMIF(Nov!$A:$A,TB!$A208,Nov!$H:$H)</f>
        <v>291927.44</v>
      </c>
      <c r="N208" s="167">
        <f>SUMIF(Dec!$A:$A,TB!$A208,Dec!$H:$H)</f>
        <v>291927.44</v>
      </c>
      <c r="O208" s="181"/>
      <c r="P208" s="181"/>
      <c r="Q208" s="172">
        <v>291927.44</v>
      </c>
      <c r="R208" s="40">
        <v>291927.44</v>
      </c>
      <c r="S208" s="40">
        <v>291927.44</v>
      </c>
      <c r="T208" s="40">
        <v>291927.44</v>
      </c>
      <c r="U208" s="40">
        <v>291927.44</v>
      </c>
      <c r="V208" s="40">
        <v>291927.44</v>
      </c>
      <c r="W208" s="40">
        <v>291927.44</v>
      </c>
      <c r="X208" s="40">
        <v>291927.44</v>
      </c>
      <c r="Y208" s="40">
        <v>291927.44</v>
      </c>
      <c r="Z208" s="40">
        <v>291927.44</v>
      </c>
      <c r="AA208" s="40">
        <v>291927.44</v>
      </c>
      <c r="AB208" s="40">
        <v>291927.44</v>
      </c>
      <c r="AD208" s="40">
        <f t="shared" si="281"/>
        <v>2240893.41</v>
      </c>
      <c r="AE208" s="40">
        <f t="shared" si="282"/>
        <v>2231405.77</v>
      </c>
      <c r="AF208" s="40">
        <f t="shared" si="283"/>
        <v>2230033.71</v>
      </c>
      <c r="AG208" s="40">
        <f t="shared" si="284"/>
        <v>2230763.5299999998</v>
      </c>
      <c r="AH208" s="40">
        <f t="shared" si="285"/>
        <v>2235580.34</v>
      </c>
      <c r="AI208" s="40">
        <f t="shared" si="286"/>
        <v>2237448.67</v>
      </c>
      <c r="AJ208" s="40">
        <f t="shared" si="287"/>
        <v>2237448.67</v>
      </c>
      <c r="AK208" s="40">
        <f t="shared" si="288"/>
        <v>2237448.67</v>
      </c>
      <c r="AL208" s="40">
        <f t="shared" si="289"/>
        <v>2237448.67</v>
      </c>
      <c r="AM208" s="40">
        <f t="shared" si="290"/>
        <v>2237448.67</v>
      </c>
      <c r="AN208" s="40">
        <f t="shared" si="291"/>
        <v>2237448.67</v>
      </c>
      <c r="AO208" s="167">
        <f t="shared" si="292"/>
        <v>2237448.67</v>
      </c>
    </row>
    <row r="209" spans="1:41" ht="16.399999999999999" customHeight="1">
      <c r="A209" s="20">
        <v>11101</v>
      </c>
      <c r="B209" s="14" t="s">
        <v>228</v>
      </c>
      <c r="C209" s="40">
        <f>SUMIF(Jan!$A:$A,TB!$A209,Jan!$H:$H)</f>
        <v>-291927.44</v>
      </c>
      <c r="D209" s="40">
        <f>SUMIF(Feb!$A:$A,TB!$A209,Feb!$H:$H)</f>
        <v>-291927.44</v>
      </c>
      <c r="E209" s="40">
        <f>SUMIF(Mar!$A:$A,TB!$A209,Mar!$H:$H)</f>
        <v>-291927.44</v>
      </c>
      <c r="F209" s="40">
        <f>SUMIF(Apr!$A:$A,TB!$A209,Apr!$H:$H)</f>
        <v>-291927.44</v>
      </c>
      <c r="G209" s="40">
        <f>SUMIF(May!$A:$A,TB!$A209,May!$H:$H)</f>
        <v>-291927.44</v>
      </c>
      <c r="H209" s="40">
        <f>SUMIF(Jun!$A:$A,TB!$A209,Jun!$H:$H)</f>
        <v>-291927.44</v>
      </c>
      <c r="I209" s="40">
        <f>SUMIF(Jul!$A:$A,TB!$A209,Jul!$H:$H)</f>
        <v>-291927.44</v>
      </c>
      <c r="J209" s="40">
        <f>SUMIF(Aug!$A:$A,TB!$A209,Aug!$H:$H)</f>
        <v>-291927.44</v>
      </c>
      <c r="K209" s="40">
        <f>SUMIF(Sep!$A:$A,TB!$A209,Sep!$H:$H)</f>
        <v>-291927.44</v>
      </c>
      <c r="L209" s="40">
        <f>SUMIF(Oct!$A:$A,TB!$A209,Oct!$H:$H)</f>
        <v>-291927.44</v>
      </c>
      <c r="M209" s="40">
        <f>SUMIF(Nov!$A:$A,TB!$A209,Nov!$H:$H)</f>
        <v>-291927.44</v>
      </c>
      <c r="N209" s="167">
        <f>SUMIF(Dec!$A:$A,TB!$A209,Dec!$H:$H)</f>
        <v>-291927.44</v>
      </c>
      <c r="O209" s="181"/>
      <c r="P209" s="181"/>
      <c r="Q209" s="172">
        <v>-291927.44</v>
      </c>
      <c r="R209" s="40">
        <v>-291927.44</v>
      </c>
      <c r="S209" s="40">
        <v>-291927.44</v>
      </c>
      <c r="T209" s="40">
        <v>-291927.44</v>
      </c>
      <c r="U209" s="40">
        <v>-291927.44</v>
      </c>
      <c r="V209" s="40">
        <v>-291927.44</v>
      </c>
      <c r="W209" s="40">
        <v>-291927.44</v>
      </c>
      <c r="X209" s="40">
        <v>-291927.44</v>
      </c>
      <c r="Y209" s="40">
        <v>-291927.44</v>
      </c>
      <c r="Z209" s="40">
        <v>-291927.44</v>
      </c>
      <c r="AA209" s="40">
        <v>-291927.44</v>
      </c>
      <c r="AB209" s="40">
        <v>-291927.44</v>
      </c>
      <c r="AD209" s="40">
        <f t="shared" si="281"/>
        <v>-2240893.41</v>
      </c>
      <c r="AE209" s="40">
        <f t="shared" si="282"/>
        <v>-2231405.77</v>
      </c>
      <c r="AF209" s="40">
        <f t="shared" si="283"/>
        <v>-2230033.71</v>
      </c>
      <c r="AG209" s="40">
        <f t="shared" si="284"/>
        <v>-2230763.5299999998</v>
      </c>
      <c r="AH209" s="40">
        <f t="shared" si="285"/>
        <v>-2235580.34</v>
      </c>
      <c r="AI209" s="40">
        <f t="shared" si="286"/>
        <v>-2237448.67</v>
      </c>
      <c r="AJ209" s="40">
        <f t="shared" si="287"/>
        <v>-2237448.67</v>
      </c>
      <c r="AK209" s="40">
        <f t="shared" si="288"/>
        <v>-2237448.67</v>
      </c>
      <c r="AL209" s="40">
        <f t="shared" si="289"/>
        <v>-2237448.67</v>
      </c>
      <c r="AM209" s="40">
        <f t="shared" si="290"/>
        <v>-2237448.67</v>
      </c>
      <c r="AN209" s="40">
        <f t="shared" si="291"/>
        <v>-2237448.67</v>
      </c>
      <c r="AO209" s="167">
        <f t="shared" si="292"/>
        <v>-2237448.67</v>
      </c>
    </row>
    <row r="210" spans="1:41" ht="16.399999999999999" customHeight="1">
      <c r="A210" s="20">
        <v>11200</v>
      </c>
      <c r="B210" s="14" t="s">
        <v>229</v>
      </c>
      <c r="C210" s="40">
        <f>SUMIF(Jan!$A:$A,TB!$A210,Jan!$H:$H)</f>
        <v>36427</v>
      </c>
      <c r="D210" s="40">
        <f>SUMIF(Feb!$A:$A,TB!$A210,Feb!$H:$H)</f>
        <v>36427</v>
      </c>
      <c r="E210" s="40">
        <f>SUMIF(Mar!$A:$A,TB!$A210,Mar!$H:$H)</f>
        <v>36427</v>
      </c>
      <c r="F210" s="40">
        <f>SUMIF(Apr!$A:$A,TB!$A210,Apr!$H:$H)</f>
        <v>36427</v>
      </c>
      <c r="G210" s="40">
        <f>SUMIF(May!$A:$A,TB!$A210,May!$H:$H)</f>
        <v>36427</v>
      </c>
      <c r="H210" s="40">
        <f>SUMIF(Jun!$A:$A,TB!$A210,Jun!$H:$H)</f>
        <v>36427</v>
      </c>
      <c r="I210" s="40">
        <f>SUMIF(Jul!$A:$A,TB!$A210,Jul!$H:$H)</f>
        <v>36427</v>
      </c>
      <c r="J210" s="40">
        <f>SUMIF(Aug!$A:$A,TB!$A210,Aug!$H:$H)</f>
        <v>36427</v>
      </c>
      <c r="K210" s="40">
        <f>SUMIF(Sep!$A:$A,TB!$A210,Sep!$H:$H)</f>
        <v>36427</v>
      </c>
      <c r="L210" s="40">
        <f>SUMIF(Oct!$A:$A,TB!$A210,Oct!$H:$H)</f>
        <v>36427</v>
      </c>
      <c r="M210" s="40">
        <f>SUMIF(Nov!$A:$A,TB!$A210,Nov!$H:$H)</f>
        <v>36427</v>
      </c>
      <c r="N210" s="167">
        <f>SUMIF(Dec!$A:$A,TB!$A210,Dec!$H:$H)</f>
        <v>36427</v>
      </c>
      <c r="O210" s="181"/>
      <c r="P210" s="181"/>
      <c r="Q210" s="172">
        <v>26657</v>
      </c>
      <c r="R210" s="40">
        <v>26657</v>
      </c>
      <c r="S210" s="40">
        <v>26657</v>
      </c>
      <c r="T210" s="40">
        <v>26657</v>
      </c>
      <c r="U210" s="40">
        <v>26657</v>
      </c>
      <c r="V210" s="40">
        <v>26657</v>
      </c>
      <c r="W210" s="40">
        <v>26657</v>
      </c>
      <c r="X210" s="40">
        <v>26657</v>
      </c>
      <c r="Y210" s="40">
        <v>26657</v>
      </c>
      <c r="Z210" s="40">
        <v>26657</v>
      </c>
      <c r="AA210" s="40">
        <v>26657</v>
      </c>
      <c r="AB210" s="40">
        <v>37887</v>
      </c>
      <c r="AD210" s="40">
        <f t="shared" si="281"/>
        <v>279620.94</v>
      </c>
      <c r="AE210" s="40">
        <f t="shared" si="282"/>
        <v>278437.06</v>
      </c>
      <c r="AF210" s="40">
        <f t="shared" si="283"/>
        <v>278265.84999999998</v>
      </c>
      <c r="AG210" s="40">
        <f t="shared" si="284"/>
        <v>278356.92</v>
      </c>
      <c r="AH210" s="40">
        <f t="shared" si="285"/>
        <v>278957.96999999997</v>
      </c>
      <c r="AI210" s="40">
        <f t="shared" si="286"/>
        <v>279191.09999999998</v>
      </c>
      <c r="AJ210" s="40">
        <f t="shared" si="287"/>
        <v>279191.09999999998</v>
      </c>
      <c r="AK210" s="40">
        <f t="shared" si="288"/>
        <v>279191.09999999998</v>
      </c>
      <c r="AL210" s="40">
        <f t="shared" si="289"/>
        <v>279191.09999999998</v>
      </c>
      <c r="AM210" s="40">
        <f t="shared" si="290"/>
        <v>279191.09999999998</v>
      </c>
      <c r="AN210" s="40">
        <f t="shared" si="291"/>
        <v>279191.09999999998</v>
      </c>
      <c r="AO210" s="167">
        <f t="shared" si="292"/>
        <v>279191.09999999998</v>
      </c>
    </row>
    <row r="211" spans="1:41" ht="16.399999999999999" customHeight="1">
      <c r="A211" s="20">
        <v>11201</v>
      </c>
      <c r="B211" s="14" t="s">
        <v>230</v>
      </c>
      <c r="C211" s="40">
        <f>SUMIF(Jan!$A:$A,TB!$A211,Jan!$H:$H)</f>
        <v>-23727.3</v>
      </c>
      <c r="D211" s="40">
        <f>SUMIF(Feb!$A:$A,TB!$A211,Feb!$H:$H)</f>
        <v>-23958.31</v>
      </c>
      <c r="E211" s="40">
        <f>SUMIF(Mar!$A:$A,TB!$A211,Mar!$H:$H)</f>
        <v>-24189.32</v>
      </c>
      <c r="F211" s="40">
        <f>SUMIF(Apr!$A:$A,TB!$A211,Apr!$H:$H)</f>
        <v>-24420.33</v>
      </c>
      <c r="G211" s="40">
        <f>SUMIF(May!$A:$A,TB!$A211,May!$H:$H)</f>
        <v>-24651.34</v>
      </c>
      <c r="H211" s="40">
        <f>SUMIF(Jun!$A:$A,TB!$A211,Jun!$H:$H)</f>
        <v>-24882.35</v>
      </c>
      <c r="I211" s="40">
        <f>SUMIF(Jul!$A:$A,TB!$A211,Jul!$H:$H)</f>
        <v>-24882.35</v>
      </c>
      <c r="J211" s="40">
        <f>SUMIF(Aug!$A:$A,TB!$A211,Aug!$H:$H)</f>
        <v>-24882.35</v>
      </c>
      <c r="K211" s="40">
        <f>SUMIF(Sep!$A:$A,TB!$A211,Sep!$H:$H)</f>
        <v>-24882.35</v>
      </c>
      <c r="L211" s="40">
        <f>SUMIF(Oct!$A:$A,TB!$A211,Oct!$H:$H)</f>
        <v>-24882.35</v>
      </c>
      <c r="M211" s="40">
        <f>SUMIF(Nov!$A:$A,TB!$A211,Nov!$H:$H)</f>
        <v>-24882.35</v>
      </c>
      <c r="N211" s="167">
        <f>SUMIF(Dec!$A:$A,TB!$A211,Dec!$H:$H)</f>
        <v>-24882.35</v>
      </c>
      <c r="O211" s="181"/>
      <c r="P211" s="181"/>
      <c r="Q211" s="172">
        <v>-24286.98</v>
      </c>
      <c r="R211" s="40">
        <v>-24330.81</v>
      </c>
      <c r="S211" s="40">
        <v>-24374.639999999999</v>
      </c>
      <c r="T211" s="40">
        <v>-24418.47</v>
      </c>
      <c r="U211" s="40">
        <v>-24462.3</v>
      </c>
      <c r="V211" s="40">
        <v>-24506.13</v>
      </c>
      <c r="W211" s="40">
        <v>-24549.96</v>
      </c>
      <c r="X211" s="40">
        <v>-24593.79</v>
      </c>
      <c r="Y211" s="40">
        <v>-24637.62</v>
      </c>
      <c r="Z211" s="40">
        <v>-24681.45</v>
      </c>
      <c r="AA211" s="40">
        <v>-24725.279999999999</v>
      </c>
      <c r="AB211" s="40">
        <v>-24956.29</v>
      </c>
      <c r="AD211" s="40">
        <f t="shared" si="281"/>
        <v>-182135.5</v>
      </c>
      <c r="AE211" s="40">
        <f t="shared" si="282"/>
        <v>-183130.13</v>
      </c>
      <c r="AF211" s="40">
        <f t="shared" si="283"/>
        <v>-184782.22</v>
      </c>
      <c r="AG211" s="40">
        <f t="shared" si="284"/>
        <v>-186607.95</v>
      </c>
      <c r="AH211" s="40">
        <f t="shared" si="285"/>
        <v>-188779.96</v>
      </c>
      <c r="AI211" s="40">
        <f t="shared" si="286"/>
        <v>-190708.28</v>
      </c>
      <c r="AJ211" s="40">
        <f t="shared" si="287"/>
        <v>-190708.28</v>
      </c>
      <c r="AK211" s="40">
        <f t="shared" si="288"/>
        <v>-190708.28</v>
      </c>
      <c r="AL211" s="40">
        <f t="shared" si="289"/>
        <v>-190708.28</v>
      </c>
      <c r="AM211" s="40">
        <f t="shared" si="290"/>
        <v>-190708.28</v>
      </c>
      <c r="AN211" s="40">
        <f t="shared" si="291"/>
        <v>-190708.28</v>
      </c>
      <c r="AO211" s="167">
        <f t="shared" si="292"/>
        <v>-190708.28</v>
      </c>
    </row>
    <row r="212" spans="1:41" ht="16.399999999999999" customHeight="1">
      <c r="A212" s="20">
        <v>11300</v>
      </c>
      <c r="B212" s="14" t="s">
        <v>231</v>
      </c>
      <c r="C212" s="40">
        <f>SUMIF(Jan!$A:$A,TB!$A212,Jan!$H:$H)</f>
        <v>58842.91</v>
      </c>
      <c r="D212" s="40">
        <f>SUMIF(Feb!$A:$A,TB!$A212,Feb!$H:$H)</f>
        <v>58842.91</v>
      </c>
      <c r="E212" s="40">
        <f>SUMIF(Mar!$A:$A,TB!$A212,Mar!$H:$H)</f>
        <v>62741.91</v>
      </c>
      <c r="F212" s="40">
        <f>SUMIF(Apr!$A:$A,TB!$A212,Apr!$H:$H)</f>
        <v>62741.91</v>
      </c>
      <c r="G212" s="40">
        <f>SUMIF(May!$A:$A,TB!$A212,May!$H:$H)</f>
        <v>61419.91</v>
      </c>
      <c r="H212" s="40">
        <f>SUMIF(Jun!$A:$A,TB!$A212,Jun!$H:$H)</f>
        <v>61419.91</v>
      </c>
      <c r="I212" s="40">
        <f>SUMIF(Jul!$A:$A,TB!$A212,Jul!$H:$H)</f>
        <v>61419.91</v>
      </c>
      <c r="J212" s="40">
        <f>SUMIF(Aug!$A:$A,TB!$A212,Aug!$H:$H)</f>
        <v>61419.91</v>
      </c>
      <c r="K212" s="40">
        <f>SUMIF(Sep!$A:$A,TB!$A212,Sep!$H:$H)</f>
        <v>61419.91</v>
      </c>
      <c r="L212" s="40">
        <f>SUMIF(Oct!$A:$A,TB!$A212,Oct!$H:$H)</f>
        <v>61419.91</v>
      </c>
      <c r="M212" s="40">
        <f>SUMIF(Nov!$A:$A,TB!$A212,Nov!$H:$H)</f>
        <v>61419.91</v>
      </c>
      <c r="N212" s="167">
        <f>SUMIF(Dec!$A:$A,TB!$A212,Dec!$H:$H)</f>
        <v>61419.91</v>
      </c>
      <c r="O212" s="181"/>
      <c r="P212" s="181"/>
      <c r="Q212" s="172">
        <v>58196.74</v>
      </c>
      <c r="R212" s="40">
        <v>58196.74</v>
      </c>
      <c r="S212" s="40">
        <v>58196.74</v>
      </c>
      <c r="T212" s="40">
        <v>58196.74</v>
      </c>
      <c r="U212" s="40">
        <v>58196.74</v>
      </c>
      <c r="V212" s="40">
        <v>61295.74</v>
      </c>
      <c r="W212" s="40">
        <v>64194.74</v>
      </c>
      <c r="X212" s="40">
        <v>64194.74</v>
      </c>
      <c r="Y212" s="40">
        <v>64194.74</v>
      </c>
      <c r="Z212" s="40">
        <v>64194.74</v>
      </c>
      <c r="AA212" s="40">
        <v>64194.74</v>
      </c>
      <c r="AB212" s="40">
        <v>61341.91</v>
      </c>
      <c r="AD212" s="40">
        <f t="shared" si="281"/>
        <v>451689.95</v>
      </c>
      <c r="AE212" s="40">
        <f t="shared" si="282"/>
        <v>449777.55</v>
      </c>
      <c r="AF212" s="40">
        <f t="shared" si="283"/>
        <v>479285.45</v>
      </c>
      <c r="AG212" s="40">
        <f t="shared" si="284"/>
        <v>479442.31</v>
      </c>
      <c r="AH212" s="40">
        <f t="shared" si="285"/>
        <v>470353.67</v>
      </c>
      <c r="AI212" s="40">
        <f t="shared" si="286"/>
        <v>470746.76</v>
      </c>
      <c r="AJ212" s="40">
        <f t="shared" si="287"/>
        <v>470746.76</v>
      </c>
      <c r="AK212" s="40">
        <f t="shared" si="288"/>
        <v>470746.76</v>
      </c>
      <c r="AL212" s="40">
        <f t="shared" si="289"/>
        <v>470746.76</v>
      </c>
      <c r="AM212" s="40">
        <f t="shared" si="290"/>
        <v>470746.76</v>
      </c>
      <c r="AN212" s="40">
        <f t="shared" si="291"/>
        <v>470746.76</v>
      </c>
      <c r="AO212" s="167">
        <f t="shared" si="292"/>
        <v>470746.76</v>
      </c>
    </row>
    <row r="213" spans="1:41" ht="16.399999999999999" customHeight="1">
      <c r="A213" s="20">
        <v>11301</v>
      </c>
      <c r="B213" s="14" t="s">
        <v>232</v>
      </c>
      <c r="C213" s="40">
        <f>SUMIF(Jan!$A:$A,TB!$A213,Jan!$H:$H)</f>
        <v>-46267.59</v>
      </c>
      <c r="D213" s="40">
        <f>SUMIF(Feb!$A:$A,TB!$A213,Feb!$H:$H)</f>
        <v>-47002.44</v>
      </c>
      <c r="E213" s="40">
        <f>SUMIF(Mar!$A:$A,TB!$A213,Mar!$H:$H)</f>
        <v>-44832.67</v>
      </c>
      <c r="F213" s="40">
        <f>SUMIF(Apr!$A:$A,TB!$A213,Apr!$H:$H)</f>
        <v>-45761.78</v>
      </c>
      <c r="G213" s="40">
        <f>SUMIF(May!$A:$A,TB!$A213,May!$H:$H)</f>
        <v>-43080.93</v>
      </c>
      <c r="H213" s="40">
        <f>SUMIF(Jun!$A:$A,TB!$A213,Jun!$H:$H)</f>
        <v>-43790.93</v>
      </c>
      <c r="I213" s="40">
        <f>SUMIF(Jul!$A:$A,TB!$A213,Jul!$H:$H)</f>
        <v>-43790.93</v>
      </c>
      <c r="J213" s="40">
        <f>SUMIF(Aug!$A:$A,TB!$A213,Aug!$H:$H)</f>
        <v>-43790.93</v>
      </c>
      <c r="K213" s="40">
        <f>SUMIF(Sep!$A:$A,TB!$A213,Sep!$H:$H)</f>
        <v>-43790.93</v>
      </c>
      <c r="L213" s="40">
        <f>SUMIF(Oct!$A:$A,TB!$A213,Oct!$H:$H)</f>
        <v>-43790.93</v>
      </c>
      <c r="M213" s="40">
        <f>SUMIF(Nov!$A:$A,TB!$A213,Nov!$H:$H)</f>
        <v>-43790.93</v>
      </c>
      <c r="N213" s="167">
        <f>SUMIF(Dec!$A:$A,TB!$A213,Dec!$H:$H)</f>
        <v>-43790.93</v>
      </c>
      <c r="O213" s="181"/>
      <c r="P213" s="181"/>
      <c r="Q213" s="172">
        <v>-43375.91</v>
      </c>
      <c r="R213" s="40">
        <v>-44030.23</v>
      </c>
      <c r="S213" s="40">
        <v>-44684.67</v>
      </c>
      <c r="T213" s="40">
        <v>-45252.91</v>
      </c>
      <c r="U213" s="40">
        <v>-45821.15</v>
      </c>
      <c r="V213" s="40">
        <v>-46475.47</v>
      </c>
      <c r="W213" s="40">
        <v>-47210.32</v>
      </c>
      <c r="X213" s="40">
        <v>-47945.17</v>
      </c>
      <c r="Y213" s="40">
        <v>-48680.02</v>
      </c>
      <c r="Z213" s="40">
        <v>-49414.87</v>
      </c>
      <c r="AA213" s="40">
        <v>-50149.72</v>
      </c>
      <c r="AB213" s="40">
        <v>-48031.74</v>
      </c>
      <c r="AD213" s="40">
        <f t="shared" si="281"/>
        <v>-355159.27</v>
      </c>
      <c r="AE213" s="40">
        <f t="shared" si="282"/>
        <v>-359272.55</v>
      </c>
      <c r="AF213" s="40">
        <f t="shared" si="283"/>
        <v>-342476.77</v>
      </c>
      <c r="AG213" s="40">
        <f t="shared" si="284"/>
        <v>-349688.64</v>
      </c>
      <c r="AH213" s="40">
        <f t="shared" si="285"/>
        <v>-329913.76</v>
      </c>
      <c r="AI213" s="40">
        <f t="shared" si="286"/>
        <v>-335631.2</v>
      </c>
      <c r="AJ213" s="40">
        <f t="shared" si="287"/>
        <v>-335631.2</v>
      </c>
      <c r="AK213" s="40">
        <f t="shared" si="288"/>
        <v>-335631.2</v>
      </c>
      <c r="AL213" s="40">
        <f t="shared" si="289"/>
        <v>-335631.2</v>
      </c>
      <c r="AM213" s="40">
        <f t="shared" si="290"/>
        <v>-335631.2</v>
      </c>
      <c r="AN213" s="40">
        <f t="shared" si="291"/>
        <v>-335631.2</v>
      </c>
      <c r="AO213" s="167">
        <f t="shared" si="292"/>
        <v>-335631.2</v>
      </c>
    </row>
    <row r="214" spans="1:41" ht="16.399999999999999" customHeight="1">
      <c r="A214" s="20">
        <v>11400</v>
      </c>
      <c r="B214" s="14" t="s">
        <v>233</v>
      </c>
      <c r="C214" s="40">
        <f>SUMIF(Jan!$A:$A,TB!$A214,Jan!$H:$H)</f>
        <v>3300</v>
      </c>
      <c r="D214" s="40">
        <f>SUMIF(Feb!$A:$A,TB!$A214,Feb!$H:$H)</f>
        <v>3300</v>
      </c>
      <c r="E214" s="40">
        <f>SUMIF(Mar!$A:$A,TB!$A214,Mar!$H:$H)</f>
        <v>3300</v>
      </c>
      <c r="F214" s="40">
        <f>SUMIF(Apr!$A:$A,TB!$A214,Apr!$H:$H)</f>
        <v>3300</v>
      </c>
      <c r="G214" s="40">
        <f>SUMIF(May!$A:$A,TB!$A214,May!$H:$H)</f>
        <v>3300</v>
      </c>
      <c r="H214" s="40">
        <f>SUMIF(Jun!$A:$A,TB!$A214,Jun!$H:$H)</f>
        <v>3300</v>
      </c>
      <c r="I214" s="40">
        <f>SUMIF(Jul!$A:$A,TB!$A214,Jul!$H:$H)</f>
        <v>3300</v>
      </c>
      <c r="J214" s="40">
        <f>SUMIF(Aug!$A:$A,TB!$A214,Aug!$H:$H)</f>
        <v>3300</v>
      </c>
      <c r="K214" s="40">
        <f>SUMIF(Sep!$A:$A,TB!$A214,Sep!$H:$H)</f>
        <v>3300</v>
      </c>
      <c r="L214" s="40">
        <f>SUMIF(Oct!$A:$A,TB!$A214,Oct!$H:$H)</f>
        <v>3300</v>
      </c>
      <c r="M214" s="40">
        <f>SUMIF(Nov!$A:$A,TB!$A214,Nov!$H:$H)</f>
        <v>3300</v>
      </c>
      <c r="N214" s="167">
        <f>SUMIF(Dec!$A:$A,TB!$A214,Dec!$H:$H)</f>
        <v>3300</v>
      </c>
      <c r="O214" s="181"/>
      <c r="P214" s="181"/>
      <c r="Q214" s="172">
        <v>3300</v>
      </c>
      <c r="R214" s="40">
        <v>3300</v>
      </c>
      <c r="S214" s="40">
        <v>3300</v>
      </c>
      <c r="T214" s="40">
        <v>3300</v>
      </c>
      <c r="U214" s="40">
        <v>3300</v>
      </c>
      <c r="V214" s="40">
        <v>3300</v>
      </c>
      <c r="W214" s="40">
        <v>3300</v>
      </c>
      <c r="X214" s="40">
        <v>3300</v>
      </c>
      <c r="Y214" s="40">
        <v>3300</v>
      </c>
      <c r="Z214" s="40">
        <v>3300</v>
      </c>
      <c r="AA214" s="40">
        <v>3300</v>
      </c>
      <c r="AB214" s="40">
        <v>3300</v>
      </c>
      <c r="AD214" s="40">
        <f t="shared" si="281"/>
        <v>25331.46</v>
      </c>
      <c r="AE214" s="40">
        <f t="shared" si="282"/>
        <v>25224.21</v>
      </c>
      <c r="AF214" s="40">
        <f t="shared" si="283"/>
        <v>25208.7</v>
      </c>
      <c r="AG214" s="40">
        <f t="shared" si="284"/>
        <v>25216.95</v>
      </c>
      <c r="AH214" s="40">
        <f t="shared" si="285"/>
        <v>25271.4</v>
      </c>
      <c r="AI214" s="40">
        <f t="shared" si="286"/>
        <v>25292.52</v>
      </c>
      <c r="AJ214" s="40">
        <f t="shared" si="287"/>
        <v>25292.52</v>
      </c>
      <c r="AK214" s="40">
        <f t="shared" si="288"/>
        <v>25292.52</v>
      </c>
      <c r="AL214" s="40">
        <f t="shared" si="289"/>
        <v>25292.52</v>
      </c>
      <c r="AM214" s="40">
        <f t="shared" si="290"/>
        <v>25292.52</v>
      </c>
      <c r="AN214" s="40">
        <f t="shared" si="291"/>
        <v>25292.52</v>
      </c>
      <c r="AO214" s="167">
        <f t="shared" si="292"/>
        <v>25292.52</v>
      </c>
    </row>
    <row r="215" spans="1:41" ht="16.399999999999999" customHeight="1">
      <c r="A215" s="13">
        <v>11401</v>
      </c>
      <c r="B215" s="21" t="s">
        <v>234</v>
      </c>
      <c r="C215" s="40">
        <f>SUMIF(Jan!$A:$A,TB!$A215,Jan!$H:$H)</f>
        <v>-1485</v>
      </c>
      <c r="D215" s="40">
        <f>SUMIF(Feb!$A:$A,TB!$A215,Feb!$H:$H)</f>
        <v>-1540</v>
      </c>
      <c r="E215" s="40">
        <f>SUMIF(Mar!$A:$A,TB!$A215,Mar!$H:$H)</f>
        <v>-1595</v>
      </c>
      <c r="F215" s="40">
        <f>SUMIF(Apr!$A:$A,TB!$A215,Apr!$H:$H)</f>
        <v>-1650</v>
      </c>
      <c r="G215" s="40">
        <f>SUMIF(May!$A:$A,TB!$A215,May!$H:$H)</f>
        <v>-1705</v>
      </c>
      <c r="H215" s="40">
        <f>SUMIF(Jun!$A:$A,TB!$A215,Jun!$H:$H)</f>
        <v>-1760</v>
      </c>
      <c r="I215" s="40">
        <f>SUMIF(Jul!$A:$A,TB!$A215,Jul!$H:$H)</f>
        <v>-1760</v>
      </c>
      <c r="J215" s="40">
        <f>SUMIF(Aug!$A:$A,TB!$A215,Aug!$H:$H)</f>
        <v>-1760</v>
      </c>
      <c r="K215" s="40">
        <f>SUMIF(Sep!$A:$A,TB!$A215,Sep!$H:$H)</f>
        <v>-1760</v>
      </c>
      <c r="L215" s="40">
        <f>SUMIF(Oct!$A:$A,TB!$A215,Oct!$H:$H)</f>
        <v>-1760</v>
      </c>
      <c r="M215" s="40">
        <f>SUMIF(Nov!$A:$A,TB!$A215,Nov!$H:$H)</f>
        <v>-1760</v>
      </c>
      <c r="N215" s="167">
        <f>SUMIF(Dec!$A:$A,TB!$A215,Dec!$H:$H)</f>
        <v>-1760</v>
      </c>
      <c r="O215" s="181"/>
      <c r="P215" s="181"/>
      <c r="Q215" s="172">
        <v>-825</v>
      </c>
      <c r="R215" s="40">
        <v>-880</v>
      </c>
      <c r="S215" s="40">
        <v>-935</v>
      </c>
      <c r="T215" s="40">
        <v>-990</v>
      </c>
      <c r="U215" s="40">
        <v>-1045</v>
      </c>
      <c r="V215" s="40">
        <v>-1100</v>
      </c>
      <c r="W215" s="40">
        <v>-1155</v>
      </c>
      <c r="X215" s="40">
        <v>-1210</v>
      </c>
      <c r="Y215" s="40">
        <v>-1265</v>
      </c>
      <c r="Z215" s="40">
        <v>-1320</v>
      </c>
      <c r="AA215" s="40">
        <v>-1375</v>
      </c>
      <c r="AB215" s="40">
        <v>-1430</v>
      </c>
      <c r="AD215" s="40">
        <f t="shared" si="281"/>
        <v>-11399.16</v>
      </c>
      <c r="AE215" s="40">
        <f t="shared" si="282"/>
        <v>-11771.3</v>
      </c>
      <c r="AF215" s="40">
        <f t="shared" si="283"/>
        <v>-12184.21</v>
      </c>
      <c r="AG215" s="40">
        <f t="shared" si="284"/>
        <v>-12608.48</v>
      </c>
      <c r="AH215" s="40">
        <f t="shared" si="285"/>
        <v>-13056.89</v>
      </c>
      <c r="AI215" s="40">
        <f t="shared" si="286"/>
        <v>-13489.34</v>
      </c>
      <c r="AJ215" s="40">
        <f t="shared" si="287"/>
        <v>-13489.34</v>
      </c>
      <c r="AK215" s="40">
        <f t="shared" si="288"/>
        <v>-13489.34</v>
      </c>
      <c r="AL215" s="40">
        <f t="shared" si="289"/>
        <v>-13489.34</v>
      </c>
      <c r="AM215" s="40">
        <f t="shared" si="290"/>
        <v>-13489.34</v>
      </c>
      <c r="AN215" s="40">
        <f t="shared" si="291"/>
        <v>-13489.34</v>
      </c>
      <c r="AO215" s="167">
        <f t="shared" si="292"/>
        <v>-13489.34</v>
      </c>
    </row>
    <row r="216" spans="1:41" ht="16.399999999999999" customHeight="1">
      <c r="A216" s="20">
        <v>11700</v>
      </c>
      <c r="B216" s="14" t="s">
        <v>235</v>
      </c>
      <c r="C216" s="40">
        <f>SUMIF(Jan!$A:$A,TB!$A216,Jan!$H:$H)</f>
        <v>38695</v>
      </c>
      <c r="D216" s="40">
        <f>SUMIF(Feb!$A:$A,TB!$A216,Feb!$H:$H)</f>
        <v>38695</v>
      </c>
      <c r="E216" s="40">
        <f>SUMIF(Mar!$A:$A,TB!$A216,Mar!$H:$H)</f>
        <v>38695</v>
      </c>
      <c r="F216" s="40">
        <f>SUMIF(Apr!$A:$A,TB!$A216,Apr!$H:$H)</f>
        <v>38695</v>
      </c>
      <c r="G216" s="40">
        <f>SUMIF(May!$A:$A,TB!$A216,May!$H:$H)</f>
        <v>38695</v>
      </c>
      <c r="H216" s="40">
        <f>SUMIF(Jun!$A:$A,TB!$A216,Jun!$H:$H)</f>
        <v>38695</v>
      </c>
      <c r="I216" s="40">
        <f>SUMIF(Jul!$A:$A,TB!$A216,Jul!$H:$H)</f>
        <v>38695</v>
      </c>
      <c r="J216" s="40">
        <f>SUMIF(Aug!$A:$A,TB!$A216,Aug!$H:$H)</f>
        <v>38695</v>
      </c>
      <c r="K216" s="40">
        <f>SUMIF(Sep!$A:$A,TB!$A216,Sep!$H:$H)</f>
        <v>38695</v>
      </c>
      <c r="L216" s="40">
        <f>SUMIF(Oct!$A:$A,TB!$A216,Oct!$H:$H)</f>
        <v>38695</v>
      </c>
      <c r="M216" s="40">
        <f>SUMIF(Nov!$A:$A,TB!$A216,Nov!$H:$H)</f>
        <v>38695</v>
      </c>
      <c r="N216" s="167">
        <f>SUMIF(Dec!$A:$A,TB!$A216,Dec!$H:$H)</f>
        <v>38695</v>
      </c>
      <c r="O216" s="181"/>
      <c r="P216" s="181"/>
      <c r="Q216" s="172">
        <v>38695</v>
      </c>
      <c r="R216" s="40">
        <v>38695</v>
      </c>
      <c r="S216" s="40">
        <v>38695</v>
      </c>
      <c r="T216" s="40">
        <v>38695</v>
      </c>
      <c r="U216" s="40">
        <v>38695</v>
      </c>
      <c r="V216" s="40">
        <v>38695</v>
      </c>
      <c r="W216" s="40">
        <v>38695</v>
      </c>
      <c r="X216" s="40">
        <v>38695</v>
      </c>
      <c r="Y216" s="40">
        <v>38695</v>
      </c>
      <c r="Z216" s="40">
        <v>38695</v>
      </c>
      <c r="AA216" s="40">
        <v>38695</v>
      </c>
      <c r="AB216" s="40">
        <v>38695</v>
      </c>
      <c r="AD216" s="40">
        <f t="shared" si="281"/>
        <v>297030.56</v>
      </c>
      <c r="AE216" s="40">
        <f t="shared" si="282"/>
        <v>295772.96999999997</v>
      </c>
      <c r="AF216" s="40">
        <f t="shared" si="283"/>
        <v>295591.11</v>
      </c>
      <c r="AG216" s="40">
        <f t="shared" si="284"/>
        <v>295687.84000000003</v>
      </c>
      <c r="AH216" s="40">
        <f t="shared" si="285"/>
        <v>296326.31</v>
      </c>
      <c r="AI216" s="40">
        <f t="shared" si="286"/>
        <v>296573.96000000002</v>
      </c>
      <c r="AJ216" s="40">
        <f t="shared" si="287"/>
        <v>296573.96000000002</v>
      </c>
      <c r="AK216" s="40">
        <f t="shared" si="288"/>
        <v>296573.96000000002</v>
      </c>
      <c r="AL216" s="40">
        <f t="shared" si="289"/>
        <v>296573.96000000002</v>
      </c>
      <c r="AM216" s="40">
        <f t="shared" si="290"/>
        <v>296573.96000000002</v>
      </c>
      <c r="AN216" s="40">
        <f t="shared" si="291"/>
        <v>296573.96000000002</v>
      </c>
      <c r="AO216" s="167">
        <f t="shared" si="292"/>
        <v>296573.96000000002</v>
      </c>
    </row>
    <row r="217" spans="1:41" ht="16.399999999999999" customHeight="1">
      <c r="A217" s="20">
        <v>11701</v>
      </c>
      <c r="B217" s="14" t="s">
        <v>236</v>
      </c>
      <c r="C217" s="40">
        <f>SUMIF(Jan!$A:$A,TB!$A217,Jan!$H:$H)</f>
        <v>-5159.3599999999997</v>
      </c>
      <c r="D217" s="40">
        <f>SUMIF(Feb!$A:$A,TB!$A217,Feb!$H:$H)</f>
        <v>-5481.82</v>
      </c>
      <c r="E217" s="40">
        <f>SUMIF(Mar!$A:$A,TB!$A217,Mar!$H:$H)</f>
        <v>-5804.28</v>
      </c>
      <c r="F217" s="40">
        <f>SUMIF(Apr!$A:$A,TB!$A217,Apr!$H:$H)</f>
        <v>-6126.74</v>
      </c>
      <c r="G217" s="40">
        <f>SUMIF(May!$A:$A,TB!$A217,May!$H:$H)</f>
        <v>-6449.2</v>
      </c>
      <c r="H217" s="40">
        <f>SUMIF(Jun!$A:$A,TB!$A217,Jun!$H:$H)</f>
        <v>-6771.66</v>
      </c>
      <c r="I217" s="40">
        <f>SUMIF(Jul!$A:$A,TB!$A217,Jul!$H:$H)</f>
        <v>-6771.66</v>
      </c>
      <c r="J217" s="40">
        <f>SUMIF(Aug!$A:$A,TB!$A217,Aug!$H:$H)</f>
        <v>-6771.66</v>
      </c>
      <c r="K217" s="40">
        <f>SUMIF(Sep!$A:$A,TB!$A217,Sep!$H:$H)</f>
        <v>-6771.66</v>
      </c>
      <c r="L217" s="40">
        <f>SUMIF(Oct!$A:$A,TB!$A217,Oct!$H:$H)</f>
        <v>-6771.66</v>
      </c>
      <c r="M217" s="40">
        <f>SUMIF(Nov!$A:$A,TB!$A217,Nov!$H:$H)</f>
        <v>-6771.66</v>
      </c>
      <c r="N217" s="167">
        <f>SUMIF(Dec!$A:$A,TB!$A217,Dec!$H:$H)</f>
        <v>-6771.66</v>
      </c>
      <c r="O217" s="181"/>
      <c r="P217" s="181"/>
      <c r="Q217" s="172">
        <v>-1289.8399999999999</v>
      </c>
      <c r="R217" s="40">
        <v>-1612.3</v>
      </c>
      <c r="S217" s="40">
        <v>-1934.76</v>
      </c>
      <c r="T217" s="40">
        <v>-2257.2199999999998</v>
      </c>
      <c r="U217" s="40">
        <v>-2579.6799999999998</v>
      </c>
      <c r="V217" s="40">
        <v>-2902.14</v>
      </c>
      <c r="W217" s="40">
        <v>-3224.6</v>
      </c>
      <c r="X217" s="40">
        <v>-3547.06</v>
      </c>
      <c r="Y217" s="40">
        <v>-3869.52</v>
      </c>
      <c r="Z217" s="40">
        <v>-4191.9799999999996</v>
      </c>
      <c r="AA217" s="40">
        <v>-4514.4399999999996</v>
      </c>
      <c r="AB217" s="40">
        <v>-4836.8999999999996</v>
      </c>
      <c r="AD217" s="40">
        <f t="shared" si="281"/>
        <v>-39604.28</v>
      </c>
      <c r="AE217" s="40">
        <f t="shared" si="282"/>
        <v>-41901.39</v>
      </c>
      <c r="AF217" s="40">
        <f t="shared" si="283"/>
        <v>-44338.89</v>
      </c>
      <c r="AG217" s="40">
        <f t="shared" si="284"/>
        <v>-46817.48</v>
      </c>
      <c r="AH217" s="40">
        <f t="shared" si="285"/>
        <v>-49387.97</v>
      </c>
      <c r="AI217" s="40">
        <f t="shared" si="286"/>
        <v>-51900.71</v>
      </c>
      <c r="AJ217" s="40">
        <f t="shared" si="287"/>
        <v>-51900.71</v>
      </c>
      <c r="AK217" s="40">
        <f t="shared" si="288"/>
        <v>-51900.71</v>
      </c>
      <c r="AL217" s="40">
        <f t="shared" si="289"/>
        <v>-51900.71</v>
      </c>
      <c r="AM217" s="40">
        <f t="shared" si="290"/>
        <v>-51900.71</v>
      </c>
      <c r="AN217" s="40">
        <f t="shared" si="291"/>
        <v>-51900.71</v>
      </c>
      <c r="AO217" s="167">
        <f t="shared" si="292"/>
        <v>-51900.71</v>
      </c>
    </row>
    <row r="218" spans="1:41" ht="16.399999999999999" customHeight="1">
      <c r="A218" s="20"/>
      <c r="B218" s="14"/>
      <c r="C218" s="40">
        <f>SUMIF(Jan!$A:$A,TB!$A218,Jan!$H:$H)</f>
        <v>0</v>
      </c>
      <c r="D218" s="40">
        <f>SUMIF(Feb!$A:$A,TB!$A218,Feb!$H:$H)</f>
        <v>0</v>
      </c>
      <c r="E218" s="40">
        <f>SUMIF(Mar!$A:$A,TB!$A218,Mar!$H:$H)</f>
        <v>0</v>
      </c>
      <c r="F218" s="40">
        <f>SUMIF(Apr!$A:$A,TB!$A218,Apr!$H:$H)</f>
        <v>0</v>
      </c>
      <c r="G218" s="40">
        <f>SUMIF(May!$A:$A,TB!$A218,May!$H:$H)</f>
        <v>0</v>
      </c>
      <c r="H218" s="40">
        <f>SUMIF(Jun!$A:$A,TB!$A218,Jun!$H:$H)</f>
        <v>0</v>
      </c>
      <c r="I218" s="40">
        <f>SUMIF(Jul!$A:$A,TB!$A218,Jul!$H:$H)</f>
        <v>0</v>
      </c>
      <c r="J218" s="40">
        <f>SUMIF(Aug!$A:$A,TB!$A218,Aug!$H:$H)</f>
        <v>0</v>
      </c>
      <c r="K218" s="40">
        <f>SUMIF(Sep!$A:$A,TB!$A218,Sep!$H:$H)</f>
        <v>0</v>
      </c>
      <c r="L218" s="40">
        <f>SUMIF(Oct!$A:$A,TB!$A218,Oct!$H:$H)</f>
        <v>0</v>
      </c>
      <c r="M218" s="40">
        <f>SUMIF(Nov!$A:$A,TB!$A218,Nov!$H:$H)</f>
        <v>0</v>
      </c>
      <c r="N218" s="167">
        <f>SUMIF(Dec!$A:$A,TB!$A218,Dec!$H:$H)</f>
        <v>0</v>
      </c>
      <c r="O218" s="181"/>
      <c r="P218" s="181"/>
      <c r="Q218" s="172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D218" s="40">
        <f t="shared" si="281"/>
        <v>0</v>
      </c>
      <c r="AE218" s="40">
        <f t="shared" si="282"/>
        <v>0</v>
      </c>
      <c r="AF218" s="40">
        <f t="shared" si="283"/>
        <v>0</v>
      </c>
      <c r="AG218" s="40">
        <f t="shared" si="284"/>
        <v>0</v>
      </c>
      <c r="AH218" s="40">
        <f t="shared" si="285"/>
        <v>0</v>
      </c>
      <c r="AI218" s="40">
        <f t="shared" si="286"/>
        <v>0</v>
      </c>
      <c r="AJ218" s="40">
        <f t="shared" si="287"/>
        <v>0</v>
      </c>
      <c r="AK218" s="40">
        <f t="shared" si="288"/>
        <v>0</v>
      </c>
      <c r="AL218" s="40">
        <f t="shared" si="289"/>
        <v>0</v>
      </c>
      <c r="AM218" s="40">
        <f t="shared" si="290"/>
        <v>0</v>
      </c>
      <c r="AN218" s="40">
        <f t="shared" si="291"/>
        <v>0</v>
      </c>
      <c r="AO218" s="167">
        <f t="shared" si="292"/>
        <v>0</v>
      </c>
    </row>
    <row r="219" spans="1:41" ht="16.399999999999999" customHeight="1">
      <c r="A219" s="13"/>
      <c r="B219" s="21"/>
      <c r="C219" s="40">
        <f>SUMIF(Jan!$A:$A,TB!$A219,Jan!$H:$H)</f>
        <v>0</v>
      </c>
      <c r="D219" s="40">
        <f>SUMIF(Feb!$A:$A,TB!$A219,Feb!$H:$H)</f>
        <v>0</v>
      </c>
      <c r="E219" s="40">
        <f>SUMIF(Mar!$A:$A,TB!$A219,Mar!$H:$H)</f>
        <v>0</v>
      </c>
      <c r="F219" s="40">
        <f>SUMIF(Apr!$A:$A,TB!$A219,Apr!$H:$H)</f>
        <v>0</v>
      </c>
      <c r="G219" s="40">
        <f>SUMIF(May!$A:$A,TB!$A219,May!$H:$H)</f>
        <v>0</v>
      </c>
      <c r="H219" s="40">
        <f>SUMIF(Jun!$A:$A,TB!$A219,Jun!$H:$H)</f>
        <v>0</v>
      </c>
      <c r="I219" s="40">
        <f>SUMIF(Jul!$A:$A,TB!$A219,Jul!$H:$H)</f>
        <v>0</v>
      </c>
      <c r="J219" s="40">
        <f>SUMIF(Aug!$A:$A,TB!$A219,Aug!$H:$H)</f>
        <v>0</v>
      </c>
      <c r="K219" s="40">
        <f>SUMIF(Sep!$A:$A,TB!$A219,Sep!$H:$H)</f>
        <v>0</v>
      </c>
      <c r="L219" s="40">
        <f>SUMIF(Oct!$A:$A,TB!$A219,Oct!$H:$H)</f>
        <v>0</v>
      </c>
      <c r="M219" s="40">
        <f>SUMIF(Nov!$A:$A,TB!$A219,Nov!$H:$H)</f>
        <v>0</v>
      </c>
      <c r="N219" s="167">
        <f>SUMIF(Dec!$A:$A,TB!$A219,Dec!$H:$H)</f>
        <v>0</v>
      </c>
      <c r="O219" s="181"/>
      <c r="P219" s="181"/>
      <c r="Q219" s="172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D219" s="40">
        <f t="shared" si="281"/>
        <v>0</v>
      </c>
      <c r="AE219" s="40">
        <f t="shared" si="282"/>
        <v>0</v>
      </c>
      <c r="AF219" s="40">
        <f t="shared" si="283"/>
        <v>0</v>
      </c>
      <c r="AG219" s="40">
        <f t="shared" si="284"/>
        <v>0</v>
      </c>
      <c r="AH219" s="40">
        <f t="shared" si="285"/>
        <v>0</v>
      </c>
      <c r="AI219" s="40">
        <f t="shared" si="286"/>
        <v>0</v>
      </c>
      <c r="AJ219" s="40">
        <f t="shared" si="287"/>
        <v>0</v>
      </c>
      <c r="AK219" s="40">
        <f t="shared" si="288"/>
        <v>0</v>
      </c>
      <c r="AL219" s="40">
        <f t="shared" si="289"/>
        <v>0</v>
      </c>
      <c r="AM219" s="40">
        <f t="shared" si="290"/>
        <v>0</v>
      </c>
      <c r="AN219" s="40">
        <f t="shared" si="291"/>
        <v>0</v>
      </c>
      <c r="AO219" s="167">
        <f t="shared" si="292"/>
        <v>0</v>
      </c>
    </row>
    <row r="220" spans="1:41" ht="16.399999999999999" customHeight="1">
      <c r="A220" s="23" t="s">
        <v>26</v>
      </c>
      <c r="B220" s="18"/>
      <c r="C220" s="19">
        <f t="shared" ref="C220" si="293">ROUND(SUM(C207:C219),2)</f>
        <v>60625.66</v>
      </c>
      <c r="D220" s="19">
        <f t="shared" ref="D220:N220" si="294">ROUND(SUM(D207:D219),2)</f>
        <v>59282.34</v>
      </c>
      <c r="E220" s="19">
        <f t="shared" si="294"/>
        <v>64742.64</v>
      </c>
      <c r="F220" s="19">
        <f t="shared" si="294"/>
        <v>63205.06</v>
      </c>
      <c r="G220" s="19">
        <f t="shared" si="294"/>
        <v>63955.44</v>
      </c>
      <c r="H220" s="19">
        <f>ROUND(SUM(H207:H219),2)</f>
        <v>62636.97</v>
      </c>
      <c r="I220" s="19">
        <f t="shared" si="294"/>
        <v>62636.97</v>
      </c>
      <c r="J220" s="19">
        <f t="shared" si="294"/>
        <v>62636.97</v>
      </c>
      <c r="K220" s="19">
        <f t="shared" si="294"/>
        <v>62636.97</v>
      </c>
      <c r="L220" s="19">
        <f t="shared" si="294"/>
        <v>62636.97</v>
      </c>
      <c r="M220" s="19">
        <f t="shared" si="294"/>
        <v>62636.97</v>
      </c>
      <c r="N220" s="166">
        <f t="shared" si="294"/>
        <v>62636.97</v>
      </c>
      <c r="O220" s="180"/>
      <c r="P220" s="180"/>
      <c r="Q220" s="171">
        <v>57071.01</v>
      </c>
      <c r="R220" s="19">
        <v>55995.4</v>
      </c>
      <c r="S220" s="19">
        <v>54919.67</v>
      </c>
      <c r="T220" s="19">
        <v>53930.14</v>
      </c>
      <c r="U220" s="19">
        <v>52940.61</v>
      </c>
      <c r="V220" s="19">
        <v>54964</v>
      </c>
      <c r="W220" s="19">
        <v>56706.86</v>
      </c>
      <c r="X220" s="19">
        <v>55550.720000000001</v>
      </c>
      <c r="Y220" s="19">
        <v>54394.58</v>
      </c>
      <c r="Z220" s="19">
        <v>53238.44</v>
      </c>
      <c r="AA220" s="19">
        <v>52082.3</v>
      </c>
      <c r="AB220" s="19">
        <v>61968.98</v>
      </c>
      <c r="AD220" s="19">
        <f t="shared" ref="AD220:AO220" si="295">ROUND(SUM(AD207:AD219),2)</f>
        <v>465374.7</v>
      </c>
      <c r="AE220" s="19">
        <f t="shared" si="295"/>
        <v>453136.42</v>
      </c>
      <c r="AF220" s="19">
        <f t="shared" si="295"/>
        <v>494569.02</v>
      </c>
      <c r="AG220" s="19">
        <f t="shared" si="295"/>
        <v>482981.47</v>
      </c>
      <c r="AH220" s="19">
        <f t="shared" si="295"/>
        <v>489770.77</v>
      </c>
      <c r="AI220" s="19">
        <f t="shared" si="295"/>
        <v>480074.81</v>
      </c>
      <c r="AJ220" s="19">
        <f t="shared" si="295"/>
        <v>480074.81</v>
      </c>
      <c r="AK220" s="19">
        <f t="shared" si="295"/>
        <v>480074.81</v>
      </c>
      <c r="AL220" s="19">
        <f t="shared" si="295"/>
        <v>480074.81</v>
      </c>
      <c r="AM220" s="19">
        <f t="shared" si="295"/>
        <v>480074.81</v>
      </c>
      <c r="AN220" s="19">
        <f t="shared" si="295"/>
        <v>480074.81</v>
      </c>
      <c r="AO220" s="19">
        <f t="shared" si="295"/>
        <v>480074.81</v>
      </c>
    </row>
    <row r="221" spans="1:41" ht="16.399999999999999" customHeight="1">
      <c r="A221" s="20"/>
      <c r="B221" s="14"/>
      <c r="C221" s="40">
        <f>SUMIF(Jan!$A:$A,TB!$A221,Jan!$H:$H)</f>
        <v>0</v>
      </c>
      <c r="D221" s="40">
        <f>SUMIF(Feb!$A:$A,TB!$A221,Feb!$H:$H)</f>
        <v>0</v>
      </c>
      <c r="E221" s="40">
        <f>SUMIF(Mar!$A:$A,TB!$A221,Mar!$H:$H)</f>
        <v>0</v>
      </c>
      <c r="F221" s="40">
        <f>SUMIF(Apr!$A:$A,TB!$A221,Apr!$H:$H)</f>
        <v>0</v>
      </c>
      <c r="G221" s="40">
        <f>SUMIF(May!$A:$A,TB!$A221,May!$H:$H)</f>
        <v>0</v>
      </c>
      <c r="H221" s="40">
        <f>SUMIF(Jun!$A:$A,TB!$A221,Jun!$H:$H)</f>
        <v>0</v>
      </c>
      <c r="I221" s="40">
        <f>SUMIF(Jul!$A:$A,TB!$A221,Jul!$H:$H)</f>
        <v>0</v>
      </c>
      <c r="J221" s="40">
        <f>SUMIF(Aug!$A:$A,TB!$A221,Aug!$H:$H)</f>
        <v>0</v>
      </c>
      <c r="K221" s="40">
        <f>SUMIF(Sep!$A:$A,TB!$A221,Sep!$H:$H)</f>
        <v>0</v>
      </c>
      <c r="L221" s="40">
        <f>SUMIF(Oct!$A:$A,TB!$A221,Oct!$H:$H)</f>
        <v>0</v>
      </c>
      <c r="M221" s="40">
        <f>SUMIF(Nov!$A:$A,TB!$A221,Nov!$H:$H)</f>
        <v>0</v>
      </c>
      <c r="N221" s="167">
        <f>SUMIF(Dec!$A:$A,TB!$A221,Dec!$H:$H)</f>
        <v>0</v>
      </c>
      <c r="O221" s="181"/>
      <c r="P221" s="181"/>
      <c r="Q221" s="172">
        <v>0</v>
      </c>
      <c r="R221" s="40">
        <v>0</v>
      </c>
      <c r="S221" s="40">
        <v>0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D221" s="40">
        <f t="shared" ref="AD221:AD224" si="296">ROUND(C221*AD$2,2)</f>
        <v>0</v>
      </c>
      <c r="AE221" s="40">
        <f t="shared" ref="AE221:AE224" si="297">ROUND(D221*AE$2,2)</f>
        <v>0</v>
      </c>
      <c r="AF221" s="40">
        <f t="shared" ref="AF221:AF224" si="298">ROUND(E221*AF$2,2)</f>
        <v>0</v>
      </c>
      <c r="AG221" s="40">
        <f t="shared" ref="AG221:AG224" si="299">ROUND(F221*AG$2,2)</f>
        <v>0</v>
      </c>
      <c r="AH221" s="40">
        <f t="shared" ref="AH221:AH224" si="300">ROUND(G221*AH$2,2)</f>
        <v>0</v>
      </c>
      <c r="AI221" s="40">
        <f t="shared" ref="AI221:AI224" si="301">ROUND(H221*AI$2,2)</f>
        <v>0</v>
      </c>
      <c r="AJ221" s="40">
        <f t="shared" ref="AJ221:AJ224" si="302">ROUND(I221*AJ$2,2)</f>
        <v>0</v>
      </c>
      <c r="AK221" s="40">
        <f t="shared" ref="AK221:AK224" si="303">ROUND(J221*AK$2,2)</f>
        <v>0</v>
      </c>
      <c r="AL221" s="40">
        <f t="shared" ref="AL221:AL224" si="304">ROUND(K221*AL$2,2)</f>
        <v>0</v>
      </c>
      <c r="AM221" s="40">
        <f t="shared" ref="AM221:AM224" si="305">ROUND(L221*AM$2,2)</f>
        <v>0</v>
      </c>
      <c r="AN221" s="40">
        <f t="shared" ref="AN221:AN224" si="306">ROUND(M221*AN$2,2)</f>
        <v>0</v>
      </c>
      <c r="AO221" s="167">
        <f t="shared" ref="AO221:AO224" si="307">ROUND(N221*AO$2,2)</f>
        <v>0</v>
      </c>
    </row>
    <row r="222" spans="1:41" ht="16.399999999999999" customHeight="1">
      <c r="A222" s="20">
        <v>11500</v>
      </c>
      <c r="B222" s="14" t="s">
        <v>237</v>
      </c>
      <c r="C222" s="40">
        <f>SUMIF(Jan!$A:$A,TB!$A222,Jan!$H:$H)</f>
        <v>269857.01</v>
      </c>
      <c r="D222" s="40">
        <f>SUMIF(Feb!$A:$A,TB!$A222,Feb!$H:$H)</f>
        <v>269857.01</v>
      </c>
      <c r="E222" s="40">
        <f>SUMIF(Mar!$A:$A,TB!$A222,Mar!$H:$H)</f>
        <v>269857.01</v>
      </c>
      <c r="F222" s="40">
        <f>SUMIF(Apr!$A:$A,TB!$A222,Apr!$H:$H)</f>
        <v>269857.01</v>
      </c>
      <c r="G222" s="40">
        <f>SUMIF(May!$A:$A,TB!$A222,May!$H:$H)</f>
        <v>269857.01</v>
      </c>
      <c r="H222" s="40">
        <f>SUMIF(Jun!$A:$A,TB!$A222,Jun!$H:$H)</f>
        <v>269857.01</v>
      </c>
      <c r="I222" s="40">
        <f>SUMIF(Jul!$A:$A,TB!$A222,Jul!$H:$H)</f>
        <v>269857.01</v>
      </c>
      <c r="J222" s="40">
        <f>SUMIF(Aug!$A:$A,TB!$A222,Aug!$H:$H)</f>
        <v>269857.01</v>
      </c>
      <c r="K222" s="40">
        <f>SUMIF(Sep!$A:$A,TB!$A222,Sep!$H:$H)</f>
        <v>269857.01</v>
      </c>
      <c r="L222" s="40">
        <f>SUMIF(Oct!$A:$A,TB!$A222,Oct!$H:$H)</f>
        <v>269857.01</v>
      </c>
      <c r="M222" s="40">
        <f>SUMIF(Nov!$A:$A,TB!$A222,Nov!$H:$H)</f>
        <v>269857.01</v>
      </c>
      <c r="N222" s="167">
        <f>SUMIF(Dec!$A:$A,TB!$A222,Dec!$H:$H)</f>
        <v>269857.01</v>
      </c>
      <c r="O222" s="181"/>
      <c r="P222" s="181"/>
      <c r="Q222" s="172">
        <v>263344.44</v>
      </c>
      <c r="R222" s="40">
        <v>263344.44</v>
      </c>
      <c r="S222" s="40">
        <v>263344.44</v>
      </c>
      <c r="T222" s="40">
        <v>263344.44</v>
      </c>
      <c r="U222" s="40">
        <v>263344.44</v>
      </c>
      <c r="V222" s="40">
        <v>263344.44</v>
      </c>
      <c r="W222" s="40">
        <v>263344.44</v>
      </c>
      <c r="X222" s="40">
        <v>263344.44</v>
      </c>
      <c r="Y222" s="40">
        <v>269857.01</v>
      </c>
      <c r="Z222" s="40">
        <v>269857.01</v>
      </c>
      <c r="AA222" s="40">
        <v>269857.01</v>
      </c>
      <c r="AB222" s="40">
        <v>269857.01</v>
      </c>
      <c r="AD222" s="40">
        <f t="shared" si="296"/>
        <v>2071476.38</v>
      </c>
      <c r="AE222" s="40">
        <f t="shared" si="297"/>
        <v>2062706.03</v>
      </c>
      <c r="AF222" s="40">
        <f t="shared" si="298"/>
        <v>2061437.7</v>
      </c>
      <c r="AG222" s="40">
        <f t="shared" si="299"/>
        <v>2062112.34</v>
      </c>
      <c r="AH222" s="40">
        <f t="shared" si="300"/>
        <v>2066564.98</v>
      </c>
      <c r="AI222" s="40">
        <f t="shared" si="301"/>
        <v>2068292.07</v>
      </c>
      <c r="AJ222" s="40">
        <f t="shared" si="302"/>
        <v>2068292.07</v>
      </c>
      <c r="AK222" s="40">
        <f t="shared" si="303"/>
        <v>2068292.07</v>
      </c>
      <c r="AL222" s="40">
        <f t="shared" si="304"/>
        <v>2068292.07</v>
      </c>
      <c r="AM222" s="40">
        <f t="shared" si="305"/>
        <v>2068292.07</v>
      </c>
      <c r="AN222" s="40">
        <f t="shared" si="306"/>
        <v>2068292.07</v>
      </c>
      <c r="AO222" s="167">
        <f t="shared" si="307"/>
        <v>2068292.07</v>
      </c>
    </row>
    <row r="223" spans="1:41" ht="16.399999999999999" customHeight="1">
      <c r="A223" s="20">
        <v>11501</v>
      </c>
      <c r="B223" s="14" t="s">
        <v>238</v>
      </c>
      <c r="C223" s="40">
        <f>SUMIF(Jan!$A:$A,TB!$A223,Jan!$H:$H)</f>
        <v>-139879.99</v>
      </c>
      <c r="D223" s="40">
        <f>SUMIF(Feb!$A:$A,TB!$A223,Feb!$H:$H)</f>
        <v>-139879.99</v>
      </c>
      <c r="E223" s="40">
        <f>SUMIF(Mar!$A:$A,TB!$A223,Mar!$H:$H)</f>
        <v>-166006.68</v>
      </c>
      <c r="F223" s="40">
        <f>SUMIF(Apr!$A:$A,TB!$A223,Apr!$H:$H)</f>
        <v>-166006.68</v>
      </c>
      <c r="G223" s="40">
        <f>SUMIF(May!$A:$A,TB!$A223,May!$H:$H)</f>
        <v>-166006.68</v>
      </c>
      <c r="H223" s="40">
        <f>SUMIF(Jun!$A:$A,TB!$A223,Jun!$H:$H)</f>
        <v>-192133.37</v>
      </c>
      <c r="I223" s="40">
        <f>SUMIF(Jul!$A:$A,TB!$A223,Jul!$H:$H)</f>
        <v>-192133.37</v>
      </c>
      <c r="J223" s="40">
        <f>SUMIF(Aug!$A:$A,TB!$A223,Aug!$H:$H)</f>
        <v>-192133.37</v>
      </c>
      <c r="K223" s="40">
        <f>SUMIF(Sep!$A:$A,TB!$A223,Sep!$H:$H)</f>
        <v>-192133.37</v>
      </c>
      <c r="L223" s="40">
        <f>SUMIF(Oct!$A:$A,TB!$A223,Oct!$H:$H)</f>
        <v>-192133.37</v>
      </c>
      <c r="M223" s="40">
        <f>SUMIF(Nov!$A:$A,TB!$A223,Nov!$H:$H)</f>
        <v>-192133.37</v>
      </c>
      <c r="N223" s="167">
        <f>SUMIF(Dec!$A:$A,TB!$A223,Dec!$H:$H)</f>
        <v>-192133.37</v>
      </c>
      <c r="O223" s="181"/>
      <c r="P223" s="181"/>
      <c r="Q223" s="172">
        <v>-118086.32</v>
      </c>
      <c r="R223" s="40">
        <v>-118086.32</v>
      </c>
      <c r="S223" s="40">
        <v>-143398.9</v>
      </c>
      <c r="T223" s="40">
        <v>-143398.9</v>
      </c>
      <c r="U223" s="40">
        <v>-143398.9</v>
      </c>
      <c r="V223" s="40">
        <v>-168711.48</v>
      </c>
      <c r="W223" s="40">
        <v>-168711.48</v>
      </c>
      <c r="X223" s="40">
        <v>-168711.48</v>
      </c>
      <c r="Y223" s="40">
        <v>-113753.3</v>
      </c>
      <c r="Z223" s="40">
        <v>-113753.3</v>
      </c>
      <c r="AA223" s="40">
        <v>-113753.3</v>
      </c>
      <c r="AB223" s="40">
        <v>-139879.99</v>
      </c>
      <c r="AD223" s="40">
        <f t="shared" si="296"/>
        <v>-1073746.78</v>
      </c>
      <c r="AE223" s="40">
        <f t="shared" si="297"/>
        <v>-1069200.68</v>
      </c>
      <c r="AF223" s="40">
        <f t="shared" si="298"/>
        <v>-1268125.03</v>
      </c>
      <c r="AG223" s="40">
        <f t="shared" si="299"/>
        <v>-1268540.05</v>
      </c>
      <c r="AH223" s="40">
        <f t="shared" si="300"/>
        <v>-1271279.1599999999</v>
      </c>
      <c r="AI223" s="40">
        <f t="shared" si="301"/>
        <v>-1472587</v>
      </c>
      <c r="AJ223" s="40">
        <f t="shared" si="302"/>
        <v>-1472587</v>
      </c>
      <c r="AK223" s="40">
        <f t="shared" si="303"/>
        <v>-1472587</v>
      </c>
      <c r="AL223" s="40">
        <f t="shared" si="304"/>
        <v>-1472587</v>
      </c>
      <c r="AM223" s="40">
        <f t="shared" si="305"/>
        <v>-1472587</v>
      </c>
      <c r="AN223" s="40">
        <f t="shared" si="306"/>
        <v>-1472587</v>
      </c>
      <c r="AO223" s="167">
        <f t="shared" si="307"/>
        <v>-1472587</v>
      </c>
    </row>
    <row r="224" spans="1:41" ht="16.399999999999999" customHeight="1">
      <c r="A224" s="13"/>
      <c r="B224" s="14"/>
      <c r="C224" s="40">
        <f>SUMIF(Jan!$A:$A,TB!$A224,Jan!$H:$H)</f>
        <v>0</v>
      </c>
      <c r="D224" s="40">
        <f>SUMIF(Feb!$A:$A,TB!$A224,Feb!$H:$H)</f>
        <v>0</v>
      </c>
      <c r="E224" s="40">
        <f>SUMIF(Mar!$A:$A,TB!$A224,Mar!$H:$H)</f>
        <v>0</v>
      </c>
      <c r="F224" s="40">
        <f>SUMIF(Apr!$A:$A,TB!$A224,Apr!$H:$H)</f>
        <v>0</v>
      </c>
      <c r="G224" s="40">
        <f>SUMIF(May!$A:$A,TB!$A224,May!$H:$H)</f>
        <v>0</v>
      </c>
      <c r="H224" s="40">
        <f>SUMIF(Jun!$A:$A,TB!$A224,Jun!$H:$H)</f>
        <v>0</v>
      </c>
      <c r="I224" s="40">
        <f>SUMIF(Jul!$A:$A,TB!$A224,Jul!$H:$H)</f>
        <v>0</v>
      </c>
      <c r="J224" s="40">
        <f>SUMIF(Aug!$A:$A,TB!$A224,Aug!$H:$H)</f>
        <v>0</v>
      </c>
      <c r="K224" s="40">
        <f>SUMIF(Sep!$A:$A,TB!$A224,Sep!$H:$H)</f>
        <v>0</v>
      </c>
      <c r="L224" s="40">
        <f>SUMIF(Oct!$A:$A,TB!$A224,Oct!$H:$H)</f>
        <v>0</v>
      </c>
      <c r="M224" s="40">
        <f>SUMIF(Nov!$A:$A,TB!$A224,Nov!$H:$H)</f>
        <v>0</v>
      </c>
      <c r="N224" s="167">
        <f>SUMIF(Dec!$A:$A,TB!$A224,Dec!$H:$H)</f>
        <v>0</v>
      </c>
      <c r="O224" s="181"/>
      <c r="P224" s="181"/>
      <c r="Q224" s="172">
        <v>0</v>
      </c>
      <c r="R224" s="40">
        <v>0</v>
      </c>
      <c r="S224" s="40">
        <v>0</v>
      </c>
      <c r="T224" s="40">
        <v>0</v>
      </c>
      <c r="U224" s="40">
        <v>0</v>
      </c>
      <c r="V224" s="40">
        <v>0</v>
      </c>
      <c r="W224" s="40">
        <v>0</v>
      </c>
      <c r="X224" s="40">
        <v>0</v>
      </c>
      <c r="Y224" s="40">
        <v>0</v>
      </c>
      <c r="Z224" s="40">
        <v>0</v>
      </c>
      <c r="AA224" s="40">
        <v>0</v>
      </c>
      <c r="AB224" s="40">
        <v>0</v>
      </c>
      <c r="AD224" s="40">
        <f t="shared" si="296"/>
        <v>0</v>
      </c>
      <c r="AE224" s="40">
        <f t="shared" si="297"/>
        <v>0</v>
      </c>
      <c r="AF224" s="40">
        <f t="shared" si="298"/>
        <v>0</v>
      </c>
      <c r="AG224" s="40">
        <f t="shared" si="299"/>
        <v>0</v>
      </c>
      <c r="AH224" s="40">
        <f t="shared" si="300"/>
        <v>0</v>
      </c>
      <c r="AI224" s="40">
        <f t="shared" si="301"/>
        <v>0</v>
      </c>
      <c r="AJ224" s="40">
        <f t="shared" si="302"/>
        <v>0</v>
      </c>
      <c r="AK224" s="40">
        <f t="shared" si="303"/>
        <v>0</v>
      </c>
      <c r="AL224" s="40">
        <f t="shared" si="304"/>
        <v>0</v>
      </c>
      <c r="AM224" s="40">
        <f t="shared" si="305"/>
        <v>0</v>
      </c>
      <c r="AN224" s="40">
        <f t="shared" si="306"/>
        <v>0</v>
      </c>
      <c r="AO224" s="167">
        <f t="shared" si="307"/>
        <v>0</v>
      </c>
    </row>
    <row r="225" spans="1:41" ht="16.399999999999999" customHeight="1">
      <c r="A225" s="17" t="s">
        <v>27</v>
      </c>
      <c r="B225" s="18"/>
      <c r="C225" s="19">
        <f t="shared" ref="C225" si="308">ROUND(SUM(C221:C224),2)</f>
        <v>129977.02</v>
      </c>
      <c r="D225" s="19">
        <f t="shared" ref="D225:N225" si="309">ROUND(SUM(D221:D224),2)</f>
        <v>129977.02</v>
      </c>
      <c r="E225" s="19">
        <f t="shared" si="309"/>
        <v>103850.33</v>
      </c>
      <c r="F225" s="19">
        <f t="shared" si="309"/>
        <v>103850.33</v>
      </c>
      <c r="G225" s="19">
        <f t="shared" si="309"/>
        <v>103850.33</v>
      </c>
      <c r="H225" s="19">
        <f t="shared" si="309"/>
        <v>77723.64</v>
      </c>
      <c r="I225" s="19">
        <f t="shared" si="309"/>
        <v>77723.64</v>
      </c>
      <c r="J225" s="19">
        <f t="shared" si="309"/>
        <v>77723.64</v>
      </c>
      <c r="K225" s="19">
        <f t="shared" si="309"/>
        <v>77723.64</v>
      </c>
      <c r="L225" s="19">
        <f t="shared" si="309"/>
        <v>77723.64</v>
      </c>
      <c r="M225" s="19">
        <f t="shared" si="309"/>
        <v>77723.64</v>
      </c>
      <c r="N225" s="166">
        <f t="shared" si="309"/>
        <v>77723.64</v>
      </c>
      <c r="O225" s="180"/>
      <c r="P225" s="180"/>
      <c r="Q225" s="171">
        <v>145258.12</v>
      </c>
      <c r="R225" s="19">
        <v>145258.12</v>
      </c>
      <c r="S225" s="19">
        <v>119945.54</v>
      </c>
      <c r="T225" s="19">
        <v>119945.54</v>
      </c>
      <c r="U225" s="19">
        <v>119945.54</v>
      </c>
      <c r="V225" s="19">
        <v>94632.960000000006</v>
      </c>
      <c r="W225" s="19">
        <v>94632.960000000006</v>
      </c>
      <c r="X225" s="19">
        <v>94632.960000000006</v>
      </c>
      <c r="Y225" s="19">
        <v>156103.71</v>
      </c>
      <c r="Z225" s="19">
        <v>156103.71</v>
      </c>
      <c r="AA225" s="19">
        <v>156103.71</v>
      </c>
      <c r="AB225" s="19">
        <v>129977.02</v>
      </c>
      <c r="AD225" s="19">
        <f t="shared" ref="AD225:AO225" si="310">ROUND(SUM(AD221:AD224),2)</f>
        <v>997729.6</v>
      </c>
      <c r="AE225" s="19">
        <f t="shared" si="310"/>
        <v>993505.35</v>
      </c>
      <c r="AF225" s="19">
        <f t="shared" si="310"/>
        <v>793312.67</v>
      </c>
      <c r="AG225" s="19">
        <f t="shared" si="310"/>
        <v>793572.29</v>
      </c>
      <c r="AH225" s="19">
        <f t="shared" si="310"/>
        <v>795285.82</v>
      </c>
      <c r="AI225" s="19">
        <f t="shared" si="310"/>
        <v>595705.06999999995</v>
      </c>
      <c r="AJ225" s="19">
        <f t="shared" si="310"/>
        <v>595705.06999999995</v>
      </c>
      <c r="AK225" s="19">
        <f t="shared" si="310"/>
        <v>595705.06999999995</v>
      </c>
      <c r="AL225" s="19">
        <f t="shared" si="310"/>
        <v>595705.06999999995</v>
      </c>
      <c r="AM225" s="19">
        <f t="shared" si="310"/>
        <v>595705.06999999995</v>
      </c>
      <c r="AN225" s="19">
        <f t="shared" si="310"/>
        <v>595705.06999999995</v>
      </c>
      <c r="AO225" s="19">
        <f t="shared" si="310"/>
        <v>595705.06999999995</v>
      </c>
    </row>
    <row r="226" spans="1:41" ht="16.399999999999999" customHeight="1">
      <c r="A226" s="20"/>
      <c r="B226" s="14"/>
      <c r="C226" s="40">
        <f>SUMIF(Jan!$A:$A,TB!$A226,Jan!$H:$H)</f>
        <v>0</v>
      </c>
      <c r="D226" s="40">
        <f>SUMIF(Feb!$A:$A,TB!$A226,Feb!$H:$H)</f>
        <v>0</v>
      </c>
      <c r="E226" s="40">
        <f>SUMIF(Mar!$A:$A,TB!$A226,Mar!$H:$H)</f>
        <v>0</v>
      </c>
      <c r="F226" s="40">
        <f>SUMIF(Apr!$A:$A,TB!$A226,Apr!$H:$H)</f>
        <v>0</v>
      </c>
      <c r="G226" s="40">
        <f>SUMIF(May!$A:$A,TB!$A226,May!$H:$H)</f>
        <v>0</v>
      </c>
      <c r="H226" s="40">
        <f>SUMIF(Jun!$A:$A,TB!$A226,Jun!$H:$H)</f>
        <v>0</v>
      </c>
      <c r="I226" s="40">
        <f>SUMIF(Jul!$A:$A,TB!$A226,Jul!$H:$H)</f>
        <v>0</v>
      </c>
      <c r="J226" s="40">
        <f>SUMIF(Aug!$A:$A,TB!$A226,Aug!$H:$H)</f>
        <v>0</v>
      </c>
      <c r="K226" s="40">
        <f>SUMIF(Sep!$A:$A,TB!$A226,Sep!$H:$H)</f>
        <v>0</v>
      </c>
      <c r="L226" s="40">
        <f>SUMIF(Oct!$A:$A,TB!$A226,Oct!$H:$H)</f>
        <v>0</v>
      </c>
      <c r="M226" s="40">
        <f>SUMIF(Nov!$A:$A,TB!$A226,Nov!$H:$H)</f>
        <v>0</v>
      </c>
      <c r="N226" s="167">
        <f>SUMIF(Dec!$A:$A,TB!$A226,Dec!$H:$H)</f>
        <v>0</v>
      </c>
      <c r="O226" s="181"/>
      <c r="P226" s="181"/>
      <c r="Q226" s="172">
        <v>0</v>
      </c>
      <c r="R226" s="40">
        <v>0</v>
      </c>
      <c r="S226" s="40">
        <v>0</v>
      </c>
      <c r="T226" s="40">
        <v>0</v>
      </c>
      <c r="U226" s="40">
        <v>0</v>
      </c>
      <c r="V226" s="40">
        <v>0</v>
      </c>
      <c r="W226" s="40">
        <v>0</v>
      </c>
      <c r="X226" s="40">
        <v>0</v>
      </c>
      <c r="Y226" s="40">
        <v>0</v>
      </c>
      <c r="Z226" s="40">
        <v>0</v>
      </c>
      <c r="AA226" s="40">
        <v>0</v>
      </c>
      <c r="AB226" s="40">
        <v>0</v>
      </c>
      <c r="AD226" s="40">
        <f t="shared" ref="AD226:AD229" si="311">ROUND(C226*AD$2,2)</f>
        <v>0</v>
      </c>
      <c r="AE226" s="40">
        <f t="shared" ref="AE226:AE229" si="312">ROUND(D226*AE$2,2)</f>
        <v>0</v>
      </c>
      <c r="AF226" s="40">
        <f t="shared" ref="AF226:AF229" si="313">ROUND(E226*AF$2,2)</f>
        <v>0</v>
      </c>
      <c r="AG226" s="40">
        <f t="shared" ref="AG226:AG229" si="314">ROUND(F226*AG$2,2)</f>
        <v>0</v>
      </c>
      <c r="AH226" s="40">
        <f t="shared" ref="AH226:AH229" si="315">ROUND(G226*AH$2,2)</f>
        <v>0</v>
      </c>
      <c r="AI226" s="40">
        <f t="shared" ref="AI226:AI229" si="316">ROUND(H226*AI$2,2)</f>
        <v>0</v>
      </c>
      <c r="AJ226" s="40">
        <f t="shared" ref="AJ226:AJ229" si="317">ROUND(I226*AJ$2,2)</f>
        <v>0</v>
      </c>
      <c r="AK226" s="40">
        <f t="shared" ref="AK226:AK229" si="318">ROUND(J226*AK$2,2)</f>
        <v>0</v>
      </c>
      <c r="AL226" s="40">
        <f t="shared" ref="AL226:AL229" si="319">ROUND(K226*AL$2,2)</f>
        <v>0</v>
      </c>
      <c r="AM226" s="40">
        <f t="shared" ref="AM226:AM229" si="320">ROUND(L226*AM$2,2)</f>
        <v>0</v>
      </c>
      <c r="AN226" s="40">
        <f t="shared" ref="AN226:AN229" si="321">ROUND(M226*AN$2,2)</f>
        <v>0</v>
      </c>
      <c r="AO226" s="167">
        <f t="shared" ref="AO226:AO229" si="322">ROUND(N226*AO$2,2)</f>
        <v>0</v>
      </c>
    </row>
    <row r="227" spans="1:41" ht="16.399999999999999" customHeight="1">
      <c r="A227" s="20">
        <v>11600</v>
      </c>
      <c r="B227" s="14" t="s">
        <v>239</v>
      </c>
      <c r="C227" s="40">
        <f>SUMIF(Jan!$A:$A,TB!$A227,Jan!$H:$H)</f>
        <v>25043.759999999998</v>
      </c>
      <c r="D227" s="40">
        <f>SUMIF(Feb!$A:$A,TB!$A227,Feb!$H:$H)</f>
        <v>25043.759999999998</v>
      </c>
      <c r="E227" s="40">
        <f>SUMIF(Mar!$A:$A,TB!$A227,Mar!$H:$H)</f>
        <v>25043.759999999998</v>
      </c>
      <c r="F227" s="40">
        <f>SUMIF(Apr!$A:$A,TB!$A227,Apr!$H:$H)</f>
        <v>25043.759999999998</v>
      </c>
      <c r="G227" s="40">
        <f>SUMIF(May!$A:$A,TB!$A227,May!$H:$H)</f>
        <v>27027.54</v>
      </c>
      <c r="H227" s="40">
        <f>SUMIF(Jun!$A:$A,TB!$A227,Jun!$H:$H)</f>
        <v>27027.54</v>
      </c>
      <c r="I227" s="40">
        <f>SUMIF(Jul!$A:$A,TB!$A227,Jul!$H:$H)</f>
        <v>27027.54</v>
      </c>
      <c r="J227" s="40">
        <f>SUMIF(Aug!$A:$A,TB!$A227,Aug!$H:$H)</f>
        <v>27027.54</v>
      </c>
      <c r="K227" s="40">
        <f>SUMIF(Sep!$A:$A,TB!$A227,Sep!$H:$H)</f>
        <v>27027.54</v>
      </c>
      <c r="L227" s="40">
        <f>SUMIF(Oct!$A:$A,TB!$A227,Oct!$H:$H)</f>
        <v>27027.54</v>
      </c>
      <c r="M227" s="40">
        <f>SUMIF(Nov!$A:$A,TB!$A227,Nov!$H:$H)</f>
        <v>27027.54</v>
      </c>
      <c r="N227" s="167">
        <f>SUMIF(Dec!$A:$A,TB!$A227,Dec!$H:$H)</f>
        <v>27027.54</v>
      </c>
      <c r="O227" s="181"/>
      <c r="P227" s="181"/>
      <c r="Q227" s="172">
        <v>0</v>
      </c>
      <c r="R227" s="40">
        <v>0</v>
      </c>
      <c r="S227" s="40">
        <v>0</v>
      </c>
      <c r="T227" s="40">
        <v>0</v>
      </c>
      <c r="U227" s="40">
        <v>0</v>
      </c>
      <c r="V227" s="40">
        <v>0</v>
      </c>
      <c r="W227" s="40">
        <v>25043.759999999998</v>
      </c>
      <c r="X227" s="40">
        <v>25043.759999999998</v>
      </c>
      <c r="Y227" s="40">
        <v>25043.759999999998</v>
      </c>
      <c r="Z227" s="40">
        <v>25043.759999999998</v>
      </c>
      <c r="AA227" s="40">
        <v>25043.759999999998</v>
      </c>
      <c r="AB227" s="40">
        <v>25043.759999999998</v>
      </c>
      <c r="AD227" s="40">
        <f t="shared" si="311"/>
        <v>192240.91</v>
      </c>
      <c r="AE227" s="40">
        <f t="shared" si="312"/>
        <v>191426.99</v>
      </c>
      <c r="AF227" s="40">
        <f t="shared" si="313"/>
        <v>191309.28</v>
      </c>
      <c r="AG227" s="40">
        <f t="shared" si="314"/>
        <v>191371.89</v>
      </c>
      <c r="AH227" s="40">
        <f t="shared" si="315"/>
        <v>206976.9</v>
      </c>
      <c r="AI227" s="40">
        <f t="shared" si="316"/>
        <v>207149.88</v>
      </c>
      <c r="AJ227" s="40">
        <f t="shared" si="317"/>
        <v>207149.88</v>
      </c>
      <c r="AK227" s="40">
        <f t="shared" si="318"/>
        <v>207149.88</v>
      </c>
      <c r="AL227" s="40">
        <f t="shared" si="319"/>
        <v>207149.88</v>
      </c>
      <c r="AM227" s="40">
        <f t="shared" si="320"/>
        <v>207149.88</v>
      </c>
      <c r="AN227" s="40">
        <f t="shared" si="321"/>
        <v>207149.88</v>
      </c>
      <c r="AO227" s="167">
        <f t="shared" si="322"/>
        <v>207149.88</v>
      </c>
    </row>
    <row r="228" spans="1:41" ht="16.399999999999999" customHeight="1">
      <c r="A228" s="20">
        <v>11601</v>
      </c>
      <c r="B228" s="14" t="s">
        <v>240</v>
      </c>
      <c r="C228" s="40">
        <f>SUMIF(Jan!$A:$A,TB!$A228,Jan!$H:$H)</f>
        <v>-2921.8</v>
      </c>
      <c r="D228" s="40">
        <f>SUMIF(Feb!$A:$A,TB!$A228,Feb!$H:$H)</f>
        <v>-3339.2</v>
      </c>
      <c r="E228" s="40">
        <f>SUMIF(Mar!$A:$A,TB!$A228,Mar!$H:$H)</f>
        <v>-3756.6</v>
      </c>
      <c r="F228" s="40">
        <f>SUMIF(Apr!$A:$A,TB!$A228,Apr!$H:$H)</f>
        <v>-4174</v>
      </c>
      <c r="G228" s="40">
        <f>SUMIF(May!$A:$A,TB!$A228,May!$H:$H)</f>
        <v>-4624.46</v>
      </c>
      <c r="H228" s="40">
        <f>SUMIF(Jun!$A:$A,TB!$A228,Jun!$H:$H)</f>
        <v>-5055.62</v>
      </c>
      <c r="I228" s="40">
        <f>SUMIF(Jul!$A:$A,TB!$A228,Jul!$H:$H)</f>
        <v>-5055.62</v>
      </c>
      <c r="J228" s="40">
        <f>SUMIF(Aug!$A:$A,TB!$A228,Aug!$H:$H)</f>
        <v>-5055.62</v>
      </c>
      <c r="K228" s="40">
        <f>SUMIF(Sep!$A:$A,TB!$A228,Sep!$H:$H)</f>
        <v>-5055.62</v>
      </c>
      <c r="L228" s="40">
        <f>SUMIF(Oct!$A:$A,TB!$A228,Oct!$H:$H)</f>
        <v>-5055.62</v>
      </c>
      <c r="M228" s="40">
        <f>SUMIF(Nov!$A:$A,TB!$A228,Nov!$H:$H)</f>
        <v>-5055.62</v>
      </c>
      <c r="N228" s="167">
        <f>SUMIF(Dec!$A:$A,TB!$A228,Dec!$H:$H)</f>
        <v>-5055.62</v>
      </c>
      <c r="O228" s="181"/>
      <c r="P228" s="181"/>
      <c r="Q228" s="172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-417.4</v>
      </c>
      <c r="X228" s="40">
        <v>-834.8</v>
      </c>
      <c r="Y228" s="40">
        <v>-1252.2</v>
      </c>
      <c r="Z228" s="40">
        <v>-1669.6</v>
      </c>
      <c r="AA228" s="40">
        <v>-2087</v>
      </c>
      <c r="AB228" s="40">
        <v>-2504.4</v>
      </c>
      <c r="AD228" s="40">
        <f t="shared" si="311"/>
        <v>-22428.32</v>
      </c>
      <c r="AE228" s="40">
        <f t="shared" si="312"/>
        <v>-25523.84</v>
      </c>
      <c r="AF228" s="40">
        <f t="shared" si="313"/>
        <v>-28696.67</v>
      </c>
      <c r="AG228" s="40">
        <f t="shared" si="314"/>
        <v>-31895.62</v>
      </c>
      <c r="AH228" s="40">
        <f t="shared" si="315"/>
        <v>-35414.11</v>
      </c>
      <c r="AI228" s="40">
        <f t="shared" si="316"/>
        <v>-38748.29</v>
      </c>
      <c r="AJ228" s="40">
        <f t="shared" si="317"/>
        <v>-38748.29</v>
      </c>
      <c r="AK228" s="40">
        <f t="shared" si="318"/>
        <v>-38748.29</v>
      </c>
      <c r="AL228" s="40">
        <f t="shared" si="319"/>
        <v>-38748.29</v>
      </c>
      <c r="AM228" s="40">
        <f t="shared" si="320"/>
        <v>-38748.29</v>
      </c>
      <c r="AN228" s="40">
        <f t="shared" si="321"/>
        <v>-38748.29</v>
      </c>
      <c r="AO228" s="167">
        <f t="shared" si="322"/>
        <v>-38748.29</v>
      </c>
    </row>
    <row r="229" spans="1:41" ht="16.399999999999999" customHeight="1">
      <c r="A229" s="20"/>
      <c r="B229" s="14"/>
      <c r="C229" s="40">
        <f>SUMIF(Jan!$A:$A,TB!$A229,Jan!$H:$H)</f>
        <v>0</v>
      </c>
      <c r="D229" s="40">
        <f>SUMIF(Feb!$A:$A,TB!$A229,Feb!$H:$H)</f>
        <v>0</v>
      </c>
      <c r="E229" s="40">
        <f>SUMIF(Mar!$A:$A,TB!$A229,Mar!$H:$H)</f>
        <v>0</v>
      </c>
      <c r="F229" s="40">
        <f>SUMIF(Apr!$A:$A,TB!$A229,Apr!$H:$H)</f>
        <v>0</v>
      </c>
      <c r="G229" s="40">
        <f>SUMIF(May!$A:$A,TB!$A229,May!$H:$H)</f>
        <v>0</v>
      </c>
      <c r="H229" s="40">
        <f>SUMIF(Jun!$A:$A,TB!$A229,Jun!$H:$H)</f>
        <v>0</v>
      </c>
      <c r="I229" s="40">
        <f>SUMIF(Jul!$A:$A,TB!$A229,Jul!$H:$H)</f>
        <v>0</v>
      </c>
      <c r="J229" s="40">
        <f>SUMIF(Aug!$A:$A,TB!$A229,Aug!$H:$H)</f>
        <v>0</v>
      </c>
      <c r="K229" s="40">
        <f>SUMIF(Sep!$A:$A,TB!$A229,Sep!$H:$H)</f>
        <v>0</v>
      </c>
      <c r="L229" s="40">
        <f>SUMIF(Oct!$A:$A,TB!$A229,Oct!$H:$H)</f>
        <v>0</v>
      </c>
      <c r="M229" s="40">
        <f>SUMIF(Nov!$A:$A,TB!$A229,Nov!$H:$H)</f>
        <v>0</v>
      </c>
      <c r="N229" s="167">
        <f>SUMIF(Dec!$A:$A,TB!$A229,Dec!$H:$H)</f>
        <v>0</v>
      </c>
      <c r="O229" s="181"/>
      <c r="P229" s="181"/>
      <c r="Q229" s="172">
        <v>0</v>
      </c>
      <c r="R229" s="40">
        <v>0</v>
      </c>
      <c r="S229" s="40">
        <v>0</v>
      </c>
      <c r="T229" s="40">
        <v>0</v>
      </c>
      <c r="U229" s="40">
        <v>0</v>
      </c>
      <c r="V229" s="40">
        <v>0</v>
      </c>
      <c r="W229" s="40">
        <v>0</v>
      </c>
      <c r="X229" s="40">
        <v>0</v>
      </c>
      <c r="Y229" s="40">
        <v>0</v>
      </c>
      <c r="Z229" s="40">
        <v>0</v>
      </c>
      <c r="AA229" s="40">
        <v>0</v>
      </c>
      <c r="AB229" s="40">
        <v>0</v>
      </c>
      <c r="AD229" s="40">
        <f t="shared" si="311"/>
        <v>0</v>
      </c>
      <c r="AE229" s="40">
        <f t="shared" si="312"/>
        <v>0</v>
      </c>
      <c r="AF229" s="40">
        <f t="shared" si="313"/>
        <v>0</v>
      </c>
      <c r="AG229" s="40">
        <f t="shared" si="314"/>
        <v>0</v>
      </c>
      <c r="AH229" s="40">
        <f t="shared" si="315"/>
        <v>0</v>
      </c>
      <c r="AI229" s="40">
        <f t="shared" si="316"/>
        <v>0</v>
      </c>
      <c r="AJ229" s="40">
        <f t="shared" si="317"/>
        <v>0</v>
      </c>
      <c r="AK229" s="40">
        <f t="shared" si="318"/>
        <v>0</v>
      </c>
      <c r="AL229" s="40">
        <f t="shared" si="319"/>
        <v>0</v>
      </c>
      <c r="AM229" s="40">
        <f t="shared" si="320"/>
        <v>0</v>
      </c>
      <c r="AN229" s="40">
        <f t="shared" si="321"/>
        <v>0</v>
      </c>
      <c r="AO229" s="167">
        <f t="shared" si="322"/>
        <v>0</v>
      </c>
    </row>
    <row r="230" spans="1:41" ht="16.399999999999999" customHeight="1">
      <c r="A230" s="17" t="s">
        <v>28</v>
      </c>
      <c r="B230" s="18"/>
      <c r="C230" s="19">
        <f t="shared" ref="C230" si="323">ROUND(SUM(C226:C229),2)</f>
        <v>22121.96</v>
      </c>
      <c r="D230" s="19">
        <f t="shared" ref="D230:N230" si="324">ROUND(SUM(D226:D229),2)</f>
        <v>21704.560000000001</v>
      </c>
      <c r="E230" s="19">
        <f t="shared" si="324"/>
        <v>21287.16</v>
      </c>
      <c r="F230" s="19">
        <f t="shared" si="324"/>
        <v>20869.759999999998</v>
      </c>
      <c r="G230" s="19">
        <f t="shared" si="324"/>
        <v>22403.08</v>
      </c>
      <c r="H230" s="19">
        <f t="shared" si="324"/>
        <v>21971.919999999998</v>
      </c>
      <c r="I230" s="19">
        <f t="shared" si="324"/>
        <v>21971.919999999998</v>
      </c>
      <c r="J230" s="19">
        <f t="shared" si="324"/>
        <v>21971.919999999998</v>
      </c>
      <c r="K230" s="19">
        <f t="shared" si="324"/>
        <v>21971.919999999998</v>
      </c>
      <c r="L230" s="19">
        <f t="shared" si="324"/>
        <v>21971.919999999998</v>
      </c>
      <c r="M230" s="19">
        <f t="shared" si="324"/>
        <v>21971.919999999998</v>
      </c>
      <c r="N230" s="166">
        <f t="shared" si="324"/>
        <v>21971.919999999998</v>
      </c>
      <c r="O230" s="180"/>
      <c r="P230" s="180"/>
      <c r="Q230" s="171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24626.36</v>
      </c>
      <c r="X230" s="19">
        <v>24208.959999999999</v>
      </c>
      <c r="Y230" s="19">
        <v>23791.56</v>
      </c>
      <c r="Z230" s="19">
        <v>23374.16</v>
      </c>
      <c r="AA230" s="19">
        <v>22956.76</v>
      </c>
      <c r="AB230" s="19">
        <v>22539.360000000001</v>
      </c>
      <c r="AD230" s="19">
        <f t="shared" ref="AD230:AO230" si="325">ROUND(SUM(AD226:AD229),2)</f>
        <v>169812.59</v>
      </c>
      <c r="AE230" s="19">
        <f t="shared" si="325"/>
        <v>165903.15</v>
      </c>
      <c r="AF230" s="19">
        <f t="shared" si="325"/>
        <v>162612.60999999999</v>
      </c>
      <c r="AG230" s="19">
        <f t="shared" si="325"/>
        <v>159476.26999999999</v>
      </c>
      <c r="AH230" s="19">
        <f t="shared" si="325"/>
        <v>171562.79</v>
      </c>
      <c r="AI230" s="19">
        <f t="shared" si="325"/>
        <v>168401.59</v>
      </c>
      <c r="AJ230" s="19">
        <f t="shared" si="325"/>
        <v>168401.59</v>
      </c>
      <c r="AK230" s="19">
        <f t="shared" si="325"/>
        <v>168401.59</v>
      </c>
      <c r="AL230" s="19">
        <f t="shared" si="325"/>
        <v>168401.59</v>
      </c>
      <c r="AM230" s="19">
        <f t="shared" si="325"/>
        <v>168401.59</v>
      </c>
      <c r="AN230" s="19">
        <f t="shared" si="325"/>
        <v>168401.59</v>
      </c>
      <c r="AO230" s="19">
        <f t="shared" si="325"/>
        <v>168401.59</v>
      </c>
    </row>
    <row r="231" spans="1:41" ht="16.399999999999999" customHeight="1">
      <c r="A231" s="13"/>
      <c r="B231" s="14"/>
      <c r="C231" s="40">
        <f>SUMIF(Jan!$A:$A,TB!$A231,Jan!$H:$H)</f>
        <v>0</v>
      </c>
      <c r="D231" s="40">
        <f>SUMIF(Feb!$A:$A,TB!$A231,Feb!$H:$H)</f>
        <v>0</v>
      </c>
      <c r="E231" s="40">
        <f>SUMIF(Mar!$A:$A,TB!$A231,Mar!$H:$H)</f>
        <v>0</v>
      </c>
      <c r="F231" s="40">
        <f>SUMIF(Apr!$A:$A,TB!$A231,Apr!$H:$H)</f>
        <v>0</v>
      </c>
      <c r="G231" s="40">
        <f>SUMIF(May!$A:$A,TB!$A231,May!$H:$H)</f>
        <v>0</v>
      </c>
      <c r="H231" s="40">
        <f>SUMIF(Jun!$A:$A,TB!$A231,Jun!$H:$H)</f>
        <v>0</v>
      </c>
      <c r="I231" s="40">
        <f>SUMIF(Jul!$A:$A,TB!$A231,Jul!$H:$H)</f>
        <v>0</v>
      </c>
      <c r="J231" s="40">
        <f>SUMIF(Aug!$A:$A,TB!$A231,Aug!$H:$H)</f>
        <v>0</v>
      </c>
      <c r="K231" s="40">
        <f>SUMIF(Sep!$A:$A,TB!$A231,Sep!$H:$H)</f>
        <v>0</v>
      </c>
      <c r="L231" s="40">
        <f>SUMIF(Oct!$A:$A,TB!$A231,Oct!$H:$H)</f>
        <v>0</v>
      </c>
      <c r="M231" s="40">
        <f>SUMIF(Nov!$A:$A,TB!$A231,Nov!$H:$H)</f>
        <v>0</v>
      </c>
      <c r="N231" s="167">
        <f>SUMIF(Dec!$A:$A,TB!$A231,Dec!$H:$H)</f>
        <v>0</v>
      </c>
      <c r="O231" s="181"/>
      <c r="P231" s="181"/>
      <c r="Q231" s="172">
        <v>0</v>
      </c>
      <c r="R231" s="40">
        <v>0</v>
      </c>
      <c r="S231" s="40">
        <v>0</v>
      </c>
      <c r="T231" s="40">
        <v>0</v>
      </c>
      <c r="U231" s="40">
        <v>0</v>
      </c>
      <c r="V231" s="40">
        <v>0</v>
      </c>
      <c r="W231" s="40">
        <v>0</v>
      </c>
      <c r="X231" s="40">
        <v>0</v>
      </c>
      <c r="Y231" s="40">
        <v>0</v>
      </c>
      <c r="Z231" s="40">
        <v>0</v>
      </c>
      <c r="AA231" s="40">
        <v>0</v>
      </c>
      <c r="AB231" s="40">
        <v>0</v>
      </c>
      <c r="AD231" s="40">
        <f t="shared" ref="AD231:AD234" si="326">ROUND(C231*AD$2,2)</f>
        <v>0</v>
      </c>
      <c r="AE231" s="40">
        <f t="shared" ref="AE231:AE234" si="327">ROUND(D231*AE$2,2)</f>
        <v>0</v>
      </c>
      <c r="AF231" s="40">
        <f t="shared" ref="AF231:AF234" si="328">ROUND(E231*AF$2,2)</f>
        <v>0</v>
      </c>
      <c r="AG231" s="40">
        <f t="shared" ref="AG231:AG234" si="329">ROUND(F231*AG$2,2)</f>
        <v>0</v>
      </c>
      <c r="AH231" s="40">
        <f t="shared" ref="AH231:AH234" si="330">ROUND(G231*AH$2,2)</f>
        <v>0</v>
      </c>
      <c r="AI231" s="40">
        <f t="shared" ref="AI231:AI234" si="331">ROUND(H231*AI$2,2)</f>
        <v>0</v>
      </c>
      <c r="AJ231" s="40">
        <f t="shared" ref="AJ231:AJ234" si="332">ROUND(I231*AJ$2,2)</f>
        <v>0</v>
      </c>
      <c r="AK231" s="40">
        <f t="shared" ref="AK231:AK234" si="333">ROUND(J231*AK$2,2)</f>
        <v>0</v>
      </c>
      <c r="AL231" s="40">
        <f t="shared" ref="AL231:AL234" si="334">ROUND(K231*AL$2,2)</f>
        <v>0</v>
      </c>
      <c r="AM231" s="40">
        <f t="shared" ref="AM231:AM234" si="335">ROUND(L231*AM$2,2)</f>
        <v>0</v>
      </c>
      <c r="AN231" s="40">
        <f t="shared" ref="AN231:AN234" si="336">ROUND(M231*AN$2,2)</f>
        <v>0</v>
      </c>
      <c r="AO231" s="167">
        <f t="shared" ref="AO231:AO234" si="337">ROUND(N231*AO$2,2)</f>
        <v>0</v>
      </c>
    </row>
    <row r="232" spans="1:41" ht="16.399999999999999" customHeight="1">
      <c r="A232" s="13">
        <v>15016</v>
      </c>
      <c r="B232" s="21" t="s">
        <v>241</v>
      </c>
      <c r="C232" s="40">
        <f>SUMIF(Jan!$A:$A,TB!$A232,Jan!$H:$H)</f>
        <v>0</v>
      </c>
      <c r="D232" s="40">
        <f>SUMIF(Feb!$A:$A,TB!$A232,Feb!$H:$H)</f>
        <v>0</v>
      </c>
      <c r="E232" s="40">
        <f>SUMIF(Mar!$A:$A,TB!$A232,Mar!$H:$H)</f>
        <v>26095.06</v>
      </c>
      <c r="F232" s="40">
        <f>SUMIF(Apr!$A:$A,TB!$A232,Apr!$H:$H)</f>
        <v>26095.06</v>
      </c>
      <c r="G232" s="40">
        <f>SUMIF(May!$A:$A,TB!$A232,May!$H:$H)</f>
        <v>26095.06</v>
      </c>
      <c r="H232" s="40">
        <f>SUMIF(Jun!$A:$A,TB!$A232,Jun!$H:$H)</f>
        <v>19645.53</v>
      </c>
      <c r="I232" s="40">
        <f>SUMIF(Jul!$A:$A,TB!$A232,Jul!$H:$H)</f>
        <v>19645.53</v>
      </c>
      <c r="J232" s="40">
        <f>SUMIF(Aug!$A:$A,TB!$A232,Aug!$H:$H)</f>
        <v>19645.53</v>
      </c>
      <c r="K232" s="40">
        <f>SUMIF(Sep!$A:$A,TB!$A232,Sep!$H:$H)</f>
        <v>19645.53</v>
      </c>
      <c r="L232" s="40">
        <f>SUMIF(Oct!$A:$A,TB!$A232,Oct!$H:$H)</f>
        <v>19645.53</v>
      </c>
      <c r="M232" s="40">
        <f>SUMIF(Nov!$A:$A,TB!$A232,Nov!$H:$H)</f>
        <v>19645.53</v>
      </c>
      <c r="N232" s="167">
        <f>SUMIF(Dec!$A:$A,TB!$A232,Dec!$H:$H)</f>
        <v>19645.53</v>
      </c>
      <c r="O232" s="181"/>
      <c r="P232" s="181"/>
      <c r="Q232" s="172">
        <v>0</v>
      </c>
      <c r="R232" s="40">
        <v>0</v>
      </c>
      <c r="S232" s="40">
        <v>30050.52</v>
      </c>
      <c r="T232" s="40">
        <v>30050.52</v>
      </c>
      <c r="U232" s="40">
        <v>30050.52</v>
      </c>
      <c r="V232" s="40">
        <v>23884.959999999999</v>
      </c>
      <c r="W232" s="40">
        <v>23884.959999999999</v>
      </c>
      <c r="X232" s="40">
        <v>23884.959999999999</v>
      </c>
      <c r="Y232" s="40">
        <v>38668.36</v>
      </c>
      <c r="Z232" s="40">
        <v>38668.36</v>
      </c>
      <c r="AA232" s="40">
        <v>38668.36</v>
      </c>
      <c r="AB232" s="40">
        <v>32435.39</v>
      </c>
      <c r="AD232" s="40">
        <f t="shared" si="326"/>
        <v>0</v>
      </c>
      <c r="AE232" s="40">
        <f t="shared" si="327"/>
        <v>0</v>
      </c>
      <c r="AF232" s="40">
        <f t="shared" si="328"/>
        <v>199340.16</v>
      </c>
      <c r="AG232" s="40">
        <f t="shared" si="329"/>
        <v>199405.4</v>
      </c>
      <c r="AH232" s="40">
        <f t="shared" si="330"/>
        <v>199835.97</v>
      </c>
      <c r="AI232" s="40">
        <f t="shared" si="331"/>
        <v>150571.20000000001</v>
      </c>
      <c r="AJ232" s="40">
        <f t="shared" si="332"/>
        <v>150571.20000000001</v>
      </c>
      <c r="AK232" s="40">
        <f t="shared" si="333"/>
        <v>150571.20000000001</v>
      </c>
      <c r="AL232" s="40">
        <f t="shared" si="334"/>
        <v>150571.20000000001</v>
      </c>
      <c r="AM232" s="40">
        <f t="shared" si="335"/>
        <v>150571.20000000001</v>
      </c>
      <c r="AN232" s="40">
        <f t="shared" si="336"/>
        <v>150571.20000000001</v>
      </c>
      <c r="AO232" s="167">
        <f t="shared" si="337"/>
        <v>150571.20000000001</v>
      </c>
    </row>
    <row r="233" spans="1:41" ht="16.399999999999999" customHeight="1">
      <c r="A233" s="13">
        <v>25012</v>
      </c>
      <c r="B233" s="21" t="s">
        <v>242</v>
      </c>
      <c r="C233" s="40">
        <f>SUMIF(Jan!$A:$A,TB!$A233,Jan!$H:$H)</f>
        <v>0</v>
      </c>
      <c r="D233" s="40">
        <f>SUMIF(Feb!$A:$A,TB!$A233,Feb!$H:$H)</f>
        <v>0</v>
      </c>
      <c r="E233" s="40">
        <f>SUMIF(Mar!$A:$A,TB!$A233,Mar!$H:$H)</f>
        <v>-24924.080000000002</v>
      </c>
      <c r="F233" s="40">
        <f>SUMIF(Apr!$A:$A,TB!$A233,Apr!$H:$H)</f>
        <v>-24924.080000000002</v>
      </c>
      <c r="G233" s="40">
        <f>SUMIF(May!$A:$A,TB!$A233,May!$H:$H)</f>
        <v>-24924.080000000002</v>
      </c>
      <c r="H233" s="40">
        <f>SUMIF(Jun!$A:$A,TB!$A233,Jun!$H:$H)</f>
        <v>-18653.669999999998</v>
      </c>
      <c r="I233" s="40">
        <f>SUMIF(Jul!$A:$A,TB!$A233,Jul!$H:$H)</f>
        <v>-18653.669999999998</v>
      </c>
      <c r="J233" s="40">
        <f>SUMIF(Aug!$A:$A,TB!$A233,Aug!$H:$H)</f>
        <v>-18653.669999999998</v>
      </c>
      <c r="K233" s="40">
        <f>SUMIF(Sep!$A:$A,TB!$A233,Sep!$H:$H)</f>
        <v>-18653.669999999998</v>
      </c>
      <c r="L233" s="40">
        <f>SUMIF(Oct!$A:$A,TB!$A233,Oct!$H:$H)</f>
        <v>-18653.669999999998</v>
      </c>
      <c r="M233" s="40">
        <f>SUMIF(Nov!$A:$A,TB!$A233,Nov!$H:$H)</f>
        <v>-18653.669999999998</v>
      </c>
      <c r="N233" s="167">
        <f>SUMIF(Dec!$A:$A,TB!$A233,Dec!$H:$H)</f>
        <v>-18653.669999999998</v>
      </c>
      <c r="O233" s="181"/>
      <c r="P233" s="181"/>
      <c r="Q233" s="172">
        <v>0</v>
      </c>
      <c r="R233" s="40">
        <v>0</v>
      </c>
      <c r="S233" s="40">
        <v>-28786.93</v>
      </c>
      <c r="T233" s="40">
        <v>-28786.93</v>
      </c>
      <c r="U233" s="40">
        <v>-28786.93</v>
      </c>
      <c r="V233" s="40">
        <v>-22711.91</v>
      </c>
      <c r="W233" s="40">
        <v>-22711.91</v>
      </c>
      <c r="X233" s="40">
        <v>-22711.91</v>
      </c>
      <c r="Y233" s="40">
        <v>-37464.89</v>
      </c>
      <c r="Z233" s="40">
        <v>-37464.89</v>
      </c>
      <c r="AA233" s="40">
        <v>-37464.89</v>
      </c>
      <c r="AB233" s="40">
        <v>-31194.48</v>
      </c>
      <c r="AD233" s="40">
        <f t="shared" si="326"/>
        <v>0</v>
      </c>
      <c r="AE233" s="40">
        <f t="shared" si="327"/>
        <v>0</v>
      </c>
      <c r="AF233" s="40">
        <f t="shared" si="328"/>
        <v>-190395.05</v>
      </c>
      <c r="AG233" s="40">
        <f t="shared" si="329"/>
        <v>-190457.36</v>
      </c>
      <c r="AH233" s="40">
        <f t="shared" si="330"/>
        <v>-190868.6</v>
      </c>
      <c r="AI233" s="40">
        <f t="shared" si="331"/>
        <v>-142969.19</v>
      </c>
      <c r="AJ233" s="40">
        <f t="shared" si="332"/>
        <v>-142969.19</v>
      </c>
      <c r="AK233" s="40">
        <f t="shared" si="333"/>
        <v>-142969.19</v>
      </c>
      <c r="AL233" s="40">
        <f t="shared" si="334"/>
        <v>-142969.19</v>
      </c>
      <c r="AM233" s="40">
        <f t="shared" si="335"/>
        <v>-142969.19</v>
      </c>
      <c r="AN233" s="40">
        <f t="shared" si="336"/>
        <v>-142969.19</v>
      </c>
      <c r="AO233" s="167">
        <f t="shared" si="337"/>
        <v>-142969.19</v>
      </c>
    </row>
    <row r="234" spans="1:41" ht="16.399999999999999" customHeight="1">
      <c r="A234" s="13"/>
      <c r="B234" s="21"/>
      <c r="C234" s="40">
        <f>SUMIF(Jan!$A:$A,TB!$A234,Jan!$H:$H)</f>
        <v>0</v>
      </c>
      <c r="D234" s="40">
        <f>SUMIF(Feb!$A:$A,TB!$A234,Feb!$H:$H)</f>
        <v>0</v>
      </c>
      <c r="E234" s="40">
        <f>SUMIF(Mar!$A:$A,TB!$A234,Mar!$H:$H)</f>
        <v>0</v>
      </c>
      <c r="F234" s="40">
        <f>SUMIF(Apr!$A:$A,TB!$A234,Apr!$H:$H)</f>
        <v>0</v>
      </c>
      <c r="G234" s="40">
        <f>SUMIF(May!$A:$A,TB!$A234,May!$H:$H)</f>
        <v>0</v>
      </c>
      <c r="H234" s="40">
        <f>SUMIF(Jun!$A:$A,TB!$A234,Jun!$H:$H)</f>
        <v>0</v>
      </c>
      <c r="I234" s="40">
        <f>SUMIF(Jul!$A:$A,TB!$A234,Jul!$H:$H)</f>
        <v>0</v>
      </c>
      <c r="J234" s="40">
        <f>SUMIF(Aug!$A:$A,TB!$A234,Aug!$H:$H)</f>
        <v>0</v>
      </c>
      <c r="K234" s="40">
        <f>SUMIF(Sep!$A:$A,TB!$A234,Sep!$H:$H)</f>
        <v>0</v>
      </c>
      <c r="L234" s="40">
        <f>SUMIF(Oct!$A:$A,TB!$A234,Oct!$H:$H)</f>
        <v>0</v>
      </c>
      <c r="M234" s="40">
        <f>SUMIF(Nov!$A:$A,TB!$A234,Nov!$H:$H)</f>
        <v>0</v>
      </c>
      <c r="N234" s="167">
        <f>SUMIF(Dec!$A:$A,TB!$A234,Dec!$H:$H)</f>
        <v>0</v>
      </c>
      <c r="O234" s="181"/>
      <c r="P234" s="181"/>
      <c r="Q234" s="172">
        <v>0</v>
      </c>
      <c r="R234" s="40">
        <v>0</v>
      </c>
      <c r="S234" s="40">
        <v>0</v>
      </c>
      <c r="T234" s="40">
        <v>0</v>
      </c>
      <c r="U234" s="40">
        <v>0</v>
      </c>
      <c r="V234" s="40">
        <v>0</v>
      </c>
      <c r="W234" s="40">
        <v>0</v>
      </c>
      <c r="X234" s="40">
        <v>0</v>
      </c>
      <c r="Y234" s="40">
        <v>0</v>
      </c>
      <c r="Z234" s="40">
        <v>0</v>
      </c>
      <c r="AA234" s="40">
        <v>0</v>
      </c>
      <c r="AB234" s="40">
        <v>0</v>
      </c>
      <c r="AD234" s="40">
        <f t="shared" si="326"/>
        <v>0</v>
      </c>
      <c r="AE234" s="40">
        <f t="shared" si="327"/>
        <v>0</v>
      </c>
      <c r="AF234" s="40">
        <f t="shared" si="328"/>
        <v>0</v>
      </c>
      <c r="AG234" s="40">
        <f t="shared" si="329"/>
        <v>0</v>
      </c>
      <c r="AH234" s="40">
        <f t="shared" si="330"/>
        <v>0</v>
      </c>
      <c r="AI234" s="40">
        <f t="shared" si="331"/>
        <v>0</v>
      </c>
      <c r="AJ234" s="40">
        <f t="shared" si="332"/>
        <v>0</v>
      </c>
      <c r="AK234" s="40">
        <f t="shared" si="333"/>
        <v>0</v>
      </c>
      <c r="AL234" s="40">
        <f t="shared" si="334"/>
        <v>0</v>
      </c>
      <c r="AM234" s="40">
        <f t="shared" si="335"/>
        <v>0</v>
      </c>
      <c r="AN234" s="40">
        <f t="shared" si="336"/>
        <v>0</v>
      </c>
      <c r="AO234" s="167">
        <f t="shared" si="337"/>
        <v>0</v>
      </c>
    </row>
    <row r="235" spans="1:41" ht="16.399999999999999" customHeight="1">
      <c r="A235" s="17" t="s">
        <v>30</v>
      </c>
      <c r="B235" s="18"/>
      <c r="C235" s="19">
        <f t="shared" ref="C235" si="338">ROUND(SUM(C231:C234),2)</f>
        <v>0</v>
      </c>
      <c r="D235" s="19">
        <f t="shared" ref="D235:N235" si="339">ROUND(SUM(D231:D234),2)</f>
        <v>0</v>
      </c>
      <c r="E235" s="19">
        <f t="shared" si="339"/>
        <v>1170.98</v>
      </c>
      <c r="F235" s="19">
        <f t="shared" si="339"/>
        <v>1170.98</v>
      </c>
      <c r="G235" s="19">
        <f t="shared" si="339"/>
        <v>1170.98</v>
      </c>
      <c r="H235" s="19">
        <f t="shared" si="339"/>
        <v>991.86</v>
      </c>
      <c r="I235" s="19">
        <f t="shared" si="339"/>
        <v>991.86</v>
      </c>
      <c r="J235" s="19">
        <f t="shared" si="339"/>
        <v>991.86</v>
      </c>
      <c r="K235" s="19">
        <f t="shared" si="339"/>
        <v>991.86</v>
      </c>
      <c r="L235" s="19">
        <f t="shared" si="339"/>
        <v>991.86</v>
      </c>
      <c r="M235" s="19">
        <f t="shared" si="339"/>
        <v>991.86</v>
      </c>
      <c r="N235" s="166">
        <f t="shared" si="339"/>
        <v>991.86</v>
      </c>
      <c r="O235" s="180"/>
      <c r="P235" s="180"/>
      <c r="Q235" s="171">
        <v>0</v>
      </c>
      <c r="R235" s="19">
        <v>0</v>
      </c>
      <c r="S235" s="19">
        <v>1263.5899999999999</v>
      </c>
      <c r="T235" s="19">
        <v>1263.5899999999999</v>
      </c>
      <c r="U235" s="19">
        <v>1263.5899999999999</v>
      </c>
      <c r="V235" s="19">
        <v>1173.05</v>
      </c>
      <c r="W235" s="19">
        <v>1173.05</v>
      </c>
      <c r="X235" s="19">
        <v>1173.05</v>
      </c>
      <c r="Y235" s="19">
        <v>1203.47</v>
      </c>
      <c r="Z235" s="19">
        <v>1203.47</v>
      </c>
      <c r="AA235" s="19">
        <v>1203.47</v>
      </c>
      <c r="AB235" s="19">
        <v>1240.9100000000001</v>
      </c>
      <c r="AD235" s="19">
        <f t="shared" ref="AD235:AO235" si="340">ROUND(SUM(AD231:AD234),2)</f>
        <v>0</v>
      </c>
      <c r="AE235" s="19">
        <f t="shared" si="340"/>
        <v>0</v>
      </c>
      <c r="AF235" s="19">
        <f t="shared" si="340"/>
        <v>8945.11</v>
      </c>
      <c r="AG235" s="19">
        <f t="shared" si="340"/>
        <v>8948.0400000000009</v>
      </c>
      <c r="AH235" s="19">
        <f t="shared" si="340"/>
        <v>8967.3700000000008</v>
      </c>
      <c r="AI235" s="19">
        <f t="shared" si="340"/>
        <v>7602.01</v>
      </c>
      <c r="AJ235" s="19">
        <f t="shared" si="340"/>
        <v>7602.01</v>
      </c>
      <c r="AK235" s="19">
        <f t="shared" si="340"/>
        <v>7602.01</v>
      </c>
      <c r="AL235" s="19">
        <f t="shared" si="340"/>
        <v>7602.01</v>
      </c>
      <c r="AM235" s="19">
        <f t="shared" si="340"/>
        <v>7602.01</v>
      </c>
      <c r="AN235" s="19">
        <f t="shared" si="340"/>
        <v>7602.01</v>
      </c>
      <c r="AO235" s="19">
        <f t="shared" si="340"/>
        <v>7602.01</v>
      </c>
    </row>
    <row r="236" spans="1:41" ht="16.399999999999999" customHeight="1">
      <c r="A236" s="13"/>
      <c r="B236" s="14"/>
      <c r="C236" s="40">
        <f>SUMIF(Jan!$A:$A,TB!$A236,Jan!$H:$H)</f>
        <v>0</v>
      </c>
      <c r="D236" s="40">
        <f>SUMIF(Feb!$A:$A,TB!$A236,Feb!$H:$H)</f>
        <v>0</v>
      </c>
      <c r="E236" s="40">
        <f>SUMIF(Mar!$A:$A,TB!$A236,Mar!$H:$H)</f>
        <v>0</v>
      </c>
      <c r="F236" s="40">
        <f>SUMIF(Apr!$A:$A,TB!$A236,Apr!$H:$H)</f>
        <v>0</v>
      </c>
      <c r="G236" s="40">
        <f>SUMIF(May!$A:$A,TB!$A236,May!$H:$H)</f>
        <v>0</v>
      </c>
      <c r="H236" s="40">
        <f>SUMIF(Jun!$A:$A,TB!$A236,Jun!$H:$H)</f>
        <v>0</v>
      </c>
      <c r="I236" s="40">
        <f>SUMIF(Jul!$A:$A,TB!$A236,Jul!$H:$H)</f>
        <v>0</v>
      </c>
      <c r="J236" s="40">
        <f>SUMIF(Aug!$A:$A,TB!$A236,Aug!$H:$H)</f>
        <v>0</v>
      </c>
      <c r="K236" s="40">
        <f>SUMIF(Sep!$A:$A,TB!$A236,Sep!$H:$H)</f>
        <v>0</v>
      </c>
      <c r="L236" s="40">
        <f>SUMIF(Oct!$A:$A,TB!$A236,Oct!$H:$H)</f>
        <v>0</v>
      </c>
      <c r="M236" s="40">
        <f>SUMIF(Nov!$A:$A,TB!$A236,Nov!$H:$H)</f>
        <v>0</v>
      </c>
      <c r="N236" s="167">
        <f>SUMIF(Dec!$A:$A,TB!$A236,Dec!$H:$H)</f>
        <v>0</v>
      </c>
      <c r="O236" s="181"/>
      <c r="P236" s="181"/>
      <c r="Q236" s="172">
        <v>0</v>
      </c>
      <c r="R236" s="40">
        <v>0</v>
      </c>
      <c r="S236" s="40">
        <v>0</v>
      </c>
      <c r="T236" s="40">
        <v>0</v>
      </c>
      <c r="U236" s="40">
        <v>0</v>
      </c>
      <c r="V236" s="40">
        <v>0</v>
      </c>
      <c r="W236" s="40">
        <v>0</v>
      </c>
      <c r="X236" s="40">
        <v>0</v>
      </c>
      <c r="Y236" s="40">
        <v>0</v>
      </c>
      <c r="Z236" s="40">
        <v>0</v>
      </c>
      <c r="AA236" s="40">
        <v>0</v>
      </c>
      <c r="AB236" s="40">
        <v>0</v>
      </c>
      <c r="AD236" s="40">
        <f t="shared" ref="AD236:AD238" si="341">ROUND(C236*AD$2,2)</f>
        <v>0</v>
      </c>
      <c r="AE236" s="40">
        <f t="shared" ref="AE236:AE238" si="342">ROUND(D236*AE$2,2)</f>
        <v>0</v>
      </c>
      <c r="AF236" s="40">
        <f t="shared" ref="AF236:AF238" si="343">ROUND(E236*AF$2,2)</f>
        <v>0</v>
      </c>
      <c r="AG236" s="40">
        <f t="shared" ref="AG236:AG238" si="344">ROUND(F236*AG$2,2)</f>
        <v>0</v>
      </c>
      <c r="AH236" s="40">
        <f t="shared" ref="AH236:AH238" si="345">ROUND(G236*AH$2,2)</f>
        <v>0</v>
      </c>
      <c r="AI236" s="40">
        <f t="shared" ref="AI236:AI238" si="346">ROUND(H236*AI$2,2)</f>
        <v>0</v>
      </c>
      <c r="AJ236" s="40">
        <f t="shared" ref="AJ236:AJ238" si="347">ROUND(I236*AJ$2,2)</f>
        <v>0</v>
      </c>
      <c r="AK236" s="40">
        <f t="shared" ref="AK236:AK238" si="348">ROUND(J236*AK$2,2)</f>
        <v>0</v>
      </c>
      <c r="AL236" s="40">
        <f t="shared" ref="AL236:AL238" si="349">ROUND(K236*AL$2,2)</f>
        <v>0</v>
      </c>
      <c r="AM236" s="40">
        <f t="shared" ref="AM236:AM238" si="350">ROUND(L236*AM$2,2)</f>
        <v>0</v>
      </c>
      <c r="AN236" s="40">
        <f t="shared" ref="AN236:AN238" si="351">ROUND(M236*AN$2,2)</f>
        <v>0</v>
      </c>
      <c r="AO236" s="167">
        <f t="shared" ref="AO236:AO238" si="352">ROUND(N236*AO$2,2)</f>
        <v>0</v>
      </c>
    </row>
    <row r="237" spans="1:41" ht="16.399999999999999" customHeight="1">
      <c r="A237" s="13">
        <v>15004</v>
      </c>
      <c r="B237" s="21" t="s">
        <v>243</v>
      </c>
      <c r="C237" s="40">
        <f>SUMIF(Jan!$A:$A,TB!$A237,Jan!$H:$H)</f>
        <v>45749.34</v>
      </c>
      <c r="D237" s="40">
        <f>SUMIF(Feb!$A:$A,TB!$A237,Feb!$H:$H)</f>
        <v>44749.34</v>
      </c>
      <c r="E237" s="40">
        <f>SUMIF(Mar!$A:$A,TB!$A237,Mar!$H:$H)</f>
        <v>44749.34</v>
      </c>
      <c r="F237" s="40">
        <f>SUMIF(Apr!$A:$A,TB!$A237,Apr!$H:$H)</f>
        <v>44749.34</v>
      </c>
      <c r="G237" s="40">
        <f>SUMIF(May!$A:$A,TB!$A237,May!$H:$H)</f>
        <v>42749.34</v>
      </c>
      <c r="H237" s="40">
        <f>SUMIF(Jun!$A:$A,TB!$A237,Jun!$H:$H)</f>
        <v>42749.34</v>
      </c>
      <c r="I237" s="40">
        <f>SUMIF(Jul!$A:$A,TB!$A237,Jul!$H:$H)</f>
        <v>42749.34</v>
      </c>
      <c r="J237" s="40">
        <f>SUMIF(Aug!$A:$A,TB!$A237,Aug!$H:$H)</f>
        <v>42749.34</v>
      </c>
      <c r="K237" s="40">
        <f>SUMIF(Sep!$A:$A,TB!$A237,Sep!$H:$H)</f>
        <v>42749.34</v>
      </c>
      <c r="L237" s="40">
        <f>SUMIF(Oct!$A:$A,TB!$A237,Oct!$H:$H)</f>
        <v>42749.34</v>
      </c>
      <c r="M237" s="40">
        <f>SUMIF(Nov!$A:$A,TB!$A237,Nov!$H:$H)</f>
        <v>42749.34</v>
      </c>
      <c r="N237" s="167">
        <f>SUMIF(Dec!$A:$A,TB!$A237,Dec!$H:$H)</f>
        <v>42749.34</v>
      </c>
      <c r="O237" s="181"/>
      <c r="P237" s="181"/>
      <c r="Q237" s="172">
        <v>45381.74</v>
      </c>
      <c r="R237" s="40">
        <v>45381.74</v>
      </c>
      <c r="S237" s="40">
        <v>45381.74</v>
      </c>
      <c r="T237" s="40">
        <v>45381.74</v>
      </c>
      <c r="U237" s="40">
        <v>45381.74</v>
      </c>
      <c r="V237" s="40">
        <v>45682.04</v>
      </c>
      <c r="W237" s="40">
        <v>45682.04</v>
      </c>
      <c r="X237" s="40">
        <v>45682.04</v>
      </c>
      <c r="Y237" s="40">
        <v>47844.04</v>
      </c>
      <c r="Z237" s="40">
        <v>45682.04</v>
      </c>
      <c r="AA237" s="40">
        <v>45682.04</v>
      </c>
      <c r="AB237" s="40">
        <v>45749.34</v>
      </c>
      <c r="AD237" s="40">
        <f t="shared" si="341"/>
        <v>351181.08</v>
      </c>
      <c r="AE237" s="40">
        <f t="shared" si="342"/>
        <v>342050.53</v>
      </c>
      <c r="AF237" s="40">
        <f t="shared" si="343"/>
        <v>341840.21</v>
      </c>
      <c r="AG237" s="40">
        <f t="shared" si="344"/>
        <v>341952.08</v>
      </c>
      <c r="AH237" s="40">
        <f t="shared" si="345"/>
        <v>327374.45</v>
      </c>
      <c r="AI237" s="40">
        <f t="shared" si="346"/>
        <v>327648.03999999998</v>
      </c>
      <c r="AJ237" s="40">
        <f t="shared" si="347"/>
        <v>327648.03999999998</v>
      </c>
      <c r="AK237" s="40">
        <f t="shared" si="348"/>
        <v>327648.03999999998</v>
      </c>
      <c r="AL237" s="40">
        <f t="shared" si="349"/>
        <v>327648.03999999998</v>
      </c>
      <c r="AM237" s="40">
        <f t="shared" si="350"/>
        <v>327648.03999999998</v>
      </c>
      <c r="AN237" s="40">
        <f t="shared" si="351"/>
        <v>327648.03999999998</v>
      </c>
      <c r="AO237" s="167">
        <f t="shared" si="352"/>
        <v>327648.03999999998</v>
      </c>
    </row>
    <row r="238" spans="1:41" ht="16.399999999999999" customHeight="1">
      <c r="A238" s="13"/>
      <c r="B238" s="21"/>
      <c r="C238" s="40">
        <f>SUMIF(Jan!$A:$A,TB!$A238,Jan!$H:$H)</f>
        <v>0</v>
      </c>
      <c r="D238" s="40">
        <f>SUMIF(Feb!$A:$A,TB!$A238,Feb!$H:$H)</f>
        <v>0</v>
      </c>
      <c r="E238" s="40">
        <f>SUMIF(Mar!$A:$A,TB!$A238,Mar!$H:$H)</f>
        <v>0</v>
      </c>
      <c r="F238" s="40">
        <f>SUMIF(Apr!$A:$A,TB!$A238,Apr!$H:$H)</f>
        <v>0</v>
      </c>
      <c r="G238" s="40">
        <f>SUMIF(May!$A:$A,TB!$A238,May!$H:$H)</f>
        <v>0</v>
      </c>
      <c r="H238" s="40">
        <f>SUMIF(Jun!$A:$A,TB!$A238,Jun!$H:$H)</f>
        <v>0</v>
      </c>
      <c r="I238" s="40">
        <f>SUMIF(Jul!$A:$A,TB!$A238,Jul!$H:$H)</f>
        <v>0</v>
      </c>
      <c r="J238" s="40">
        <f>SUMIF(Aug!$A:$A,TB!$A238,Aug!$H:$H)</f>
        <v>0</v>
      </c>
      <c r="K238" s="40">
        <f>SUMIF(Sep!$A:$A,TB!$A238,Sep!$H:$H)</f>
        <v>0</v>
      </c>
      <c r="L238" s="40">
        <f>SUMIF(Oct!$A:$A,TB!$A238,Oct!$H:$H)</f>
        <v>0</v>
      </c>
      <c r="M238" s="40">
        <f>SUMIF(Nov!$A:$A,TB!$A238,Nov!$H:$H)</f>
        <v>0</v>
      </c>
      <c r="N238" s="167">
        <f>SUMIF(Dec!$A:$A,TB!$A238,Dec!$H:$H)</f>
        <v>0</v>
      </c>
      <c r="O238" s="181"/>
      <c r="P238" s="181"/>
      <c r="Q238" s="172">
        <v>0</v>
      </c>
      <c r="R238" s="40">
        <v>0</v>
      </c>
      <c r="S238" s="40">
        <v>0</v>
      </c>
      <c r="T238" s="40">
        <v>0</v>
      </c>
      <c r="U238" s="40">
        <v>0</v>
      </c>
      <c r="V238" s="40">
        <v>0</v>
      </c>
      <c r="W238" s="40">
        <v>0</v>
      </c>
      <c r="X238" s="40">
        <v>0</v>
      </c>
      <c r="Y238" s="40">
        <v>0</v>
      </c>
      <c r="Z238" s="40">
        <v>0</v>
      </c>
      <c r="AA238" s="40">
        <v>0</v>
      </c>
      <c r="AB238" s="40">
        <v>0</v>
      </c>
      <c r="AD238" s="40">
        <f t="shared" si="341"/>
        <v>0</v>
      </c>
      <c r="AE238" s="40">
        <f t="shared" si="342"/>
        <v>0</v>
      </c>
      <c r="AF238" s="40">
        <f t="shared" si="343"/>
        <v>0</v>
      </c>
      <c r="AG238" s="40">
        <f t="shared" si="344"/>
        <v>0</v>
      </c>
      <c r="AH238" s="40">
        <f t="shared" si="345"/>
        <v>0</v>
      </c>
      <c r="AI238" s="40">
        <f t="shared" si="346"/>
        <v>0</v>
      </c>
      <c r="AJ238" s="40">
        <f t="shared" si="347"/>
        <v>0</v>
      </c>
      <c r="AK238" s="40">
        <f t="shared" si="348"/>
        <v>0</v>
      </c>
      <c r="AL238" s="40">
        <f t="shared" si="349"/>
        <v>0</v>
      </c>
      <c r="AM238" s="40">
        <f t="shared" si="350"/>
        <v>0</v>
      </c>
      <c r="AN238" s="40">
        <f t="shared" si="351"/>
        <v>0</v>
      </c>
      <c r="AO238" s="167">
        <f t="shared" si="352"/>
        <v>0</v>
      </c>
    </row>
    <row r="239" spans="1:41" ht="16.399999999999999" customHeight="1">
      <c r="A239" s="17" t="s">
        <v>31</v>
      </c>
      <c r="B239" s="18"/>
      <c r="C239" s="19">
        <f t="shared" ref="C239" si="353">ROUND(SUM(C236:C238),2)</f>
        <v>45749.34</v>
      </c>
      <c r="D239" s="19">
        <f t="shared" ref="D239:N239" si="354">ROUND(SUM(D236:D238),2)</f>
        <v>44749.34</v>
      </c>
      <c r="E239" s="19">
        <f t="shared" si="354"/>
        <v>44749.34</v>
      </c>
      <c r="F239" s="19">
        <f t="shared" si="354"/>
        <v>44749.34</v>
      </c>
      <c r="G239" s="19">
        <f t="shared" si="354"/>
        <v>42749.34</v>
      </c>
      <c r="H239" s="19">
        <f t="shared" si="354"/>
        <v>42749.34</v>
      </c>
      <c r="I239" s="19">
        <f t="shared" si="354"/>
        <v>42749.34</v>
      </c>
      <c r="J239" s="19">
        <f t="shared" si="354"/>
        <v>42749.34</v>
      </c>
      <c r="K239" s="19">
        <f t="shared" si="354"/>
        <v>42749.34</v>
      </c>
      <c r="L239" s="19">
        <f t="shared" si="354"/>
        <v>42749.34</v>
      </c>
      <c r="M239" s="19">
        <f t="shared" si="354"/>
        <v>42749.34</v>
      </c>
      <c r="N239" s="166">
        <f t="shared" si="354"/>
        <v>42749.34</v>
      </c>
      <c r="O239" s="180"/>
      <c r="P239" s="180"/>
      <c r="Q239" s="171">
        <v>45381.74</v>
      </c>
      <c r="R239" s="19">
        <v>45381.74</v>
      </c>
      <c r="S239" s="19">
        <v>45381.74</v>
      </c>
      <c r="T239" s="19">
        <v>45381.74</v>
      </c>
      <c r="U239" s="19">
        <v>45381.74</v>
      </c>
      <c r="V239" s="19">
        <v>45682.04</v>
      </c>
      <c r="W239" s="19">
        <v>45682.04</v>
      </c>
      <c r="X239" s="19">
        <v>45682.04</v>
      </c>
      <c r="Y239" s="19">
        <v>47844.04</v>
      </c>
      <c r="Z239" s="19">
        <v>45682.04</v>
      </c>
      <c r="AA239" s="19">
        <v>45682.04</v>
      </c>
      <c r="AB239" s="19">
        <v>45749.34</v>
      </c>
      <c r="AD239" s="19">
        <f t="shared" ref="AD239:AO239" si="355">ROUND(SUM(AD236:AD238),2)</f>
        <v>351181.08</v>
      </c>
      <c r="AE239" s="19">
        <f t="shared" si="355"/>
        <v>342050.53</v>
      </c>
      <c r="AF239" s="19">
        <f t="shared" si="355"/>
        <v>341840.21</v>
      </c>
      <c r="AG239" s="19">
        <f t="shared" si="355"/>
        <v>341952.08</v>
      </c>
      <c r="AH239" s="19">
        <f t="shared" si="355"/>
        <v>327374.45</v>
      </c>
      <c r="AI239" s="19">
        <f t="shared" si="355"/>
        <v>327648.03999999998</v>
      </c>
      <c r="AJ239" s="19">
        <f t="shared" si="355"/>
        <v>327648.03999999998</v>
      </c>
      <c r="AK239" s="19">
        <f t="shared" si="355"/>
        <v>327648.03999999998</v>
      </c>
      <c r="AL239" s="19">
        <f t="shared" si="355"/>
        <v>327648.03999999998</v>
      </c>
      <c r="AM239" s="19">
        <f t="shared" si="355"/>
        <v>327648.03999999998</v>
      </c>
      <c r="AN239" s="19">
        <f t="shared" si="355"/>
        <v>327648.03999999998</v>
      </c>
      <c r="AO239" s="19">
        <f t="shared" si="355"/>
        <v>327648.03999999998</v>
      </c>
    </row>
    <row r="240" spans="1:41" ht="16.399999999999999" customHeight="1">
      <c r="A240" s="13"/>
      <c r="B240" s="21"/>
      <c r="C240" s="40">
        <f>SUMIF(Jan!$A:$A,TB!$A240,Jan!$H:$H)</f>
        <v>0</v>
      </c>
      <c r="D240" s="40">
        <f>SUMIF(Feb!$A:$A,TB!$A240,Feb!$H:$H)</f>
        <v>0</v>
      </c>
      <c r="E240" s="40">
        <f>SUMIF(Mar!$A:$A,TB!$A240,Mar!$H:$H)</f>
        <v>0</v>
      </c>
      <c r="F240" s="40">
        <f>SUMIF(Apr!$A:$A,TB!$A240,Apr!$H:$H)</f>
        <v>0</v>
      </c>
      <c r="G240" s="40">
        <f>SUMIF(May!$A:$A,TB!$A240,May!$H:$H)</f>
        <v>0</v>
      </c>
      <c r="H240" s="40">
        <f>SUMIF(Jun!$A:$A,TB!$A240,Jun!$H:$H)</f>
        <v>0</v>
      </c>
      <c r="I240" s="40">
        <f>SUMIF(Jul!$A:$A,TB!$A240,Jul!$H:$H)</f>
        <v>0</v>
      </c>
      <c r="J240" s="40">
        <f>SUMIF(Aug!$A:$A,TB!$A240,Aug!$H:$H)</f>
        <v>0</v>
      </c>
      <c r="K240" s="40">
        <f>SUMIF(Sep!$A:$A,TB!$A240,Sep!$H:$H)</f>
        <v>0</v>
      </c>
      <c r="L240" s="40">
        <f>SUMIF(Oct!$A:$A,TB!$A240,Oct!$H:$H)</f>
        <v>0</v>
      </c>
      <c r="M240" s="40">
        <f>SUMIF(Nov!$A:$A,TB!$A240,Nov!$H:$H)</f>
        <v>0</v>
      </c>
      <c r="N240" s="167">
        <f>SUMIF(Dec!$A:$A,TB!$A240,Dec!$H:$H)</f>
        <v>0</v>
      </c>
      <c r="O240" s="181"/>
      <c r="P240" s="181"/>
      <c r="Q240" s="172">
        <v>0</v>
      </c>
      <c r="R240" s="40">
        <v>0</v>
      </c>
      <c r="S240" s="40">
        <v>0</v>
      </c>
      <c r="T240" s="40">
        <v>0</v>
      </c>
      <c r="U240" s="40">
        <v>0</v>
      </c>
      <c r="V240" s="40">
        <v>0</v>
      </c>
      <c r="W240" s="40">
        <v>0</v>
      </c>
      <c r="X240" s="40">
        <v>0</v>
      </c>
      <c r="Y240" s="40">
        <v>0</v>
      </c>
      <c r="Z240" s="40">
        <v>0</v>
      </c>
      <c r="AA240" s="40">
        <v>0</v>
      </c>
      <c r="AB240" s="40">
        <v>0</v>
      </c>
      <c r="AD240" s="40">
        <f t="shared" ref="AD240:AD242" si="356">ROUND(C240*AD$2,2)</f>
        <v>0</v>
      </c>
      <c r="AE240" s="40">
        <f t="shared" ref="AE240:AE242" si="357">ROUND(D240*AE$2,2)</f>
        <v>0</v>
      </c>
      <c r="AF240" s="40">
        <f t="shared" ref="AF240:AF242" si="358">ROUND(E240*AF$2,2)</f>
        <v>0</v>
      </c>
      <c r="AG240" s="40">
        <f t="shared" ref="AG240:AG242" si="359">ROUND(F240*AG$2,2)</f>
        <v>0</v>
      </c>
      <c r="AH240" s="40">
        <f t="shared" ref="AH240:AH242" si="360">ROUND(G240*AH$2,2)</f>
        <v>0</v>
      </c>
      <c r="AI240" s="40">
        <f t="shared" ref="AI240:AI242" si="361">ROUND(H240*AI$2,2)</f>
        <v>0</v>
      </c>
      <c r="AJ240" s="40">
        <f t="shared" ref="AJ240:AJ242" si="362">ROUND(I240*AJ$2,2)</f>
        <v>0</v>
      </c>
      <c r="AK240" s="40">
        <f t="shared" ref="AK240:AK242" si="363">ROUND(J240*AK$2,2)</f>
        <v>0</v>
      </c>
      <c r="AL240" s="40">
        <f t="shared" ref="AL240:AL242" si="364">ROUND(K240*AL$2,2)</f>
        <v>0</v>
      </c>
      <c r="AM240" s="40">
        <f t="shared" ref="AM240:AM242" si="365">ROUND(L240*AM$2,2)</f>
        <v>0</v>
      </c>
      <c r="AN240" s="40">
        <f t="shared" ref="AN240:AN242" si="366">ROUND(M240*AN$2,2)</f>
        <v>0</v>
      </c>
      <c r="AO240" s="167">
        <f t="shared" ref="AO240:AO242" si="367">ROUND(N240*AO$2,2)</f>
        <v>0</v>
      </c>
    </row>
    <row r="241" spans="1:41" ht="16.399999999999999" customHeight="1">
      <c r="A241" s="13"/>
      <c r="B241" s="21"/>
      <c r="C241" s="40">
        <f>SUMIF(Jan!$A:$A,TB!$A241,Jan!$H:$H)</f>
        <v>0</v>
      </c>
      <c r="D241" s="40">
        <f>SUMIF(Feb!$A:$A,TB!$A241,Feb!$H:$H)</f>
        <v>0</v>
      </c>
      <c r="E241" s="40">
        <f>SUMIF(Mar!$A:$A,TB!$A241,Mar!$H:$H)</f>
        <v>0</v>
      </c>
      <c r="F241" s="40">
        <f>SUMIF(Apr!$A:$A,TB!$A241,Apr!$H:$H)</f>
        <v>0</v>
      </c>
      <c r="G241" s="40">
        <f>SUMIF(May!$A:$A,TB!$A241,May!$H:$H)</f>
        <v>0</v>
      </c>
      <c r="H241" s="40">
        <f>SUMIF(Jun!$A:$A,TB!$A241,Jun!$H:$H)</f>
        <v>0</v>
      </c>
      <c r="I241" s="40">
        <f>SUMIF(Jul!$A:$A,TB!$A241,Jul!$H:$H)</f>
        <v>0</v>
      </c>
      <c r="J241" s="40">
        <f>SUMIF(Aug!$A:$A,TB!$A241,Aug!$H:$H)</f>
        <v>0</v>
      </c>
      <c r="K241" s="40">
        <f>SUMIF(Sep!$A:$A,TB!$A241,Sep!$H:$H)</f>
        <v>0</v>
      </c>
      <c r="L241" s="40">
        <f>SUMIF(Oct!$A:$A,TB!$A241,Oct!$H:$H)</f>
        <v>0</v>
      </c>
      <c r="M241" s="40">
        <f>SUMIF(Nov!$A:$A,TB!$A241,Nov!$H:$H)</f>
        <v>0</v>
      </c>
      <c r="N241" s="167">
        <f>SUMIF(Dec!$A:$A,TB!$A241,Dec!$H:$H)</f>
        <v>0</v>
      </c>
      <c r="O241" s="181"/>
      <c r="P241" s="181"/>
      <c r="Q241" s="172">
        <v>0</v>
      </c>
      <c r="R241" s="40">
        <v>0</v>
      </c>
      <c r="S241" s="40">
        <v>0</v>
      </c>
      <c r="T241" s="40">
        <v>0</v>
      </c>
      <c r="U241" s="40">
        <v>0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D241" s="40">
        <f t="shared" si="356"/>
        <v>0</v>
      </c>
      <c r="AE241" s="40">
        <f t="shared" si="357"/>
        <v>0</v>
      </c>
      <c r="AF241" s="40">
        <f t="shared" si="358"/>
        <v>0</v>
      </c>
      <c r="AG241" s="40">
        <f t="shared" si="359"/>
        <v>0</v>
      </c>
      <c r="AH241" s="40">
        <f t="shared" si="360"/>
        <v>0</v>
      </c>
      <c r="AI241" s="40">
        <f t="shared" si="361"/>
        <v>0</v>
      </c>
      <c r="AJ241" s="40">
        <f t="shared" si="362"/>
        <v>0</v>
      </c>
      <c r="AK241" s="40">
        <f t="shared" si="363"/>
        <v>0</v>
      </c>
      <c r="AL241" s="40">
        <f t="shared" si="364"/>
        <v>0</v>
      </c>
      <c r="AM241" s="40">
        <f t="shared" si="365"/>
        <v>0</v>
      </c>
      <c r="AN241" s="40">
        <f t="shared" si="366"/>
        <v>0</v>
      </c>
      <c r="AO241" s="167">
        <f t="shared" si="367"/>
        <v>0</v>
      </c>
    </row>
    <row r="242" spans="1:41" ht="16.399999999999999" customHeight="1">
      <c r="A242" s="13"/>
      <c r="B242" s="21"/>
      <c r="C242" s="40">
        <f>SUMIF(Jan!$A:$A,TB!$A242,Jan!$H:$H)</f>
        <v>0</v>
      </c>
      <c r="D242" s="40">
        <f>SUMIF(Feb!$A:$A,TB!$A242,Feb!$H:$H)</f>
        <v>0</v>
      </c>
      <c r="E242" s="40">
        <f>SUMIF(Mar!$A:$A,TB!$A242,Mar!$H:$H)</f>
        <v>0</v>
      </c>
      <c r="F242" s="40">
        <f>SUMIF(Apr!$A:$A,TB!$A242,Apr!$H:$H)</f>
        <v>0</v>
      </c>
      <c r="G242" s="40">
        <f>SUMIF(May!$A:$A,TB!$A242,May!$H:$H)</f>
        <v>0</v>
      </c>
      <c r="H242" s="40">
        <f>SUMIF(Jun!$A:$A,TB!$A242,Jun!$H:$H)</f>
        <v>0</v>
      </c>
      <c r="I242" s="40">
        <f>SUMIF(Jul!$A:$A,TB!$A242,Jul!$H:$H)</f>
        <v>0</v>
      </c>
      <c r="J242" s="40">
        <f>SUMIF(Aug!$A:$A,TB!$A242,Aug!$H:$H)</f>
        <v>0</v>
      </c>
      <c r="K242" s="40">
        <f>SUMIF(Sep!$A:$A,TB!$A242,Sep!$H:$H)</f>
        <v>0</v>
      </c>
      <c r="L242" s="40">
        <f>SUMIF(Oct!$A:$A,TB!$A242,Oct!$H:$H)</f>
        <v>0</v>
      </c>
      <c r="M242" s="40">
        <f>SUMIF(Nov!$A:$A,TB!$A242,Nov!$H:$H)</f>
        <v>0</v>
      </c>
      <c r="N242" s="167">
        <f>SUMIF(Dec!$A:$A,TB!$A242,Dec!$H:$H)</f>
        <v>0</v>
      </c>
      <c r="O242" s="181"/>
      <c r="P242" s="181"/>
      <c r="Q242" s="172">
        <v>0</v>
      </c>
      <c r="R242" s="40">
        <v>0</v>
      </c>
      <c r="S242" s="40">
        <v>0</v>
      </c>
      <c r="T242" s="40">
        <v>0</v>
      </c>
      <c r="U242" s="40">
        <v>0</v>
      </c>
      <c r="V242" s="40">
        <v>0</v>
      </c>
      <c r="W242" s="40">
        <v>0</v>
      </c>
      <c r="X242" s="40">
        <v>0</v>
      </c>
      <c r="Y242" s="40">
        <v>0</v>
      </c>
      <c r="Z242" s="40">
        <v>0</v>
      </c>
      <c r="AA242" s="40">
        <v>0</v>
      </c>
      <c r="AB242" s="40">
        <v>0</v>
      </c>
      <c r="AD242" s="40">
        <f t="shared" si="356"/>
        <v>0</v>
      </c>
      <c r="AE242" s="40">
        <f t="shared" si="357"/>
        <v>0</v>
      </c>
      <c r="AF242" s="40">
        <f t="shared" si="358"/>
        <v>0</v>
      </c>
      <c r="AG242" s="40">
        <f t="shared" si="359"/>
        <v>0</v>
      </c>
      <c r="AH242" s="40">
        <f t="shared" si="360"/>
        <v>0</v>
      </c>
      <c r="AI242" s="40">
        <f t="shared" si="361"/>
        <v>0</v>
      </c>
      <c r="AJ242" s="40">
        <f t="shared" si="362"/>
        <v>0</v>
      </c>
      <c r="AK242" s="40">
        <f t="shared" si="363"/>
        <v>0</v>
      </c>
      <c r="AL242" s="40">
        <f t="shared" si="364"/>
        <v>0</v>
      </c>
      <c r="AM242" s="40">
        <f t="shared" si="365"/>
        <v>0</v>
      </c>
      <c r="AN242" s="40">
        <f t="shared" si="366"/>
        <v>0</v>
      </c>
      <c r="AO242" s="167">
        <f t="shared" si="367"/>
        <v>0</v>
      </c>
    </row>
    <row r="243" spans="1:41" ht="16.399999999999999" customHeight="1">
      <c r="A243" s="17" t="s">
        <v>32</v>
      </c>
      <c r="B243" s="18"/>
      <c r="C243" s="19">
        <f t="shared" ref="C243" si="368">ROUND(SUM(C240:C242),2)</f>
        <v>0</v>
      </c>
      <c r="D243" s="19">
        <f t="shared" ref="D243:N243" si="369">ROUND(SUM(D240:D242),2)</f>
        <v>0</v>
      </c>
      <c r="E243" s="19">
        <f t="shared" si="369"/>
        <v>0</v>
      </c>
      <c r="F243" s="19">
        <f t="shared" si="369"/>
        <v>0</v>
      </c>
      <c r="G243" s="19">
        <f t="shared" si="369"/>
        <v>0</v>
      </c>
      <c r="H243" s="19">
        <f t="shared" si="369"/>
        <v>0</v>
      </c>
      <c r="I243" s="19">
        <f t="shared" si="369"/>
        <v>0</v>
      </c>
      <c r="J243" s="19">
        <f t="shared" si="369"/>
        <v>0</v>
      </c>
      <c r="K243" s="19">
        <f t="shared" si="369"/>
        <v>0</v>
      </c>
      <c r="L243" s="19">
        <f t="shared" si="369"/>
        <v>0</v>
      </c>
      <c r="M243" s="19">
        <f t="shared" si="369"/>
        <v>0</v>
      </c>
      <c r="N243" s="166">
        <f t="shared" si="369"/>
        <v>0</v>
      </c>
      <c r="O243" s="180"/>
      <c r="P243" s="180"/>
      <c r="Q243" s="171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:AO243" si="370">ROUND(SUM(AD240:AD242),2)</f>
        <v>0</v>
      </c>
      <c r="AE243" s="19">
        <f t="shared" si="370"/>
        <v>0</v>
      </c>
      <c r="AF243" s="19">
        <f t="shared" si="370"/>
        <v>0</v>
      </c>
      <c r="AG243" s="19">
        <f t="shared" si="370"/>
        <v>0</v>
      </c>
      <c r="AH243" s="19">
        <f t="shared" si="370"/>
        <v>0</v>
      </c>
      <c r="AI243" s="19">
        <f t="shared" si="370"/>
        <v>0</v>
      </c>
      <c r="AJ243" s="19">
        <f t="shared" si="370"/>
        <v>0</v>
      </c>
      <c r="AK243" s="19">
        <f t="shared" si="370"/>
        <v>0</v>
      </c>
      <c r="AL243" s="19">
        <f t="shared" si="370"/>
        <v>0</v>
      </c>
      <c r="AM243" s="19">
        <f t="shared" si="370"/>
        <v>0</v>
      </c>
      <c r="AN243" s="19">
        <f t="shared" si="370"/>
        <v>0</v>
      </c>
      <c r="AO243" s="19">
        <f t="shared" si="370"/>
        <v>0</v>
      </c>
    </row>
    <row r="244" spans="1:41" ht="16.399999999999999" customHeight="1">
      <c r="A244" s="13"/>
      <c r="B244" s="14"/>
      <c r="C244" s="40">
        <f>SUMIF(Jan!$A:$A,TB!$A244,Jan!$H:$H)</f>
        <v>0</v>
      </c>
      <c r="D244" s="40">
        <f>SUMIF(Feb!$A:$A,TB!$A244,Feb!$H:$H)</f>
        <v>0</v>
      </c>
      <c r="E244" s="40">
        <f>SUMIF(Mar!$A:$A,TB!$A244,Mar!$H:$H)</f>
        <v>0</v>
      </c>
      <c r="F244" s="40">
        <f>SUMIF(Apr!$A:$A,TB!$A244,Apr!$H:$H)</f>
        <v>0</v>
      </c>
      <c r="G244" s="40">
        <f>SUMIF(May!$A:$A,TB!$A244,May!$H:$H)</f>
        <v>0</v>
      </c>
      <c r="H244" s="40">
        <f>SUMIF(Jun!$A:$A,TB!$A244,Jun!$H:$H)</f>
        <v>0</v>
      </c>
      <c r="I244" s="40">
        <f>SUMIF(Jul!$A:$A,TB!$A244,Jul!$H:$H)</f>
        <v>0</v>
      </c>
      <c r="J244" s="40">
        <f>SUMIF(Aug!$A:$A,TB!$A244,Aug!$H:$H)</f>
        <v>0</v>
      </c>
      <c r="K244" s="40">
        <f>SUMIF(Sep!$A:$A,TB!$A244,Sep!$H:$H)</f>
        <v>0</v>
      </c>
      <c r="L244" s="40">
        <f>SUMIF(Oct!$A:$A,TB!$A244,Oct!$H:$H)</f>
        <v>0</v>
      </c>
      <c r="M244" s="40">
        <f>SUMIF(Nov!$A:$A,TB!$A244,Nov!$H:$H)</f>
        <v>0</v>
      </c>
      <c r="N244" s="167">
        <f>SUMIF(Dec!$A:$A,TB!$A244,Dec!$H:$H)</f>
        <v>0</v>
      </c>
      <c r="O244" s="181"/>
      <c r="P244" s="181"/>
      <c r="Q244" s="172">
        <v>0</v>
      </c>
      <c r="R244" s="40">
        <v>0</v>
      </c>
      <c r="S244" s="40">
        <v>0</v>
      </c>
      <c r="T244" s="40">
        <v>0</v>
      </c>
      <c r="U244" s="40">
        <v>0</v>
      </c>
      <c r="V244" s="40">
        <v>0</v>
      </c>
      <c r="W244" s="40">
        <v>0</v>
      </c>
      <c r="X244" s="40">
        <v>0</v>
      </c>
      <c r="Y244" s="40">
        <v>0</v>
      </c>
      <c r="Z244" s="40">
        <v>0</v>
      </c>
      <c r="AA244" s="40">
        <v>0</v>
      </c>
      <c r="AB244" s="40">
        <v>0</v>
      </c>
      <c r="AD244" s="40">
        <f t="shared" ref="AD244:AD248" si="371">ROUND(C244*AD$2,2)</f>
        <v>0</v>
      </c>
      <c r="AE244" s="40">
        <f t="shared" ref="AE244:AE248" si="372">ROUND(D244*AE$2,2)</f>
        <v>0</v>
      </c>
      <c r="AF244" s="40">
        <f t="shared" ref="AF244:AF248" si="373">ROUND(E244*AF$2,2)</f>
        <v>0</v>
      </c>
      <c r="AG244" s="40">
        <f t="shared" ref="AG244:AG248" si="374">ROUND(F244*AG$2,2)</f>
        <v>0</v>
      </c>
      <c r="AH244" s="40">
        <f t="shared" ref="AH244:AH248" si="375">ROUND(G244*AH$2,2)</f>
        <v>0</v>
      </c>
      <c r="AI244" s="40">
        <f t="shared" ref="AI244:AI248" si="376">ROUND(H244*AI$2,2)</f>
        <v>0</v>
      </c>
      <c r="AJ244" s="40">
        <f t="shared" ref="AJ244:AJ248" si="377">ROUND(I244*AJ$2,2)</f>
        <v>0</v>
      </c>
      <c r="AK244" s="40">
        <f t="shared" ref="AK244:AK248" si="378">ROUND(J244*AK$2,2)</f>
        <v>0</v>
      </c>
      <c r="AL244" s="40">
        <f t="shared" ref="AL244:AL248" si="379">ROUND(K244*AL$2,2)</f>
        <v>0</v>
      </c>
      <c r="AM244" s="40">
        <f t="shared" ref="AM244:AM248" si="380">ROUND(L244*AM$2,2)</f>
        <v>0</v>
      </c>
      <c r="AN244" s="40">
        <f t="shared" ref="AN244:AN248" si="381">ROUND(M244*AN$2,2)</f>
        <v>0</v>
      </c>
      <c r="AO244" s="167">
        <f t="shared" ref="AO244:AO248" si="382">ROUND(N244*AO$2,2)</f>
        <v>0</v>
      </c>
    </row>
    <row r="245" spans="1:41" ht="16.399999999999999" customHeight="1">
      <c r="A245" s="13">
        <v>15013</v>
      </c>
      <c r="B245" s="21" t="s">
        <v>244</v>
      </c>
      <c r="C245" s="39">
        <f>SUMIF(Jan!$A:$A,TB!$A245,Jan!$H:$H)</f>
        <v>0</v>
      </c>
      <c r="D245" s="39">
        <f>SUMIF(Feb!$A:$A,TB!$A245,Feb!$H:$H)</f>
        <v>0</v>
      </c>
      <c r="E245" s="39">
        <f>SUMIF(Mar!$A:$A,TB!$A245,Mar!$H:$H)</f>
        <v>0</v>
      </c>
      <c r="F245" s="39">
        <f>SUMIF(Apr!$A:$A,TB!$A245,Apr!$H:$H)</f>
        <v>0</v>
      </c>
      <c r="G245" s="39">
        <f>SUMIF(May!$A:$A,TB!$A245,May!$H:$H)</f>
        <v>0</v>
      </c>
      <c r="H245" s="39">
        <f>SUMIF(Jun!$A:$A,TB!$A245,Jun!$H:$H)</f>
        <v>0</v>
      </c>
      <c r="I245" s="39">
        <f>SUMIF(Jul!$A:$A,TB!$A245,Jul!$H:$H)</f>
        <v>0</v>
      </c>
      <c r="J245" s="39">
        <f>SUMIF(Aug!$A:$A,TB!$A245,Aug!$H:$H)</f>
        <v>0</v>
      </c>
      <c r="K245" s="39">
        <f>SUMIF(Sep!$A:$A,TB!$A245,Sep!$H:$H)</f>
        <v>0</v>
      </c>
      <c r="L245" s="39">
        <f>SUMIF(Oct!$A:$A,TB!$A245,Oct!$H:$H)</f>
        <v>0</v>
      </c>
      <c r="M245" s="39">
        <f>SUMIF(Nov!$A:$A,TB!$A245,Nov!$H:$H)</f>
        <v>0</v>
      </c>
      <c r="N245" s="165">
        <f>SUMIF(Dec!$A:$A,TB!$A245,Dec!$H:$H)</f>
        <v>0</v>
      </c>
      <c r="O245" s="181"/>
      <c r="P245" s="181"/>
      <c r="Q245" s="170">
        <v>0</v>
      </c>
      <c r="R245" s="39">
        <v>0</v>
      </c>
      <c r="S245" s="39">
        <v>0</v>
      </c>
      <c r="T245" s="39">
        <v>0</v>
      </c>
      <c r="U245" s="39">
        <v>0</v>
      </c>
      <c r="V245" s="39">
        <v>0</v>
      </c>
      <c r="W245" s="39">
        <v>0</v>
      </c>
      <c r="X245" s="39">
        <v>0</v>
      </c>
      <c r="Y245" s="39">
        <v>0</v>
      </c>
      <c r="Z245" s="39">
        <v>0</v>
      </c>
      <c r="AA245" s="39">
        <v>0</v>
      </c>
      <c r="AB245" s="39">
        <v>0</v>
      </c>
      <c r="AD245" s="39">
        <f t="shared" si="371"/>
        <v>0</v>
      </c>
      <c r="AE245" s="39">
        <f t="shared" si="372"/>
        <v>0</v>
      </c>
      <c r="AF245" s="39">
        <f t="shared" si="373"/>
        <v>0</v>
      </c>
      <c r="AG245" s="39">
        <f t="shared" si="374"/>
        <v>0</v>
      </c>
      <c r="AH245" s="39">
        <f t="shared" si="375"/>
        <v>0</v>
      </c>
      <c r="AI245" s="39">
        <f t="shared" si="376"/>
        <v>0</v>
      </c>
      <c r="AJ245" s="39">
        <f t="shared" si="377"/>
        <v>0</v>
      </c>
      <c r="AK245" s="39">
        <f t="shared" si="378"/>
        <v>0</v>
      </c>
      <c r="AL245" s="39">
        <f t="shared" si="379"/>
        <v>0</v>
      </c>
      <c r="AM245" s="39">
        <f t="shared" si="380"/>
        <v>0</v>
      </c>
      <c r="AN245" s="39">
        <f t="shared" si="381"/>
        <v>0</v>
      </c>
      <c r="AO245" s="165">
        <f t="shared" si="382"/>
        <v>0</v>
      </c>
    </row>
    <row r="246" spans="1:41" ht="16.399999999999999" customHeight="1">
      <c r="A246" s="13">
        <v>15009</v>
      </c>
      <c r="B246" s="14" t="s">
        <v>245</v>
      </c>
      <c r="C246" s="39">
        <f>SUMIF(Jan!$A:$A,TB!$A246,Jan!$H:$H)</f>
        <v>631881.21</v>
      </c>
      <c r="D246" s="39">
        <f>SUMIF(Feb!$A:$A,TB!$A246,Feb!$H:$H)</f>
        <v>628562.42000000004</v>
      </c>
      <c r="E246" s="39">
        <f>SUMIF(Mar!$A:$A,TB!$A246,Mar!$H:$H)</f>
        <v>573835.84</v>
      </c>
      <c r="F246" s="39">
        <f>SUMIF(Apr!$A:$A,TB!$A246,Apr!$H:$H)</f>
        <v>561873.52</v>
      </c>
      <c r="G246" s="39">
        <f>SUMIF(May!$A:$A,TB!$A246,May!$H:$H)</f>
        <v>584328.56999999995</v>
      </c>
      <c r="H246" s="39">
        <f>SUMIF(Jun!$A:$A,TB!$A246,Jun!$H:$H)</f>
        <v>540351.89</v>
      </c>
      <c r="I246" s="39">
        <f>SUMIF(Jul!$A:$A,TB!$A246,Jul!$H:$H)</f>
        <v>540351.89</v>
      </c>
      <c r="J246" s="39">
        <f>SUMIF(Aug!$A:$A,TB!$A246,Aug!$H:$H)</f>
        <v>540351.89</v>
      </c>
      <c r="K246" s="39">
        <f>SUMIF(Sep!$A:$A,TB!$A246,Sep!$H:$H)</f>
        <v>540351.89</v>
      </c>
      <c r="L246" s="39">
        <f>SUMIF(Oct!$A:$A,TB!$A246,Oct!$H:$H)</f>
        <v>540351.89</v>
      </c>
      <c r="M246" s="39">
        <f>SUMIF(Nov!$A:$A,TB!$A246,Nov!$H:$H)</f>
        <v>540351.89</v>
      </c>
      <c r="N246" s="165">
        <f>SUMIF(Dec!$A:$A,TB!$A246,Dec!$H:$H)</f>
        <v>540351.89</v>
      </c>
      <c r="O246" s="179"/>
      <c r="P246" s="179"/>
      <c r="Q246" s="170">
        <v>501403.01</v>
      </c>
      <c r="R246" s="39">
        <v>568898.37</v>
      </c>
      <c r="S246" s="39">
        <v>610990.56000000006</v>
      </c>
      <c r="T246" s="39">
        <v>712340.88</v>
      </c>
      <c r="U246" s="39">
        <v>631406.88</v>
      </c>
      <c r="V246" s="39">
        <v>744371</v>
      </c>
      <c r="W246" s="39">
        <v>700235.42</v>
      </c>
      <c r="X246" s="39">
        <v>693169.85</v>
      </c>
      <c r="Y246" s="39">
        <v>841171.97</v>
      </c>
      <c r="Z246" s="39">
        <v>850448.74</v>
      </c>
      <c r="AA246" s="39">
        <v>829128.42</v>
      </c>
      <c r="AB246" s="39">
        <v>667439.17000000004</v>
      </c>
      <c r="AD246" s="39">
        <f t="shared" si="371"/>
        <v>4850446.54</v>
      </c>
      <c r="AE246" s="39">
        <f t="shared" si="372"/>
        <v>4804542.57</v>
      </c>
      <c r="AF246" s="39">
        <f t="shared" si="373"/>
        <v>4383531.9800000004</v>
      </c>
      <c r="AG246" s="39">
        <f t="shared" si="374"/>
        <v>4293556.5</v>
      </c>
      <c r="AH246" s="39">
        <f t="shared" si="375"/>
        <v>4474788.1900000004</v>
      </c>
      <c r="AI246" s="39">
        <f t="shared" si="376"/>
        <v>4141473.03</v>
      </c>
      <c r="AJ246" s="39">
        <f t="shared" si="377"/>
        <v>4141473.03</v>
      </c>
      <c r="AK246" s="39">
        <f t="shared" si="378"/>
        <v>4141473.03</v>
      </c>
      <c r="AL246" s="39">
        <f t="shared" si="379"/>
        <v>4141473.03</v>
      </c>
      <c r="AM246" s="39">
        <f t="shared" si="380"/>
        <v>4141473.03</v>
      </c>
      <c r="AN246" s="39">
        <f t="shared" si="381"/>
        <v>4141473.03</v>
      </c>
      <c r="AO246" s="165">
        <f t="shared" si="382"/>
        <v>4141473.03</v>
      </c>
    </row>
    <row r="247" spans="1:41" ht="16.399999999999999" customHeight="1">
      <c r="A247" s="13"/>
      <c r="B247" s="21"/>
      <c r="C247" s="40">
        <f>SUMIF(Jan!$A:$A,TB!$A247,Jan!$H:$H)</f>
        <v>0</v>
      </c>
      <c r="D247" s="40">
        <f>SUMIF(Feb!$A:$A,TB!$A247,Feb!$H:$H)</f>
        <v>0</v>
      </c>
      <c r="E247" s="40">
        <f>SUMIF(Mar!$A:$A,TB!$A247,Mar!$H:$H)</f>
        <v>0</v>
      </c>
      <c r="F247" s="40">
        <f>SUMIF(Apr!$A:$A,TB!$A247,Apr!$H:$H)</f>
        <v>0</v>
      </c>
      <c r="G247" s="40">
        <f>SUMIF(May!$A:$A,TB!$A247,May!$H:$H)</f>
        <v>0</v>
      </c>
      <c r="H247" s="40">
        <f>SUMIF(Jun!$A:$A,TB!$A247,Jun!$H:$H)</f>
        <v>0</v>
      </c>
      <c r="I247" s="40">
        <f>SUMIF(Jul!$A:$A,TB!$A247,Jul!$H:$H)</f>
        <v>0</v>
      </c>
      <c r="J247" s="40">
        <f>SUMIF(Aug!$A:$A,TB!$A247,Aug!$H:$H)</f>
        <v>0</v>
      </c>
      <c r="K247" s="40">
        <f>SUMIF(Sep!$A:$A,TB!$A247,Sep!$H:$H)</f>
        <v>0</v>
      </c>
      <c r="L247" s="40">
        <f>SUMIF(Oct!$A:$A,TB!$A247,Oct!$H:$H)</f>
        <v>0</v>
      </c>
      <c r="M247" s="40">
        <f>SUMIF(Nov!$A:$A,TB!$A247,Nov!$H:$H)</f>
        <v>0</v>
      </c>
      <c r="N247" s="167">
        <f>SUMIF(Dec!$A:$A,TB!$A247,Dec!$H:$H)</f>
        <v>0</v>
      </c>
      <c r="O247" s="181"/>
      <c r="P247" s="181"/>
      <c r="Q247" s="172">
        <v>0</v>
      </c>
      <c r="R247" s="40">
        <v>0</v>
      </c>
      <c r="S247" s="40">
        <v>0</v>
      </c>
      <c r="T247" s="40">
        <v>0</v>
      </c>
      <c r="U247" s="40">
        <v>0</v>
      </c>
      <c r="V247" s="40">
        <v>0</v>
      </c>
      <c r="W247" s="40">
        <v>0</v>
      </c>
      <c r="X247" s="40">
        <v>0</v>
      </c>
      <c r="Y247" s="40">
        <v>0</v>
      </c>
      <c r="Z247" s="40">
        <v>0</v>
      </c>
      <c r="AA247" s="40">
        <v>0</v>
      </c>
      <c r="AB247" s="40">
        <v>0</v>
      </c>
      <c r="AD247" s="40">
        <f t="shared" si="371"/>
        <v>0</v>
      </c>
      <c r="AE247" s="40">
        <f t="shared" si="372"/>
        <v>0</v>
      </c>
      <c r="AF247" s="40">
        <f t="shared" si="373"/>
        <v>0</v>
      </c>
      <c r="AG247" s="40">
        <f t="shared" si="374"/>
        <v>0</v>
      </c>
      <c r="AH247" s="40">
        <f t="shared" si="375"/>
        <v>0</v>
      </c>
      <c r="AI247" s="40">
        <f t="shared" si="376"/>
        <v>0</v>
      </c>
      <c r="AJ247" s="40">
        <f t="shared" si="377"/>
        <v>0</v>
      </c>
      <c r="AK247" s="40">
        <f t="shared" si="378"/>
        <v>0</v>
      </c>
      <c r="AL247" s="40">
        <f t="shared" si="379"/>
        <v>0</v>
      </c>
      <c r="AM247" s="40">
        <f t="shared" si="380"/>
        <v>0</v>
      </c>
      <c r="AN247" s="40">
        <f t="shared" si="381"/>
        <v>0</v>
      </c>
      <c r="AO247" s="167">
        <f t="shared" si="382"/>
        <v>0</v>
      </c>
    </row>
    <row r="248" spans="1:41" ht="16.399999999999999" customHeight="1">
      <c r="A248" s="13"/>
      <c r="B248" s="21"/>
      <c r="C248" s="40">
        <f>SUMIF(Jan!$A:$A,TB!$A248,Jan!$H:$H)</f>
        <v>0</v>
      </c>
      <c r="D248" s="40">
        <f>SUMIF(Feb!$A:$A,TB!$A248,Feb!$H:$H)</f>
        <v>0</v>
      </c>
      <c r="E248" s="40">
        <f>SUMIF(Mar!$A:$A,TB!$A248,Mar!$H:$H)</f>
        <v>0</v>
      </c>
      <c r="F248" s="40">
        <f>SUMIF(Apr!$A:$A,TB!$A248,Apr!$H:$H)</f>
        <v>0</v>
      </c>
      <c r="G248" s="40">
        <f>SUMIF(May!$A:$A,TB!$A248,May!$H:$H)</f>
        <v>0</v>
      </c>
      <c r="H248" s="40">
        <f>SUMIF(Jun!$A:$A,TB!$A248,Jun!$H:$H)</f>
        <v>0</v>
      </c>
      <c r="I248" s="40">
        <f>SUMIF(Jul!$A:$A,TB!$A248,Jul!$H:$H)</f>
        <v>0</v>
      </c>
      <c r="J248" s="40">
        <f>SUMIF(Aug!$A:$A,TB!$A248,Aug!$H:$H)</f>
        <v>0</v>
      </c>
      <c r="K248" s="40">
        <f>SUMIF(Sep!$A:$A,TB!$A248,Sep!$H:$H)</f>
        <v>0</v>
      </c>
      <c r="L248" s="40">
        <f>SUMIF(Oct!$A:$A,TB!$A248,Oct!$H:$H)</f>
        <v>0</v>
      </c>
      <c r="M248" s="40">
        <f>SUMIF(Nov!$A:$A,TB!$A248,Nov!$H:$H)</f>
        <v>0</v>
      </c>
      <c r="N248" s="167">
        <f>SUMIF(Dec!$A:$A,TB!$A248,Dec!$H:$H)</f>
        <v>0</v>
      </c>
      <c r="O248" s="181"/>
      <c r="P248" s="181"/>
      <c r="Q248" s="172">
        <v>0</v>
      </c>
      <c r="R248" s="40">
        <v>0</v>
      </c>
      <c r="S248" s="40">
        <v>0</v>
      </c>
      <c r="T248" s="40">
        <v>0</v>
      </c>
      <c r="U248" s="40">
        <v>0</v>
      </c>
      <c r="V248" s="40">
        <v>0</v>
      </c>
      <c r="W248" s="40">
        <v>0</v>
      </c>
      <c r="X248" s="40">
        <v>0</v>
      </c>
      <c r="Y248" s="40">
        <v>0</v>
      </c>
      <c r="Z248" s="40">
        <v>0</v>
      </c>
      <c r="AA248" s="40">
        <v>0</v>
      </c>
      <c r="AB248" s="40">
        <v>0</v>
      </c>
      <c r="AD248" s="40">
        <f t="shared" si="371"/>
        <v>0</v>
      </c>
      <c r="AE248" s="40">
        <f t="shared" si="372"/>
        <v>0</v>
      </c>
      <c r="AF248" s="40">
        <f t="shared" si="373"/>
        <v>0</v>
      </c>
      <c r="AG248" s="40">
        <f t="shared" si="374"/>
        <v>0</v>
      </c>
      <c r="AH248" s="40">
        <f t="shared" si="375"/>
        <v>0</v>
      </c>
      <c r="AI248" s="40">
        <f t="shared" si="376"/>
        <v>0</v>
      </c>
      <c r="AJ248" s="40">
        <f t="shared" si="377"/>
        <v>0</v>
      </c>
      <c r="AK248" s="40">
        <f t="shared" si="378"/>
        <v>0</v>
      </c>
      <c r="AL248" s="40">
        <f t="shared" si="379"/>
        <v>0</v>
      </c>
      <c r="AM248" s="40">
        <f t="shared" si="380"/>
        <v>0</v>
      </c>
      <c r="AN248" s="40">
        <f t="shared" si="381"/>
        <v>0</v>
      </c>
      <c r="AO248" s="167">
        <f t="shared" si="382"/>
        <v>0</v>
      </c>
    </row>
    <row r="249" spans="1:41" ht="16.399999999999999" customHeight="1">
      <c r="A249" s="17" t="s">
        <v>33</v>
      </c>
      <c r="B249" s="18"/>
      <c r="C249" s="19">
        <f t="shared" ref="C249" si="383">ROUND(SUM(C244:C248),2)</f>
        <v>631881.21</v>
      </c>
      <c r="D249" s="19">
        <f t="shared" ref="D249:N249" si="384">ROUND(SUM(D244:D248),2)</f>
        <v>628562.42000000004</v>
      </c>
      <c r="E249" s="19">
        <f t="shared" si="384"/>
        <v>573835.84</v>
      </c>
      <c r="F249" s="19">
        <f t="shared" si="384"/>
        <v>561873.52</v>
      </c>
      <c r="G249" s="19">
        <f t="shared" si="384"/>
        <v>584328.56999999995</v>
      </c>
      <c r="H249" s="19">
        <f t="shared" si="384"/>
        <v>540351.89</v>
      </c>
      <c r="I249" s="19">
        <f t="shared" si="384"/>
        <v>540351.89</v>
      </c>
      <c r="J249" s="19">
        <f t="shared" si="384"/>
        <v>540351.89</v>
      </c>
      <c r="K249" s="19">
        <f t="shared" si="384"/>
        <v>540351.89</v>
      </c>
      <c r="L249" s="19">
        <f t="shared" si="384"/>
        <v>540351.89</v>
      </c>
      <c r="M249" s="19">
        <f t="shared" si="384"/>
        <v>540351.89</v>
      </c>
      <c r="N249" s="166">
        <f t="shared" si="384"/>
        <v>540351.89</v>
      </c>
      <c r="O249" s="180"/>
      <c r="P249" s="180"/>
      <c r="Q249" s="171">
        <v>501403.01</v>
      </c>
      <c r="R249" s="19">
        <v>568898.37</v>
      </c>
      <c r="S249" s="19">
        <v>610990.56000000006</v>
      </c>
      <c r="T249" s="19">
        <v>712340.88</v>
      </c>
      <c r="U249" s="19">
        <v>631406.88</v>
      </c>
      <c r="V249" s="19">
        <v>744371</v>
      </c>
      <c r="W249" s="19">
        <v>700235.42</v>
      </c>
      <c r="X249" s="19">
        <v>693169.85</v>
      </c>
      <c r="Y249" s="19">
        <v>841171.97</v>
      </c>
      <c r="Z249" s="19">
        <v>850448.74</v>
      </c>
      <c r="AA249" s="19">
        <v>829128.42</v>
      </c>
      <c r="AB249" s="19">
        <v>667439.17000000004</v>
      </c>
      <c r="AD249" s="19">
        <f t="shared" ref="AD249:AO249" si="385">ROUND(SUM(AD244:AD248),2)</f>
        <v>4850446.54</v>
      </c>
      <c r="AE249" s="19">
        <f t="shared" si="385"/>
        <v>4804542.57</v>
      </c>
      <c r="AF249" s="19">
        <f t="shared" si="385"/>
        <v>4383531.9800000004</v>
      </c>
      <c r="AG249" s="19">
        <f t="shared" si="385"/>
        <v>4293556.5</v>
      </c>
      <c r="AH249" s="19">
        <f t="shared" si="385"/>
        <v>4474788.1900000004</v>
      </c>
      <c r="AI249" s="19">
        <f t="shared" si="385"/>
        <v>4141473.03</v>
      </c>
      <c r="AJ249" s="19">
        <f t="shared" si="385"/>
        <v>4141473.03</v>
      </c>
      <c r="AK249" s="19">
        <f t="shared" si="385"/>
        <v>4141473.03</v>
      </c>
      <c r="AL249" s="19">
        <f t="shared" si="385"/>
        <v>4141473.03</v>
      </c>
      <c r="AM249" s="19">
        <f t="shared" si="385"/>
        <v>4141473.03</v>
      </c>
      <c r="AN249" s="19">
        <f t="shared" si="385"/>
        <v>4141473.03</v>
      </c>
      <c r="AO249" s="19">
        <f t="shared" si="385"/>
        <v>4141473.03</v>
      </c>
    </row>
    <row r="250" spans="1:41" ht="16.399999999999999" customHeight="1">
      <c r="A250" s="13"/>
      <c r="B250" s="22"/>
      <c r="C250" s="40">
        <f>SUMIF(Jan!$A:$A,TB!$A250,Jan!$H:$H)</f>
        <v>0</v>
      </c>
      <c r="D250" s="40">
        <f>SUMIF(Feb!$A:$A,TB!$A250,Feb!$H:$H)</f>
        <v>0</v>
      </c>
      <c r="E250" s="40">
        <f>SUMIF(Mar!$A:$A,TB!$A250,Mar!$H:$H)</f>
        <v>0</v>
      </c>
      <c r="F250" s="40">
        <f>SUMIF(Apr!$A:$A,TB!$A250,Apr!$H:$H)</f>
        <v>0</v>
      </c>
      <c r="G250" s="40">
        <f>SUMIF(May!$A:$A,TB!$A250,May!$H:$H)</f>
        <v>0</v>
      </c>
      <c r="H250" s="40">
        <f>SUMIF(Jun!$A:$A,TB!$A250,Jun!$H:$H)</f>
        <v>0</v>
      </c>
      <c r="I250" s="40">
        <f>SUMIF(Jul!$A:$A,TB!$A250,Jul!$H:$H)</f>
        <v>0</v>
      </c>
      <c r="J250" s="40">
        <f>SUMIF(Aug!$A:$A,TB!$A250,Aug!$H:$H)</f>
        <v>0</v>
      </c>
      <c r="K250" s="40">
        <f>SUMIF(Sep!$A:$A,TB!$A250,Sep!$H:$H)</f>
        <v>0</v>
      </c>
      <c r="L250" s="40">
        <f>SUMIF(Oct!$A:$A,TB!$A250,Oct!$H:$H)</f>
        <v>0</v>
      </c>
      <c r="M250" s="40">
        <f>SUMIF(Nov!$A:$A,TB!$A250,Nov!$H:$H)</f>
        <v>0</v>
      </c>
      <c r="N250" s="167">
        <f>SUMIF(Dec!$A:$A,TB!$A250,Dec!$H:$H)</f>
        <v>0</v>
      </c>
      <c r="O250" s="181"/>
      <c r="P250" s="181"/>
      <c r="Q250" s="172">
        <v>0</v>
      </c>
      <c r="R250" s="40">
        <v>0</v>
      </c>
      <c r="S250" s="40">
        <v>0</v>
      </c>
      <c r="T250" s="40">
        <v>0</v>
      </c>
      <c r="U250" s="40">
        <v>0</v>
      </c>
      <c r="V250" s="40">
        <v>0</v>
      </c>
      <c r="W250" s="40">
        <v>0</v>
      </c>
      <c r="X250" s="40">
        <v>0</v>
      </c>
      <c r="Y250" s="40">
        <v>0</v>
      </c>
      <c r="Z250" s="40">
        <v>0</v>
      </c>
      <c r="AA250" s="40">
        <v>0</v>
      </c>
      <c r="AB250" s="40">
        <v>0</v>
      </c>
      <c r="AD250" s="40">
        <f t="shared" ref="AD250:AD252" si="386">ROUND(C250*AD$2,2)</f>
        <v>0</v>
      </c>
      <c r="AE250" s="40">
        <f t="shared" ref="AE250:AE252" si="387">ROUND(D250*AE$2,2)</f>
        <v>0</v>
      </c>
      <c r="AF250" s="40">
        <f t="shared" ref="AF250:AF252" si="388">ROUND(E250*AF$2,2)</f>
        <v>0</v>
      </c>
      <c r="AG250" s="40">
        <f t="shared" ref="AG250:AG252" si="389">ROUND(F250*AG$2,2)</f>
        <v>0</v>
      </c>
      <c r="AH250" s="40">
        <f t="shared" ref="AH250:AH252" si="390">ROUND(G250*AH$2,2)</f>
        <v>0</v>
      </c>
      <c r="AI250" s="40">
        <f t="shared" ref="AI250:AI252" si="391">ROUND(H250*AI$2,2)</f>
        <v>0</v>
      </c>
      <c r="AJ250" s="40">
        <f t="shared" ref="AJ250:AJ252" si="392">ROUND(I250*AJ$2,2)</f>
        <v>0</v>
      </c>
      <c r="AK250" s="40">
        <f t="shared" ref="AK250:AK252" si="393">ROUND(J250*AK$2,2)</f>
        <v>0</v>
      </c>
      <c r="AL250" s="40">
        <f t="shared" ref="AL250:AL252" si="394">ROUND(K250*AL$2,2)</f>
        <v>0</v>
      </c>
      <c r="AM250" s="40">
        <f t="shared" ref="AM250:AM252" si="395">ROUND(L250*AM$2,2)</f>
        <v>0</v>
      </c>
      <c r="AN250" s="40">
        <f t="shared" ref="AN250:AN252" si="396">ROUND(M250*AN$2,2)</f>
        <v>0</v>
      </c>
      <c r="AO250" s="167">
        <f t="shared" ref="AO250:AO252" si="397">ROUND(N250*AO$2,2)</f>
        <v>0</v>
      </c>
    </row>
    <row r="251" spans="1:41" ht="16.399999999999999" customHeight="1">
      <c r="A251" s="13">
        <v>23001</v>
      </c>
      <c r="B251" s="21" t="s">
        <v>246</v>
      </c>
      <c r="C251" s="40">
        <f>SUMIF(Jan!$A:$A,TB!$A251,Jan!$H:$H)</f>
        <v>0</v>
      </c>
      <c r="D251" s="40">
        <f>SUMIF(Feb!$A:$A,TB!$A251,Feb!$H:$H)</f>
        <v>0</v>
      </c>
      <c r="E251" s="40">
        <f>SUMIF(Mar!$A:$A,TB!$A251,Mar!$H:$H)</f>
        <v>0</v>
      </c>
      <c r="F251" s="40">
        <f>SUMIF(Apr!$A:$A,TB!$A251,Apr!$H:$H)</f>
        <v>0</v>
      </c>
      <c r="G251" s="40">
        <f>SUMIF(May!$A:$A,TB!$A251,May!$H:$H)</f>
        <v>0</v>
      </c>
      <c r="H251" s="40">
        <f>SUMIF(Jun!$A:$A,TB!$A251,Jun!$H:$H)</f>
        <v>0</v>
      </c>
      <c r="I251" s="40">
        <f>SUMIF(Jul!$A:$A,TB!$A251,Jul!$H:$H)</f>
        <v>0</v>
      </c>
      <c r="J251" s="40">
        <f>SUMIF(Aug!$A:$A,TB!$A251,Aug!$H:$H)</f>
        <v>0</v>
      </c>
      <c r="K251" s="40">
        <f>SUMIF(Sep!$A:$A,TB!$A251,Sep!$H:$H)</f>
        <v>0</v>
      </c>
      <c r="L251" s="40">
        <f>SUMIF(Oct!$A:$A,TB!$A251,Oct!$H:$H)</f>
        <v>0</v>
      </c>
      <c r="M251" s="40">
        <f>SUMIF(Nov!$A:$A,TB!$A251,Nov!$H:$H)</f>
        <v>0</v>
      </c>
      <c r="N251" s="167">
        <f>SUMIF(Dec!$A:$A,TB!$A251,Dec!$H:$H)</f>
        <v>0</v>
      </c>
      <c r="O251" s="181"/>
      <c r="P251" s="181"/>
      <c r="Q251" s="172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D251" s="40">
        <f t="shared" si="386"/>
        <v>0</v>
      </c>
      <c r="AE251" s="40">
        <f t="shared" si="387"/>
        <v>0</v>
      </c>
      <c r="AF251" s="40">
        <f t="shared" si="388"/>
        <v>0</v>
      </c>
      <c r="AG251" s="40">
        <f t="shared" si="389"/>
        <v>0</v>
      </c>
      <c r="AH251" s="40">
        <f t="shared" si="390"/>
        <v>0</v>
      </c>
      <c r="AI251" s="40">
        <f t="shared" si="391"/>
        <v>0</v>
      </c>
      <c r="AJ251" s="40">
        <f t="shared" si="392"/>
        <v>0</v>
      </c>
      <c r="AK251" s="40">
        <f t="shared" si="393"/>
        <v>0</v>
      </c>
      <c r="AL251" s="40">
        <f t="shared" si="394"/>
        <v>0</v>
      </c>
      <c r="AM251" s="40">
        <f t="shared" si="395"/>
        <v>0</v>
      </c>
      <c r="AN251" s="40">
        <f t="shared" si="396"/>
        <v>0</v>
      </c>
      <c r="AO251" s="167">
        <f t="shared" si="397"/>
        <v>0</v>
      </c>
    </row>
    <row r="252" spans="1:41" ht="16.399999999999999" customHeight="1">
      <c r="A252" s="13"/>
      <c r="B252" s="21"/>
      <c r="C252" s="40">
        <f>SUMIF(Jan!$A:$A,TB!$A252,Jan!$H:$H)</f>
        <v>0</v>
      </c>
      <c r="D252" s="40">
        <f>SUMIF(Feb!$A:$A,TB!$A252,Feb!$H:$H)</f>
        <v>0</v>
      </c>
      <c r="E252" s="40">
        <f>SUMIF(Mar!$A:$A,TB!$A252,Mar!$H:$H)</f>
        <v>0</v>
      </c>
      <c r="F252" s="40">
        <f>SUMIF(Apr!$A:$A,TB!$A252,Apr!$H:$H)</f>
        <v>0</v>
      </c>
      <c r="G252" s="40">
        <f>SUMIF(May!$A:$A,TB!$A252,May!$H:$H)</f>
        <v>0</v>
      </c>
      <c r="H252" s="40">
        <f>SUMIF(Jun!$A:$A,TB!$A252,Jun!$H:$H)</f>
        <v>0</v>
      </c>
      <c r="I252" s="40">
        <f>SUMIF(Jul!$A:$A,TB!$A252,Jul!$H:$H)</f>
        <v>0</v>
      </c>
      <c r="J252" s="40">
        <f>SUMIF(Aug!$A:$A,TB!$A252,Aug!$H:$H)</f>
        <v>0</v>
      </c>
      <c r="K252" s="40">
        <f>SUMIF(Sep!$A:$A,TB!$A252,Sep!$H:$H)</f>
        <v>0</v>
      </c>
      <c r="L252" s="40">
        <f>SUMIF(Oct!$A:$A,TB!$A252,Oct!$H:$H)</f>
        <v>0</v>
      </c>
      <c r="M252" s="40">
        <f>SUMIF(Nov!$A:$A,TB!$A252,Nov!$H:$H)</f>
        <v>0</v>
      </c>
      <c r="N252" s="167">
        <f>SUMIF(Dec!$A:$A,TB!$A252,Dec!$H:$H)</f>
        <v>0</v>
      </c>
      <c r="O252" s="181"/>
      <c r="P252" s="181"/>
      <c r="Q252" s="172">
        <v>0</v>
      </c>
      <c r="R252" s="40">
        <v>0</v>
      </c>
      <c r="S252" s="40">
        <v>0</v>
      </c>
      <c r="T252" s="40">
        <v>0</v>
      </c>
      <c r="U252" s="40">
        <v>0</v>
      </c>
      <c r="V252" s="40">
        <v>0</v>
      </c>
      <c r="W252" s="40">
        <v>0</v>
      </c>
      <c r="X252" s="40">
        <v>0</v>
      </c>
      <c r="Y252" s="40">
        <v>0</v>
      </c>
      <c r="Z252" s="40">
        <v>0</v>
      </c>
      <c r="AA252" s="40">
        <v>0</v>
      </c>
      <c r="AB252" s="40">
        <v>0</v>
      </c>
      <c r="AD252" s="40">
        <f t="shared" si="386"/>
        <v>0</v>
      </c>
      <c r="AE252" s="40">
        <f t="shared" si="387"/>
        <v>0</v>
      </c>
      <c r="AF252" s="40">
        <f t="shared" si="388"/>
        <v>0</v>
      </c>
      <c r="AG252" s="40">
        <f t="shared" si="389"/>
        <v>0</v>
      </c>
      <c r="AH252" s="40">
        <f t="shared" si="390"/>
        <v>0</v>
      </c>
      <c r="AI252" s="40">
        <f t="shared" si="391"/>
        <v>0</v>
      </c>
      <c r="AJ252" s="40">
        <f t="shared" si="392"/>
        <v>0</v>
      </c>
      <c r="AK252" s="40">
        <f t="shared" si="393"/>
        <v>0</v>
      </c>
      <c r="AL252" s="40">
        <f t="shared" si="394"/>
        <v>0</v>
      </c>
      <c r="AM252" s="40">
        <f t="shared" si="395"/>
        <v>0</v>
      </c>
      <c r="AN252" s="40">
        <f t="shared" si="396"/>
        <v>0</v>
      </c>
      <c r="AO252" s="167">
        <f t="shared" si="397"/>
        <v>0</v>
      </c>
    </row>
    <row r="253" spans="1:41" ht="16.399999999999999" customHeight="1">
      <c r="A253" s="17" t="s">
        <v>38</v>
      </c>
      <c r="B253" s="18"/>
      <c r="C253" s="19">
        <f t="shared" ref="C253" si="398">ROUND(SUM(C250:C252),2)</f>
        <v>0</v>
      </c>
      <c r="D253" s="19">
        <f t="shared" ref="D253:N253" si="399">ROUND(SUM(D250:D252),2)</f>
        <v>0</v>
      </c>
      <c r="E253" s="19">
        <f t="shared" si="399"/>
        <v>0</v>
      </c>
      <c r="F253" s="19">
        <f t="shared" si="399"/>
        <v>0</v>
      </c>
      <c r="G253" s="19">
        <f t="shared" si="399"/>
        <v>0</v>
      </c>
      <c r="H253" s="19">
        <f t="shared" si="399"/>
        <v>0</v>
      </c>
      <c r="I253" s="19">
        <f t="shared" si="399"/>
        <v>0</v>
      </c>
      <c r="J253" s="19">
        <f t="shared" si="399"/>
        <v>0</v>
      </c>
      <c r="K253" s="19">
        <f t="shared" si="399"/>
        <v>0</v>
      </c>
      <c r="L253" s="19">
        <f t="shared" si="399"/>
        <v>0</v>
      </c>
      <c r="M253" s="19">
        <f t="shared" si="399"/>
        <v>0</v>
      </c>
      <c r="N253" s="166">
        <f t="shared" si="399"/>
        <v>0</v>
      </c>
      <c r="O253" s="180"/>
      <c r="P253" s="180"/>
      <c r="Q253" s="171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:AO253" si="400">ROUND(SUM(AD250:AD252),2)</f>
        <v>0</v>
      </c>
      <c r="AE253" s="19">
        <f t="shared" si="400"/>
        <v>0</v>
      </c>
      <c r="AF253" s="19">
        <f t="shared" si="400"/>
        <v>0</v>
      </c>
      <c r="AG253" s="19">
        <f t="shared" si="400"/>
        <v>0</v>
      </c>
      <c r="AH253" s="19">
        <f t="shared" si="400"/>
        <v>0</v>
      </c>
      <c r="AI253" s="19">
        <f t="shared" si="400"/>
        <v>0</v>
      </c>
      <c r="AJ253" s="19">
        <f t="shared" si="400"/>
        <v>0</v>
      </c>
      <c r="AK253" s="19">
        <f t="shared" si="400"/>
        <v>0</v>
      </c>
      <c r="AL253" s="19">
        <f t="shared" si="400"/>
        <v>0</v>
      </c>
      <c r="AM253" s="19">
        <f t="shared" si="400"/>
        <v>0</v>
      </c>
      <c r="AN253" s="19">
        <f t="shared" si="400"/>
        <v>0</v>
      </c>
      <c r="AO253" s="19">
        <f t="shared" si="400"/>
        <v>0</v>
      </c>
    </row>
    <row r="254" spans="1:41" ht="16.399999999999999" customHeight="1">
      <c r="A254" s="13"/>
      <c r="B254" s="22"/>
      <c r="C254" s="40">
        <f>SUMIF(Jan!$A:$A,TB!$A254,Jan!$H:$H)</f>
        <v>0</v>
      </c>
      <c r="D254" s="40">
        <f>SUMIF(Feb!$A:$A,TB!$A254,Feb!$H:$H)</f>
        <v>0</v>
      </c>
      <c r="E254" s="40">
        <f>SUMIF(Mar!$A:$A,TB!$A254,Mar!$H:$H)</f>
        <v>0</v>
      </c>
      <c r="F254" s="40">
        <f>SUMIF(Apr!$A:$A,TB!$A254,Apr!$H:$H)</f>
        <v>0</v>
      </c>
      <c r="G254" s="40">
        <f>SUMIF(May!$A:$A,TB!$A254,May!$H:$H)</f>
        <v>0</v>
      </c>
      <c r="H254" s="40">
        <f>SUMIF(Jun!$A:$A,TB!$A254,Jun!$H:$H)</f>
        <v>0</v>
      </c>
      <c r="I254" s="40">
        <f>SUMIF(Jul!$A:$A,TB!$A254,Jul!$H:$H)</f>
        <v>0</v>
      </c>
      <c r="J254" s="40">
        <f>SUMIF(Aug!$A:$A,TB!$A254,Aug!$H:$H)</f>
        <v>0</v>
      </c>
      <c r="K254" s="40">
        <f>SUMIF(Sep!$A:$A,TB!$A254,Sep!$H:$H)</f>
        <v>0</v>
      </c>
      <c r="L254" s="40">
        <f>SUMIF(Oct!$A:$A,TB!$A254,Oct!$H:$H)</f>
        <v>0</v>
      </c>
      <c r="M254" s="40">
        <f>SUMIF(Nov!$A:$A,TB!$A254,Nov!$H:$H)</f>
        <v>0</v>
      </c>
      <c r="N254" s="167">
        <f>SUMIF(Dec!$A:$A,TB!$A254,Dec!$H:$H)</f>
        <v>0</v>
      </c>
      <c r="O254" s="181"/>
      <c r="P254" s="181"/>
      <c r="Q254" s="172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D254" s="40">
        <f t="shared" ref="AD254:AD264" si="401">ROUND(C254*AD$2,2)</f>
        <v>0</v>
      </c>
      <c r="AE254" s="40">
        <f t="shared" ref="AE254:AE264" si="402">ROUND(D254*AE$2,2)</f>
        <v>0</v>
      </c>
      <c r="AF254" s="40">
        <f t="shared" ref="AF254:AF264" si="403">ROUND(E254*AF$2,2)</f>
        <v>0</v>
      </c>
      <c r="AG254" s="40">
        <f t="shared" ref="AG254:AG264" si="404">ROUND(F254*AG$2,2)</f>
        <v>0</v>
      </c>
      <c r="AH254" s="40">
        <f t="shared" ref="AH254:AH264" si="405">ROUND(G254*AH$2,2)</f>
        <v>0</v>
      </c>
      <c r="AI254" s="40">
        <f t="shared" ref="AI254:AI264" si="406">ROUND(H254*AI$2,2)</f>
        <v>0</v>
      </c>
      <c r="AJ254" s="40">
        <f t="shared" ref="AJ254:AJ264" si="407">ROUND(I254*AJ$2,2)</f>
        <v>0</v>
      </c>
      <c r="AK254" s="40">
        <f t="shared" ref="AK254:AK264" si="408">ROUND(J254*AK$2,2)</f>
        <v>0</v>
      </c>
      <c r="AL254" s="40">
        <f t="shared" ref="AL254:AL264" si="409">ROUND(K254*AL$2,2)</f>
        <v>0</v>
      </c>
      <c r="AM254" s="40">
        <f t="shared" ref="AM254:AM264" si="410">ROUND(L254*AM$2,2)</f>
        <v>0</v>
      </c>
      <c r="AN254" s="40">
        <f t="shared" ref="AN254:AN264" si="411">ROUND(M254*AN$2,2)</f>
        <v>0</v>
      </c>
      <c r="AO254" s="167">
        <f t="shared" ref="AO254:AO264" si="412">ROUND(N254*AO$2,2)</f>
        <v>0</v>
      </c>
    </row>
    <row r="255" spans="1:41" ht="16.399999999999999" customHeight="1">
      <c r="A255" s="13">
        <v>22001</v>
      </c>
      <c r="B255" s="22" t="s">
        <v>179</v>
      </c>
      <c r="C255" s="40">
        <f>SUMIF(Jan!$A:$A,TB!$A255,Jan!$H:$H)</f>
        <v>-287035.01</v>
      </c>
      <c r="D255" s="40">
        <f>SUMIF(Feb!$A:$A,TB!$A255,Feb!$H:$H)</f>
        <v>-101314.33</v>
      </c>
      <c r="E255" s="40">
        <f>SUMIF(Mar!$A:$A,TB!$A255,Mar!$H:$H)</f>
        <v>-145282.10999999999</v>
      </c>
      <c r="F255" s="40">
        <f>SUMIF(Apr!$A:$A,TB!$A255,Apr!$H:$H)</f>
        <v>-216040.25</v>
      </c>
      <c r="G255" s="40">
        <f>SUMIF(May!$A:$A,TB!$A255,May!$H:$H)</f>
        <v>-194409.82</v>
      </c>
      <c r="H255" s="40">
        <f>SUMIF(Jun!$A:$A,TB!$A255,Jun!$H:$H)</f>
        <v>-76326.710000000006</v>
      </c>
      <c r="I255" s="40">
        <f>SUMIF(Jul!$A:$A,TB!$A255,Jul!$H:$H)</f>
        <v>-76326.710000000006</v>
      </c>
      <c r="J255" s="40">
        <f>SUMIF(Aug!$A:$A,TB!$A255,Aug!$H:$H)</f>
        <v>-76326.710000000006</v>
      </c>
      <c r="K255" s="40">
        <f>SUMIF(Sep!$A:$A,TB!$A255,Sep!$H:$H)</f>
        <v>-76326.710000000006</v>
      </c>
      <c r="L255" s="40">
        <f>SUMIF(Oct!$A:$A,TB!$A255,Oct!$H:$H)</f>
        <v>-76326.710000000006</v>
      </c>
      <c r="M255" s="40">
        <f>SUMIF(Nov!$A:$A,TB!$A255,Nov!$H:$H)</f>
        <v>-76326.710000000006</v>
      </c>
      <c r="N255" s="167">
        <f>SUMIF(Dec!$A:$A,TB!$A255,Dec!$H:$H)</f>
        <v>-76326.710000000006</v>
      </c>
      <c r="O255" s="181"/>
      <c r="P255" s="181"/>
      <c r="Q255" s="172">
        <v>-553535.72</v>
      </c>
      <c r="R255" s="40">
        <v>-508085.03</v>
      </c>
      <c r="S255" s="40">
        <v>-251998.88</v>
      </c>
      <c r="T255" s="40">
        <v>-184291.58</v>
      </c>
      <c r="U255" s="40">
        <v>-81459.89</v>
      </c>
      <c r="V255" s="40">
        <v>-192779.43</v>
      </c>
      <c r="W255" s="40">
        <v>-341321.87</v>
      </c>
      <c r="X255" s="40">
        <v>-120227.33</v>
      </c>
      <c r="Y255" s="40">
        <v>-103685.17</v>
      </c>
      <c r="Z255" s="40">
        <v>-123088.91</v>
      </c>
      <c r="AA255" s="40">
        <v>-152747.79999999999</v>
      </c>
      <c r="AB255" s="40">
        <v>-248378.75</v>
      </c>
      <c r="AD255" s="40">
        <f t="shared" si="401"/>
        <v>-2203338.14</v>
      </c>
      <c r="AE255" s="40">
        <f t="shared" si="402"/>
        <v>-774416.34</v>
      </c>
      <c r="AF255" s="40">
        <f t="shared" si="403"/>
        <v>-1109810.04</v>
      </c>
      <c r="AG255" s="40">
        <f t="shared" si="404"/>
        <v>-1650871.57</v>
      </c>
      <c r="AH255" s="40">
        <f t="shared" si="405"/>
        <v>-1488790.4</v>
      </c>
      <c r="AI255" s="40">
        <f t="shared" si="406"/>
        <v>-584998.43999999994</v>
      </c>
      <c r="AJ255" s="40">
        <f t="shared" si="407"/>
        <v>-584998.43999999994</v>
      </c>
      <c r="AK255" s="40">
        <f t="shared" si="408"/>
        <v>-584998.43999999994</v>
      </c>
      <c r="AL255" s="40">
        <f t="shared" si="409"/>
        <v>-584998.43999999994</v>
      </c>
      <c r="AM255" s="40">
        <f t="shared" si="410"/>
        <v>-584998.43999999994</v>
      </c>
      <c r="AN255" s="40">
        <f t="shared" si="411"/>
        <v>-584998.43999999994</v>
      </c>
      <c r="AO255" s="167">
        <f t="shared" si="412"/>
        <v>-584998.43999999994</v>
      </c>
    </row>
    <row r="256" spans="1:41" ht="16.399999999999999" customHeight="1">
      <c r="A256" s="13">
        <v>22002</v>
      </c>
      <c r="B256" s="22" t="s">
        <v>180</v>
      </c>
      <c r="C256" s="40">
        <f>SUMIF(Jan!$A:$A,TB!$A256,Jan!$H:$H)</f>
        <v>-1859739.56</v>
      </c>
      <c r="D256" s="40">
        <f>SUMIF(Feb!$A:$A,TB!$A256,Feb!$H:$H)</f>
        <v>-763637.64</v>
      </c>
      <c r="E256" s="40">
        <f>SUMIF(Mar!$A:$A,TB!$A256,Mar!$H:$H)</f>
        <v>-790556.76</v>
      </c>
      <c r="F256" s="40">
        <f>SUMIF(Apr!$A:$A,TB!$A256,Apr!$H:$H)</f>
        <v>-739552.83</v>
      </c>
      <c r="G256" s="40">
        <f>SUMIF(May!$A:$A,TB!$A256,May!$H:$H)</f>
        <v>-480257.07</v>
      </c>
      <c r="H256" s="40">
        <f>SUMIF(Jun!$A:$A,TB!$A256,Jun!$H:$H)</f>
        <v>-536206.31000000006</v>
      </c>
      <c r="I256" s="40">
        <f>SUMIF(Jul!$A:$A,TB!$A256,Jul!$H:$H)</f>
        <v>-536206.31000000006</v>
      </c>
      <c r="J256" s="40">
        <f>SUMIF(Aug!$A:$A,TB!$A256,Aug!$H:$H)</f>
        <v>-536206.31000000006</v>
      </c>
      <c r="K256" s="40">
        <f>SUMIF(Sep!$A:$A,TB!$A256,Sep!$H:$H)</f>
        <v>-536206.31000000006</v>
      </c>
      <c r="L256" s="40">
        <f>SUMIF(Oct!$A:$A,TB!$A256,Oct!$H:$H)</f>
        <v>-536206.31000000006</v>
      </c>
      <c r="M256" s="40">
        <f>SUMIF(Nov!$A:$A,TB!$A256,Nov!$H:$H)</f>
        <v>-536206.31000000006</v>
      </c>
      <c r="N256" s="167">
        <f>SUMIF(Dec!$A:$A,TB!$A256,Dec!$H:$H)</f>
        <v>-536206.31000000006</v>
      </c>
      <c r="O256" s="181"/>
      <c r="P256" s="181"/>
      <c r="Q256" s="172">
        <v>-3650831.9</v>
      </c>
      <c r="R256" s="40">
        <v>-2043148.97</v>
      </c>
      <c r="S256" s="40">
        <v>-1974671.84</v>
      </c>
      <c r="T256" s="40">
        <v>-670425.19999999995</v>
      </c>
      <c r="U256" s="40">
        <v>-767441.47</v>
      </c>
      <c r="V256" s="40">
        <v>-766952.04</v>
      </c>
      <c r="W256" s="40">
        <v>-2918632.3</v>
      </c>
      <c r="X256" s="40">
        <v>-2854983.26</v>
      </c>
      <c r="Y256" s="40">
        <v>-1037089.01</v>
      </c>
      <c r="Z256" s="40">
        <v>-735529.37</v>
      </c>
      <c r="AA256" s="40">
        <v>-851246.31</v>
      </c>
      <c r="AB256" s="40">
        <v>-4073556.9</v>
      </c>
      <c r="AD256" s="40">
        <f t="shared" si="401"/>
        <v>-14275732.810000001</v>
      </c>
      <c r="AE256" s="40">
        <f t="shared" si="402"/>
        <v>-5837017.0300000003</v>
      </c>
      <c r="AF256" s="40">
        <f t="shared" si="403"/>
        <v>-6039063.0899999999</v>
      </c>
      <c r="AG256" s="40">
        <f t="shared" si="404"/>
        <v>-5651292.9500000002</v>
      </c>
      <c r="AH256" s="40">
        <f t="shared" si="405"/>
        <v>-3677808.6400000001</v>
      </c>
      <c r="AI256" s="40">
        <f t="shared" si="406"/>
        <v>-4109699.64</v>
      </c>
      <c r="AJ256" s="40">
        <f t="shared" si="407"/>
        <v>-4109699.64</v>
      </c>
      <c r="AK256" s="40">
        <f t="shared" si="408"/>
        <v>-4109699.64</v>
      </c>
      <c r="AL256" s="40">
        <f t="shared" si="409"/>
        <v>-4109699.64</v>
      </c>
      <c r="AM256" s="40">
        <f t="shared" si="410"/>
        <v>-4109699.64</v>
      </c>
      <c r="AN256" s="40">
        <f t="shared" si="411"/>
        <v>-4109699.64</v>
      </c>
      <c r="AO256" s="167">
        <f t="shared" si="412"/>
        <v>-4109699.64</v>
      </c>
    </row>
    <row r="257" spans="1:41" ht="16.399999999999999" customHeight="1">
      <c r="A257" s="13">
        <v>22101</v>
      </c>
      <c r="B257" s="22" t="s">
        <v>247</v>
      </c>
      <c r="C257" s="40">
        <f>SUMIF(Jan!$A:$A,TB!$A257,Jan!$H:$H)</f>
        <v>-193512.88</v>
      </c>
      <c r="D257" s="40">
        <f>SUMIF(Feb!$A:$A,TB!$A257,Feb!$H:$H)</f>
        <v>-237517.45</v>
      </c>
      <c r="E257" s="40">
        <f>SUMIF(Mar!$A:$A,TB!$A257,Mar!$H:$H)</f>
        <v>-113356.03</v>
      </c>
      <c r="F257" s="40">
        <f>SUMIF(Apr!$A:$A,TB!$A257,Apr!$H:$H)</f>
        <v>-199431.62</v>
      </c>
      <c r="G257" s="40">
        <f>SUMIF(May!$A:$A,TB!$A257,May!$H:$H)</f>
        <v>-296009.99</v>
      </c>
      <c r="H257" s="40">
        <f>SUMIF(Jun!$A:$A,TB!$A257,Jun!$H:$H)</f>
        <v>-8318.17</v>
      </c>
      <c r="I257" s="40">
        <f>SUMIF(Jul!$A:$A,TB!$A257,Jul!$H:$H)</f>
        <v>-8318.17</v>
      </c>
      <c r="J257" s="40">
        <f>SUMIF(Aug!$A:$A,TB!$A257,Aug!$H:$H)</f>
        <v>-8318.17</v>
      </c>
      <c r="K257" s="40">
        <f>SUMIF(Sep!$A:$A,TB!$A257,Sep!$H:$H)</f>
        <v>-8318.17</v>
      </c>
      <c r="L257" s="40">
        <f>SUMIF(Oct!$A:$A,TB!$A257,Oct!$H:$H)</f>
        <v>-8318.17</v>
      </c>
      <c r="M257" s="40">
        <f>SUMIF(Nov!$A:$A,TB!$A257,Nov!$H:$H)</f>
        <v>-8318.17</v>
      </c>
      <c r="N257" s="167">
        <f>SUMIF(Dec!$A:$A,TB!$A257,Dec!$H:$H)</f>
        <v>-8318.17</v>
      </c>
      <c r="O257" s="181"/>
      <c r="P257" s="181"/>
      <c r="Q257" s="172">
        <v>-203611.71</v>
      </c>
      <c r="R257" s="40">
        <v>-41886.449999999997</v>
      </c>
      <c r="S257" s="40">
        <v>-77728.39</v>
      </c>
      <c r="T257" s="40">
        <v>-159199.22</v>
      </c>
      <c r="U257" s="40">
        <v>-476175.27</v>
      </c>
      <c r="V257" s="40">
        <v>-190816.1</v>
      </c>
      <c r="W257" s="40">
        <v>-290368.57</v>
      </c>
      <c r="X257" s="40">
        <v>-147615.79999999999</v>
      </c>
      <c r="Y257" s="40">
        <v>-68308.55</v>
      </c>
      <c r="Z257" s="40">
        <v>-164420.45000000001</v>
      </c>
      <c r="AA257" s="40">
        <v>-452595.29</v>
      </c>
      <c r="AB257" s="40">
        <v>-66423.679999999993</v>
      </c>
      <c r="AD257" s="40">
        <f t="shared" si="401"/>
        <v>-1485443.57</v>
      </c>
      <c r="AE257" s="40">
        <f t="shared" si="402"/>
        <v>-1815512.13</v>
      </c>
      <c r="AF257" s="40">
        <f t="shared" si="403"/>
        <v>-865926.71</v>
      </c>
      <c r="AG257" s="40">
        <f t="shared" si="404"/>
        <v>-1523956.72</v>
      </c>
      <c r="AH257" s="40">
        <f t="shared" si="405"/>
        <v>-2266844.5</v>
      </c>
      <c r="AI257" s="40">
        <f t="shared" si="406"/>
        <v>-63753.78</v>
      </c>
      <c r="AJ257" s="40">
        <f t="shared" si="407"/>
        <v>-63753.78</v>
      </c>
      <c r="AK257" s="40">
        <f t="shared" si="408"/>
        <v>-63753.78</v>
      </c>
      <c r="AL257" s="40">
        <f t="shared" si="409"/>
        <v>-63753.78</v>
      </c>
      <c r="AM257" s="40">
        <f t="shared" si="410"/>
        <v>-63753.78</v>
      </c>
      <c r="AN257" s="40">
        <f t="shared" si="411"/>
        <v>-63753.78</v>
      </c>
      <c r="AO257" s="167">
        <f t="shared" si="412"/>
        <v>-63753.78</v>
      </c>
    </row>
    <row r="258" spans="1:41" ht="16.399999999999999" customHeight="1">
      <c r="A258" s="13">
        <v>25001</v>
      </c>
      <c r="B258" s="22" t="s">
        <v>248</v>
      </c>
      <c r="C258" s="40">
        <f>SUMIF(Jan!$A:$A,TB!$A258,Jan!$H:$H)</f>
        <v>-3200000</v>
      </c>
      <c r="D258" s="40">
        <f>SUMIF(Feb!$A:$A,TB!$A258,Feb!$H:$H)</f>
        <v>-3200000</v>
      </c>
      <c r="E258" s="40">
        <f>SUMIF(Mar!$A:$A,TB!$A258,Mar!$H:$H)</f>
        <v>0</v>
      </c>
      <c r="F258" s="40">
        <f>SUMIF(Apr!$A:$A,TB!$A258,Apr!$H:$H)</f>
        <v>0</v>
      </c>
      <c r="G258" s="40">
        <f>SUMIF(May!$A:$A,TB!$A258,May!$H:$H)</f>
        <v>0</v>
      </c>
      <c r="H258" s="40">
        <f>SUMIF(Jun!$A:$A,TB!$A258,Jun!$H:$H)</f>
        <v>0</v>
      </c>
      <c r="I258" s="40">
        <f>SUMIF(Jul!$A:$A,TB!$A258,Jul!$H:$H)</f>
        <v>0</v>
      </c>
      <c r="J258" s="40">
        <f>SUMIF(Aug!$A:$A,TB!$A258,Aug!$H:$H)</f>
        <v>0</v>
      </c>
      <c r="K258" s="40">
        <f>SUMIF(Sep!$A:$A,TB!$A258,Sep!$H:$H)</f>
        <v>0</v>
      </c>
      <c r="L258" s="40">
        <f>SUMIF(Oct!$A:$A,TB!$A258,Oct!$H:$H)</f>
        <v>0</v>
      </c>
      <c r="M258" s="40">
        <f>SUMIF(Nov!$A:$A,TB!$A258,Nov!$H:$H)</f>
        <v>0</v>
      </c>
      <c r="N258" s="167">
        <f>SUMIF(Dec!$A:$A,TB!$A258,Dec!$H:$H)</f>
        <v>0</v>
      </c>
      <c r="O258" s="181"/>
      <c r="P258" s="181"/>
      <c r="Q258" s="172">
        <v>-3224877.67</v>
      </c>
      <c r="R258" s="40">
        <v>-3206873</v>
      </c>
      <c r="S258" s="40">
        <v>-3211341.01</v>
      </c>
      <c r="T258" s="40">
        <v>-3211472.09</v>
      </c>
      <c r="U258" s="40">
        <v>-3233022.62</v>
      </c>
      <c r="V258" s="40">
        <v>-3200000</v>
      </c>
      <c r="W258" s="40">
        <v>-3200000</v>
      </c>
      <c r="X258" s="40">
        <v>-3200000</v>
      </c>
      <c r="Y258" s="40">
        <v>-3200000.15</v>
      </c>
      <c r="Z258" s="40">
        <v>-3203095.95</v>
      </c>
      <c r="AA258" s="40">
        <v>-3200000</v>
      </c>
      <c r="AB258" s="40">
        <v>-3200000</v>
      </c>
      <c r="AD258" s="40">
        <f t="shared" si="401"/>
        <v>-24563840</v>
      </c>
      <c r="AE258" s="40">
        <f t="shared" si="402"/>
        <v>-24459840</v>
      </c>
      <c r="AF258" s="40">
        <f t="shared" si="403"/>
        <v>0</v>
      </c>
      <c r="AG258" s="40">
        <f t="shared" si="404"/>
        <v>0</v>
      </c>
      <c r="AH258" s="40">
        <f t="shared" si="405"/>
        <v>0</v>
      </c>
      <c r="AI258" s="40">
        <f t="shared" si="406"/>
        <v>0</v>
      </c>
      <c r="AJ258" s="40">
        <f t="shared" si="407"/>
        <v>0</v>
      </c>
      <c r="AK258" s="40">
        <f t="shared" si="408"/>
        <v>0</v>
      </c>
      <c r="AL258" s="40">
        <f t="shared" si="409"/>
        <v>0</v>
      </c>
      <c r="AM258" s="40">
        <f t="shared" si="410"/>
        <v>0</v>
      </c>
      <c r="AN258" s="40">
        <f t="shared" si="411"/>
        <v>0</v>
      </c>
      <c r="AO258" s="167">
        <f t="shared" si="412"/>
        <v>0</v>
      </c>
    </row>
    <row r="259" spans="1:41" ht="16.399999999999999" customHeight="1">
      <c r="A259" s="13">
        <v>25002</v>
      </c>
      <c r="B259" s="22" t="s">
        <v>249</v>
      </c>
      <c r="C259" s="40">
        <f>SUMIF(Jan!$A:$A,TB!$A259,Jan!$H:$H)</f>
        <v>0</v>
      </c>
      <c r="D259" s="40">
        <f>SUMIF(Feb!$A:$A,TB!$A259,Feb!$H:$H)</f>
        <v>0</v>
      </c>
      <c r="E259" s="40">
        <f>SUMIF(Mar!$A:$A,TB!$A259,Mar!$H:$H)</f>
        <v>0</v>
      </c>
      <c r="F259" s="40">
        <f>SUMIF(Apr!$A:$A,TB!$A259,Apr!$H:$H)</f>
        <v>0</v>
      </c>
      <c r="G259" s="40">
        <f>SUMIF(May!$A:$A,TB!$A259,May!$H:$H)</f>
        <v>0</v>
      </c>
      <c r="H259" s="40">
        <f>SUMIF(Jun!$A:$A,TB!$A259,Jun!$H:$H)</f>
        <v>0</v>
      </c>
      <c r="I259" s="40">
        <f>SUMIF(Jul!$A:$A,TB!$A259,Jul!$H:$H)</f>
        <v>0</v>
      </c>
      <c r="J259" s="40">
        <f>SUMIF(Aug!$A:$A,TB!$A259,Aug!$H:$H)</f>
        <v>0</v>
      </c>
      <c r="K259" s="40">
        <f>SUMIF(Sep!$A:$A,TB!$A259,Sep!$H:$H)</f>
        <v>0</v>
      </c>
      <c r="L259" s="40">
        <f>SUMIF(Oct!$A:$A,TB!$A259,Oct!$H:$H)</f>
        <v>0</v>
      </c>
      <c r="M259" s="40">
        <f>SUMIF(Nov!$A:$A,TB!$A259,Nov!$H:$H)</f>
        <v>0</v>
      </c>
      <c r="N259" s="167">
        <f>SUMIF(Dec!$A:$A,TB!$A259,Dec!$H:$H)</f>
        <v>0</v>
      </c>
      <c r="O259" s="181"/>
      <c r="P259" s="181"/>
      <c r="Q259" s="172">
        <v>0</v>
      </c>
      <c r="R259" s="40">
        <v>0</v>
      </c>
      <c r="S259" s="40">
        <v>0</v>
      </c>
      <c r="T259" s="40">
        <v>0</v>
      </c>
      <c r="U259" s="40">
        <v>0</v>
      </c>
      <c r="V259" s="40">
        <v>0</v>
      </c>
      <c r="W259" s="40">
        <v>0</v>
      </c>
      <c r="X259" s="40">
        <v>0</v>
      </c>
      <c r="Y259" s="40">
        <v>0</v>
      </c>
      <c r="Z259" s="40">
        <v>0</v>
      </c>
      <c r="AA259" s="40">
        <v>0</v>
      </c>
      <c r="AB259" s="40">
        <v>0</v>
      </c>
      <c r="AD259" s="40">
        <f t="shared" si="401"/>
        <v>0</v>
      </c>
      <c r="AE259" s="40">
        <f t="shared" si="402"/>
        <v>0</v>
      </c>
      <c r="AF259" s="40">
        <f t="shared" si="403"/>
        <v>0</v>
      </c>
      <c r="AG259" s="40">
        <f t="shared" si="404"/>
        <v>0</v>
      </c>
      <c r="AH259" s="40">
        <f t="shared" si="405"/>
        <v>0</v>
      </c>
      <c r="AI259" s="40">
        <f t="shared" si="406"/>
        <v>0</v>
      </c>
      <c r="AJ259" s="40">
        <f t="shared" si="407"/>
        <v>0</v>
      </c>
      <c r="AK259" s="40">
        <f t="shared" si="408"/>
        <v>0</v>
      </c>
      <c r="AL259" s="40">
        <f t="shared" si="409"/>
        <v>0</v>
      </c>
      <c r="AM259" s="40">
        <f t="shared" si="410"/>
        <v>0</v>
      </c>
      <c r="AN259" s="40">
        <f t="shared" si="411"/>
        <v>0</v>
      </c>
      <c r="AO259" s="167">
        <f t="shared" si="412"/>
        <v>0</v>
      </c>
    </row>
    <row r="260" spans="1:41" ht="16.399999999999999" customHeight="1">
      <c r="A260" s="13">
        <v>25003</v>
      </c>
      <c r="B260" s="14" t="s">
        <v>250</v>
      </c>
      <c r="C260" s="40">
        <f>SUMIF(Jan!$A:$A,TB!$A260,Jan!$H:$H)</f>
        <v>0</v>
      </c>
      <c r="D260" s="40">
        <f>SUMIF(Feb!$A:$A,TB!$A260,Feb!$H:$H)</f>
        <v>0</v>
      </c>
      <c r="E260" s="40">
        <f>SUMIF(Mar!$A:$A,TB!$A260,Mar!$H:$H)</f>
        <v>0</v>
      </c>
      <c r="F260" s="40">
        <f>SUMIF(Apr!$A:$A,TB!$A260,Apr!$H:$H)</f>
        <v>0</v>
      </c>
      <c r="G260" s="40">
        <f>SUMIF(May!$A:$A,TB!$A260,May!$H:$H)</f>
        <v>0</v>
      </c>
      <c r="H260" s="40">
        <f>SUMIF(Jun!$A:$A,TB!$A260,Jun!$H:$H)</f>
        <v>0</v>
      </c>
      <c r="I260" s="40">
        <f>SUMIF(Jul!$A:$A,TB!$A260,Jul!$H:$H)</f>
        <v>0</v>
      </c>
      <c r="J260" s="40">
        <f>SUMIF(Aug!$A:$A,TB!$A260,Aug!$H:$H)</f>
        <v>0</v>
      </c>
      <c r="K260" s="40">
        <f>SUMIF(Sep!$A:$A,TB!$A260,Sep!$H:$H)</f>
        <v>0</v>
      </c>
      <c r="L260" s="40">
        <f>SUMIF(Oct!$A:$A,TB!$A260,Oct!$H:$H)</f>
        <v>0</v>
      </c>
      <c r="M260" s="40">
        <f>SUMIF(Nov!$A:$A,TB!$A260,Nov!$H:$H)</f>
        <v>0</v>
      </c>
      <c r="N260" s="167">
        <f>SUMIF(Dec!$A:$A,TB!$A260,Dec!$H:$H)</f>
        <v>0</v>
      </c>
      <c r="O260" s="181"/>
      <c r="P260" s="181"/>
      <c r="Q260" s="172">
        <v>0</v>
      </c>
      <c r="R260" s="40">
        <v>0</v>
      </c>
      <c r="S260" s="40">
        <v>0</v>
      </c>
      <c r="T260" s="40">
        <v>0</v>
      </c>
      <c r="U260" s="40">
        <v>0</v>
      </c>
      <c r="V260" s="40">
        <v>0</v>
      </c>
      <c r="W260" s="40">
        <v>0</v>
      </c>
      <c r="X260" s="40">
        <v>0</v>
      </c>
      <c r="Y260" s="40">
        <v>0</v>
      </c>
      <c r="Z260" s="40">
        <v>0</v>
      </c>
      <c r="AA260" s="40">
        <v>0</v>
      </c>
      <c r="AB260" s="40">
        <v>0</v>
      </c>
      <c r="AD260" s="40">
        <f t="shared" si="401"/>
        <v>0</v>
      </c>
      <c r="AE260" s="40">
        <f t="shared" si="402"/>
        <v>0</v>
      </c>
      <c r="AF260" s="40">
        <f t="shared" si="403"/>
        <v>0</v>
      </c>
      <c r="AG260" s="40">
        <f t="shared" si="404"/>
        <v>0</v>
      </c>
      <c r="AH260" s="40">
        <f t="shared" si="405"/>
        <v>0</v>
      </c>
      <c r="AI260" s="40">
        <f t="shared" si="406"/>
        <v>0</v>
      </c>
      <c r="AJ260" s="40">
        <f t="shared" si="407"/>
        <v>0</v>
      </c>
      <c r="AK260" s="40">
        <f t="shared" si="408"/>
        <v>0</v>
      </c>
      <c r="AL260" s="40">
        <f t="shared" si="409"/>
        <v>0</v>
      </c>
      <c r="AM260" s="40">
        <f t="shared" si="410"/>
        <v>0</v>
      </c>
      <c r="AN260" s="40">
        <f t="shared" si="411"/>
        <v>0</v>
      </c>
      <c r="AO260" s="167">
        <f t="shared" si="412"/>
        <v>0</v>
      </c>
    </row>
    <row r="261" spans="1:41" ht="16.399999999999999" customHeight="1">
      <c r="A261" s="13">
        <v>25004</v>
      </c>
      <c r="B261" s="14" t="s">
        <v>251</v>
      </c>
      <c r="C261" s="40">
        <f>SUMIF(Jan!$A:$A,TB!$A261,Jan!$H:$H)</f>
        <v>-601033.26</v>
      </c>
      <c r="D261" s="40">
        <f>SUMIF(Feb!$A:$A,TB!$A261,Feb!$H:$H)</f>
        <v>-646732.91</v>
      </c>
      <c r="E261" s="40">
        <f>SUMIF(Mar!$A:$A,TB!$A261,Mar!$H:$H)</f>
        <v>-713029.07</v>
      </c>
      <c r="F261" s="40">
        <f>SUMIF(Apr!$A:$A,TB!$A261,Apr!$H:$H)</f>
        <v>-741393.89</v>
      </c>
      <c r="G261" s="40">
        <f>SUMIF(May!$A:$A,TB!$A261,May!$H:$H)</f>
        <v>-793281.56</v>
      </c>
      <c r="H261" s="40">
        <f>SUMIF(Jun!$A:$A,TB!$A261,Jun!$H:$H)</f>
        <v>-847877.39</v>
      </c>
      <c r="I261" s="40">
        <f>SUMIF(Jul!$A:$A,TB!$A261,Jul!$H:$H)</f>
        <v>-847877.39</v>
      </c>
      <c r="J261" s="40">
        <f>SUMIF(Aug!$A:$A,TB!$A261,Aug!$H:$H)</f>
        <v>-847877.39</v>
      </c>
      <c r="K261" s="40">
        <f>SUMIF(Sep!$A:$A,TB!$A261,Sep!$H:$H)</f>
        <v>-847877.39</v>
      </c>
      <c r="L261" s="40">
        <f>SUMIF(Oct!$A:$A,TB!$A261,Oct!$H:$H)</f>
        <v>-847877.39</v>
      </c>
      <c r="M261" s="40">
        <f>SUMIF(Nov!$A:$A,TB!$A261,Nov!$H:$H)</f>
        <v>-847877.39</v>
      </c>
      <c r="N261" s="167">
        <f>SUMIF(Dec!$A:$A,TB!$A261,Dec!$H:$H)</f>
        <v>-847877.39</v>
      </c>
      <c r="O261" s="181"/>
      <c r="P261" s="181"/>
      <c r="Q261" s="172">
        <v>-407685.61</v>
      </c>
      <c r="R261" s="40">
        <v>-489778.74</v>
      </c>
      <c r="S261" s="40">
        <v>-479176.66</v>
      </c>
      <c r="T261" s="40">
        <v>-468253.37</v>
      </c>
      <c r="U261" s="40">
        <v>-540567.61</v>
      </c>
      <c r="V261" s="40">
        <v>-604065.89</v>
      </c>
      <c r="W261" s="40">
        <v>-690917.08</v>
      </c>
      <c r="X261" s="40">
        <v>-783541.25</v>
      </c>
      <c r="Y261" s="40">
        <v>-865278.96</v>
      </c>
      <c r="Z261" s="40">
        <v>-923355.67</v>
      </c>
      <c r="AA261" s="40">
        <v>-508757.07</v>
      </c>
      <c r="AB261" s="40">
        <v>-803874.71</v>
      </c>
      <c r="AD261" s="40">
        <f t="shared" si="401"/>
        <v>-4613651.51</v>
      </c>
      <c r="AE261" s="40">
        <f t="shared" si="402"/>
        <v>-4943432.34</v>
      </c>
      <c r="AF261" s="40">
        <f t="shared" si="403"/>
        <v>-5446829.0700000003</v>
      </c>
      <c r="AG261" s="40">
        <f t="shared" si="404"/>
        <v>-5665361.4100000001</v>
      </c>
      <c r="AH261" s="40">
        <f t="shared" si="405"/>
        <v>-6074950.1900000004</v>
      </c>
      <c r="AI261" s="40">
        <f t="shared" si="406"/>
        <v>-6498471.4699999997</v>
      </c>
      <c r="AJ261" s="40">
        <f t="shared" si="407"/>
        <v>-6498471.4699999997</v>
      </c>
      <c r="AK261" s="40">
        <f t="shared" si="408"/>
        <v>-6498471.4699999997</v>
      </c>
      <c r="AL261" s="40">
        <f t="shared" si="409"/>
        <v>-6498471.4699999997</v>
      </c>
      <c r="AM261" s="40">
        <f t="shared" si="410"/>
        <v>-6498471.4699999997</v>
      </c>
      <c r="AN261" s="40">
        <f t="shared" si="411"/>
        <v>-6498471.4699999997</v>
      </c>
      <c r="AO261" s="167">
        <f t="shared" si="412"/>
        <v>-6498471.4699999997</v>
      </c>
    </row>
    <row r="262" spans="1:41" ht="16.399999999999999" customHeight="1">
      <c r="A262" s="13">
        <v>25005</v>
      </c>
      <c r="B262" s="14" t="s">
        <v>252</v>
      </c>
      <c r="C262" s="40">
        <f>SUMIF(Jan!$A:$A,TB!$A262,Jan!$H:$H)</f>
        <v>0</v>
      </c>
      <c r="D262" s="40">
        <f>SUMIF(Feb!$A:$A,TB!$A262,Feb!$H:$H)</f>
        <v>0</v>
      </c>
      <c r="E262" s="40">
        <f>SUMIF(Mar!$A:$A,TB!$A262,Mar!$H:$H)</f>
        <v>0</v>
      </c>
      <c r="F262" s="40">
        <f>SUMIF(Apr!$A:$A,TB!$A262,Apr!$H:$H)</f>
        <v>0</v>
      </c>
      <c r="G262" s="40">
        <f>SUMIF(May!$A:$A,TB!$A262,May!$H:$H)</f>
        <v>0</v>
      </c>
      <c r="H262" s="40">
        <f>SUMIF(Jun!$A:$A,TB!$A262,Jun!$H:$H)</f>
        <v>0</v>
      </c>
      <c r="I262" s="40">
        <f>SUMIF(Jul!$A:$A,TB!$A262,Jul!$H:$H)</f>
        <v>0</v>
      </c>
      <c r="J262" s="40">
        <f>SUMIF(Aug!$A:$A,TB!$A262,Aug!$H:$H)</f>
        <v>0</v>
      </c>
      <c r="K262" s="40">
        <f>SUMIF(Sep!$A:$A,TB!$A262,Sep!$H:$H)</f>
        <v>0</v>
      </c>
      <c r="L262" s="40">
        <f>SUMIF(Oct!$A:$A,TB!$A262,Oct!$H:$H)</f>
        <v>0</v>
      </c>
      <c r="M262" s="40">
        <f>SUMIF(Nov!$A:$A,TB!$A262,Nov!$H:$H)</f>
        <v>0</v>
      </c>
      <c r="N262" s="167">
        <f>SUMIF(Dec!$A:$A,TB!$A262,Dec!$H:$H)</f>
        <v>0</v>
      </c>
      <c r="O262" s="181"/>
      <c r="P262" s="181"/>
      <c r="Q262" s="172">
        <v>0</v>
      </c>
      <c r="R262" s="40">
        <v>0</v>
      </c>
      <c r="S262" s="40">
        <v>0</v>
      </c>
      <c r="T262" s="40">
        <v>0</v>
      </c>
      <c r="U262" s="40">
        <v>0</v>
      </c>
      <c r="V262" s="40">
        <v>0</v>
      </c>
      <c r="W262" s="40">
        <v>0</v>
      </c>
      <c r="X262" s="40">
        <v>0</v>
      </c>
      <c r="Y262" s="40">
        <v>0</v>
      </c>
      <c r="Z262" s="40">
        <v>0</v>
      </c>
      <c r="AA262" s="40">
        <v>0</v>
      </c>
      <c r="AB262" s="40">
        <v>0</v>
      </c>
      <c r="AD262" s="40">
        <f t="shared" si="401"/>
        <v>0</v>
      </c>
      <c r="AE262" s="40">
        <f t="shared" si="402"/>
        <v>0</v>
      </c>
      <c r="AF262" s="40">
        <f t="shared" si="403"/>
        <v>0</v>
      </c>
      <c r="AG262" s="40">
        <f t="shared" si="404"/>
        <v>0</v>
      </c>
      <c r="AH262" s="40">
        <f t="shared" si="405"/>
        <v>0</v>
      </c>
      <c r="AI262" s="40">
        <f t="shared" si="406"/>
        <v>0</v>
      </c>
      <c r="AJ262" s="40">
        <f t="shared" si="407"/>
        <v>0</v>
      </c>
      <c r="AK262" s="40">
        <f t="shared" si="408"/>
        <v>0</v>
      </c>
      <c r="AL262" s="40">
        <f t="shared" si="409"/>
        <v>0</v>
      </c>
      <c r="AM262" s="40">
        <f t="shared" si="410"/>
        <v>0</v>
      </c>
      <c r="AN262" s="40">
        <f t="shared" si="411"/>
        <v>0</v>
      </c>
      <c r="AO262" s="167">
        <f t="shared" si="412"/>
        <v>0</v>
      </c>
    </row>
    <row r="263" spans="1:41" ht="16.399999999999999" customHeight="1">
      <c r="A263" s="13">
        <v>25010</v>
      </c>
      <c r="B263" s="14" t="s">
        <v>253</v>
      </c>
      <c r="C263" s="40">
        <f>SUMIF(Jan!$A:$A,TB!$A263,Jan!$H:$H)</f>
        <v>0</v>
      </c>
      <c r="D263" s="40">
        <f>SUMIF(Feb!$A:$A,TB!$A263,Feb!$H:$H)</f>
        <v>0</v>
      </c>
      <c r="E263" s="40">
        <f>SUMIF(Mar!$A:$A,TB!$A263,Mar!$H:$H)</f>
        <v>0</v>
      </c>
      <c r="F263" s="40">
        <f>SUMIF(Apr!$A:$A,TB!$A263,Apr!$H:$H)</f>
        <v>0</v>
      </c>
      <c r="G263" s="40">
        <f>SUMIF(May!$A:$A,TB!$A263,May!$H:$H)</f>
        <v>0</v>
      </c>
      <c r="H263" s="40">
        <f>SUMIF(Jun!$A:$A,TB!$A263,Jun!$H:$H)</f>
        <v>0</v>
      </c>
      <c r="I263" s="40">
        <f>SUMIF(Jul!$A:$A,TB!$A263,Jul!$H:$H)</f>
        <v>0</v>
      </c>
      <c r="J263" s="40">
        <f>SUMIF(Aug!$A:$A,TB!$A263,Aug!$H:$H)</f>
        <v>0</v>
      </c>
      <c r="K263" s="40">
        <f>SUMIF(Sep!$A:$A,TB!$A263,Sep!$H:$H)</f>
        <v>0</v>
      </c>
      <c r="L263" s="40">
        <f>SUMIF(Oct!$A:$A,TB!$A263,Oct!$H:$H)</f>
        <v>0</v>
      </c>
      <c r="M263" s="40">
        <f>SUMIF(Nov!$A:$A,TB!$A263,Nov!$H:$H)</f>
        <v>0</v>
      </c>
      <c r="N263" s="167">
        <f>SUMIF(Dec!$A:$A,TB!$A263,Dec!$H:$H)</f>
        <v>0</v>
      </c>
      <c r="O263" s="181"/>
      <c r="P263" s="181"/>
      <c r="Q263" s="172">
        <v>0</v>
      </c>
      <c r="R263" s="40">
        <v>0</v>
      </c>
      <c r="S263" s="40">
        <v>0</v>
      </c>
      <c r="T263" s="40">
        <v>0</v>
      </c>
      <c r="U263" s="40">
        <v>0</v>
      </c>
      <c r="V263" s="40">
        <v>0</v>
      </c>
      <c r="W263" s="40">
        <v>0</v>
      </c>
      <c r="X263" s="40">
        <v>0</v>
      </c>
      <c r="Y263" s="40">
        <v>0</v>
      </c>
      <c r="Z263" s="40">
        <v>0</v>
      </c>
      <c r="AA263" s="40">
        <v>0</v>
      </c>
      <c r="AB263" s="40">
        <v>0</v>
      </c>
      <c r="AD263" s="40">
        <f t="shared" si="401"/>
        <v>0</v>
      </c>
      <c r="AE263" s="40">
        <f t="shared" si="402"/>
        <v>0</v>
      </c>
      <c r="AF263" s="40">
        <f t="shared" si="403"/>
        <v>0</v>
      </c>
      <c r="AG263" s="40">
        <f t="shared" si="404"/>
        <v>0</v>
      </c>
      <c r="AH263" s="40">
        <f t="shared" si="405"/>
        <v>0</v>
      </c>
      <c r="AI263" s="40">
        <f t="shared" si="406"/>
        <v>0</v>
      </c>
      <c r="AJ263" s="40">
        <f t="shared" si="407"/>
        <v>0</v>
      </c>
      <c r="AK263" s="40">
        <f t="shared" si="408"/>
        <v>0</v>
      </c>
      <c r="AL263" s="40">
        <f t="shared" si="409"/>
        <v>0</v>
      </c>
      <c r="AM263" s="40">
        <f t="shared" si="410"/>
        <v>0</v>
      </c>
      <c r="AN263" s="40">
        <f t="shared" si="411"/>
        <v>0</v>
      </c>
      <c r="AO263" s="167">
        <f t="shared" si="412"/>
        <v>0</v>
      </c>
    </row>
    <row r="264" spans="1:41" ht="16.399999999999999" customHeight="1">
      <c r="A264" s="13"/>
      <c r="B264" s="21"/>
      <c r="C264" s="40">
        <f>SUMIF(Jan!$A:$A,TB!$A264,Jan!$H:$H)</f>
        <v>0</v>
      </c>
      <c r="D264" s="40">
        <f>SUMIF(Feb!$A:$A,TB!$A264,Feb!$H:$H)</f>
        <v>0</v>
      </c>
      <c r="E264" s="40">
        <f>SUMIF(Mar!$A:$A,TB!$A264,Mar!$H:$H)</f>
        <v>0</v>
      </c>
      <c r="F264" s="40">
        <f>SUMIF(Apr!$A:$A,TB!$A264,Apr!$H:$H)</f>
        <v>0</v>
      </c>
      <c r="G264" s="40">
        <f>SUMIF(May!$A:$A,TB!$A264,May!$H:$H)</f>
        <v>0</v>
      </c>
      <c r="H264" s="40">
        <f>SUMIF(Jun!$A:$A,TB!$A264,Jun!$H:$H)</f>
        <v>0</v>
      </c>
      <c r="I264" s="40">
        <f>SUMIF(Jul!$A:$A,TB!$A264,Jul!$H:$H)</f>
        <v>0</v>
      </c>
      <c r="J264" s="40">
        <f>SUMIF(Aug!$A:$A,TB!$A264,Aug!$H:$H)</f>
        <v>0</v>
      </c>
      <c r="K264" s="40">
        <f>SUMIF(Sep!$A:$A,TB!$A264,Sep!$H:$H)</f>
        <v>0</v>
      </c>
      <c r="L264" s="40">
        <f>SUMIF(Oct!$A:$A,TB!$A264,Oct!$H:$H)</f>
        <v>0</v>
      </c>
      <c r="M264" s="40">
        <f>SUMIF(Nov!$A:$A,TB!$A264,Nov!$H:$H)</f>
        <v>0</v>
      </c>
      <c r="N264" s="167">
        <f>SUMIF(Dec!$A:$A,TB!$A264,Dec!$H:$H)</f>
        <v>0</v>
      </c>
      <c r="O264" s="181"/>
      <c r="P264" s="181"/>
      <c r="Q264" s="172">
        <v>0</v>
      </c>
      <c r="R264" s="40">
        <v>0</v>
      </c>
      <c r="S264" s="40">
        <v>0</v>
      </c>
      <c r="T264" s="40">
        <v>0</v>
      </c>
      <c r="U264" s="40">
        <v>0</v>
      </c>
      <c r="V264" s="40">
        <v>0</v>
      </c>
      <c r="W264" s="40">
        <v>0</v>
      </c>
      <c r="X264" s="40">
        <v>0</v>
      </c>
      <c r="Y264" s="40">
        <v>0</v>
      </c>
      <c r="Z264" s="40">
        <v>0</v>
      </c>
      <c r="AA264" s="40">
        <v>0</v>
      </c>
      <c r="AB264" s="40">
        <v>0</v>
      </c>
      <c r="AD264" s="40">
        <f t="shared" si="401"/>
        <v>0</v>
      </c>
      <c r="AE264" s="40">
        <f t="shared" si="402"/>
        <v>0</v>
      </c>
      <c r="AF264" s="40">
        <f t="shared" si="403"/>
        <v>0</v>
      </c>
      <c r="AG264" s="40">
        <f t="shared" si="404"/>
        <v>0</v>
      </c>
      <c r="AH264" s="40">
        <f t="shared" si="405"/>
        <v>0</v>
      </c>
      <c r="AI264" s="40">
        <f t="shared" si="406"/>
        <v>0</v>
      </c>
      <c r="AJ264" s="40">
        <f t="shared" si="407"/>
        <v>0</v>
      </c>
      <c r="AK264" s="40">
        <f t="shared" si="408"/>
        <v>0</v>
      </c>
      <c r="AL264" s="40">
        <f t="shared" si="409"/>
        <v>0</v>
      </c>
      <c r="AM264" s="40">
        <f t="shared" si="410"/>
        <v>0</v>
      </c>
      <c r="AN264" s="40">
        <f t="shared" si="411"/>
        <v>0</v>
      </c>
      <c r="AO264" s="167">
        <f t="shared" si="412"/>
        <v>0</v>
      </c>
    </row>
    <row r="265" spans="1:41" ht="16.399999999999999" customHeight="1">
      <c r="A265" s="17" t="s">
        <v>39</v>
      </c>
      <c r="B265" s="18"/>
      <c r="C265" s="19">
        <f t="shared" ref="C265" si="413">ROUND(SUM(C254:C264),2)</f>
        <v>-6141320.71</v>
      </c>
      <c r="D265" s="19">
        <f t="shared" ref="D265:N265" si="414">ROUND(SUM(D254:D264),2)</f>
        <v>-4949202.33</v>
      </c>
      <c r="E265" s="19">
        <f t="shared" si="414"/>
        <v>-1762223.97</v>
      </c>
      <c r="F265" s="19">
        <f t="shared" si="414"/>
        <v>-1896418.59</v>
      </c>
      <c r="G265" s="19">
        <f t="shared" si="414"/>
        <v>-1763958.44</v>
      </c>
      <c r="H265" s="19">
        <f t="shared" si="414"/>
        <v>-1468728.58</v>
      </c>
      <c r="I265" s="19">
        <f t="shared" si="414"/>
        <v>-1468728.58</v>
      </c>
      <c r="J265" s="19">
        <f t="shared" si="414"/>
        <v>-1468728.58</v>
      </c>
      <c r="K265" s="19">
        <f t="shared" si="414"/>
        <v>-1468728.58</v>
      </c>
      <c r="L265" s="19">
        <f t="shared" si="414"/>
        <v>-1468728.58</v>
      </c>
      <c r="M265" s="19">
        <f t="shared" si="414"/>
        <v>-1468728.58</v>
      </c>
      <c r="N265" s="166">
        <f t="shared" si="414"/>
        <v>-1468728.58</v>
      </c>
      <c r="O265" s="180"/>
      <c r="P265" s="180"/>
      <c r="Q265" s="171">
        <v>-8040542.6100000003</v>
      </c>
      <c r="R265" s="19">
        <v>-6289772.1900000004</v>
      </c>
      <c r="S265" s="19">
        <v>-5994916.7800000003</v>
      </c>
      <c r="T265" s="19">
        <v>-4693641.46</v>
      </c>
      <c r="U265" s="19">
        <v>-5098666.8600000003</v>
      </c>
      <c r="V265" s="19">
        <v>-4954613.46</v>
      </c>
      <c r="W265" s="19">
        <v>-7441239.8200000003</v>
      </c>
      <c r="X265" s="19">
        <v>-7106367.6399999997</v>
      </c>
      <c r="Y265" s="19">
        <v>-5274361.84</v>
      </c>
      <c r="Z265" s="19">
        <v>-5149490.3499999996</v>
      </c>
      <c r="AA265" s="19">
        <v>-5165346.47</v>
      </c>
      <c r="AB265" s="19">
        <v>-8392234.0399999991</v>
      </c>
      <c r="AD265" s="19">
        <f t="shared" ref="AD265:AO265" si="415">ROUND(SUM(AD254:AD264),2)</f>
        <v>-47142006.030000001</v>
      </c>
      <c r="AE265" s="19">
        <f t="shared" si="415"/>
        <v>-37830217.840000004</v>
      </c>
      <c r="AF265" s="19">
        <f t="shared" si="415"/>
        <v>-13461628.91</v>
      </c>
      <c r="AG265" s="19">
        <f t="shared" si="415"/>
        <v>-14491482.65</v>
      </c>
      <c r="AH265" s="19">
        <f t="shared" si="415"/>
        <v>-13508393.73</v>
      </c>
      <c r="AI265" s="19">
        <f t="shared" si="415"/>
        <v>-11256923.33</v>
      </c>
      <c r="AJ265" s="19">
        <f t="shared" si="415"/>
        <v>-11256923.33</v>
      </c>
      <c r="AK265" s="19">
        <f t="shared" si="415"/>
        <v>-11256923.33</v>
      </c>
      <c r="AL265" s="19">
        <f t="shared" si="415"/>
        <v>-11256923.33</v>
      </c>
      <c r="AM265" s="19">
        <f t="shared" si="415"/>
        <v>-11256923.33</v>
      </c>
      <c r="AN265" s="19">
        <f t="shared" si="415"/>
        <v>-11256923.33</v>
      </c>
      <c r="AO265" s="19">
        <f t="shared" si="415"/>
        <v>-11256923.33</v>
      </c>
    </row>
    <row r="266" spans="1:41" ht="16.399999999999999" customHeight="1">
      <c r="A266" s="13"/>
      <c r="B266" s="14"/>
      <c r="C266" s="40">
        <f>SUMIF(Jan!$A:$A,TB!$A266,Jan!$H:$H)</f>
        <v>0</v>
      </c>
      <c r="D266" s="40">
        <f>SUMIF(Feb!$A:$A,TB!$A266,Feb!$H:$H)</f>
        <v>0</v>
      </c>
      <c r="E266" s="40">
        <f>SUMIF(Mar!$A:$A,TB!$A266,Mar!$H:$H)</f>
        <v>0</v>
      </c>
      <c r="F266" s="40">
        <f>SUMIF(Apr!$A:$A,TB!$A266,Apr!$H:$H)</f>
        <v>0</v>
      </c>
      <c r="G266" s="40">
        <f>SUMIF(May!$A:$A,TB!$A266,May!$H:$H)</f>
        <v>0</v>
      </c>
      <c r="H266" s="40">
        <f>SUMIF(Jun!$A:$A,TB!$A266,Jun!$H:$H)</f>
        <v>0</v>
      </c>
      <c r="I266" s="40">
        <f>SUMIF(Jul!$A:$A,TB!$A266,Jul!$H:$H)</f>
        <v>0</v>
      </c>
      <c r="J266" s="40">
        <f>SUMIF(Aug!$A:$A,TB!$A266,Aug!$H:$H)</f>
        <v>0</v>
      </c>
      <c r="K266" s="40">
        <f>SUMIF(Sep!$A:$A,TB!$A266,Sep!$H:$H)</f>
        <v>0</v>
      </c>
      <c r="L266" s="40">
        <f>SUMIF(Oct!$A:$A,TB!$A266,Oct!$H:$H)</f>
        <v>0</v>
      </c>
      <c r="M266" s="40">
        <f>SUMIF(Nov!$A:$A,TB!$A266,Nov!$H:$H)</f>
        <v>0</v>
      </c>
      <c r="N266" s="167">
        <f>SUMIF(Dec!$A:$A,TB!$A266,Dec!$H:$H)</f>
        <v>0</v>
      </c>
      <c r="O266" s="181"/>
      <c r="P266" s="181"/>
      <c r="Q266" s="172">
        <v>0</v>
      </c>
      <c r="R266" s="40">
        <v>0</v>
      </c>
      <c r="S266" s="40">
        <v>0</v>
      </c>
      <c r="T266" s="40">
        <v>0</v>
      </c>
      <c r="U266" s="40">
        <v>0</v>
      </c>
      <c r="V266" s="40">
        <v>0</v>
      </c>
      <c r="W266" s="40">
        <v>0</v>
      </c>
      <c r="X266" s="40">
        <v>0</v>
      </c>
      <c r="Y266" s="40">
        <v>0</v>
      </c>
      <c r="Z266" s="40">
        <v>0</v>
      </c>
      <c r="AA266" s="40">
        <v>0</v>
      </c>
      <c r="AB266" s="40">
        <v>0</v>
      </c>
      <c r="AD266" s="40">
        <f t="shared" ref="AD266:AD269" si="416">ROUND(C266*AD$2,2)</f>
        <v>0</v>
      </c>
      <c r="AE266" s="40">
        <f t="shared" ref="AE266:AE269" si="417">ROUND(D266*AE$2,2)</f>
        <v>0</v>
      </c>
      <c r="AF266" s="40">
        <f t="shared" ref="AF266:AF269" si="418">ROUND(E266*AF$2,2)</f>
        <v>0</v>
      </c>
      <c r="AG266" s="40">
        <f t="shared" ref="AG266:AG269" si="419">ROUND(F266*AG$2,2)</f>
        <v>0</v>
      </c>
      <c r="AH266" s="40">
        <f t="shared" ref="AH266:AH269" si="420">ROUND(G266*AH$2,2)</f>
        <v>0</v>
      </c>
      <c r="AI266" s="40">
        <f t="shared" ref="AI266:AI269" si="421">ROUND(H266*AI$2,2)</f>
        <v>0</v>
      </c>
      <c r="AJ266" s="40">
        <f t="shared" ref="AJ266:AJ269" si="422">ROUND(I266*AJ$2,2)</f>
        <v>0</v>
      </c>
      <c r="AK266" s="40">
        <f t="shared" ref="AK266:AK269" si="423">ROUND(J266*AK$2,2)</f>
        <v>0</v>
      </c>
      <c r="AL266" s="40">
        <f t="shared" ref="AL266:AL269" si="424">ROUND(K266*AL$2,2)</f>
        <v>0</v>
      </c>
      <c r="AM266" s="40">
        <f t="shared" ref="AM266:AM269" si="425">ROUND(L266*AM$2,2)</f>
        <v>0</v>
      </c>
      <c r="AN266" s="40">
        <f t="shared" ref="AN266:AN269" si="426">ROUND(M266*AN$2,2)</f>
        <v>0</v>
      </c>
      <c r="AO266" s="167">
        <f t="shared" ref="AO266:AO269" si="427">ROUND(N266*AO$2,2)</f>
        <v>0</v>
      </c>
    </row>
    <row r="267" spans="1:41" ht="16.399999999999999" customHeight="1">
      <c r="A267" s="13">
        <v>25006</v>
      </c>
      <c r="B267" s="21" t="s">
        <v>254</v>
      </c>
      <c r="C267" s="40">
        <f>SUMIF(Jan!$A:$A,TB!$A267,Jan!$H:$H)</f>
        <v>-108433.58</v>
      </c>
      <c r="D267" s="40">
        <f>SUMIF(Feb!$A:$A,TB!$A267,Feb!$H:$H)</f>
        <v>-108433.58</v>
      </c>
      <c r="E267" s="40">
        <f>SUMIF(Mar!$A:$A,TB!$A267,Mar!$H:$H)</f>
        <v>-82015.55</v>
      </c>
      <c r="F267" s="40">
        <f>SUMIF(Apr!$A:$A,TB!$A267,Apr!$H:$H)</f>
        <v>-82015.55</v>
      </c>
      <c r="G267" s="40">
        <f>SUMIF(May!$A:$A,TB!$A267,May!$H:$H)</f>
        <v>-82015.55</v>
      </c>
      <c r="H267" s="40">
        <f>SUMIF(Jun!$A:$A,TB!$A267,Jun!$H:$H)</f>
        <v>-55142.53</v>
      </c>
      <c r="I267" s="40">
        <f>SUMIF(Jul!$A:$A,TB!$A267,Jul!$H:$H)</f>
        <v>-55142.53</v>
      </c>
      <c r="J267" s="40">
        <f>SUMIF(Aug!$A:$A,TB!$A267,Aug!$H:$H)</f>
        <v>-55142.53</v>
      </c>
      <c r="K267" s="40">
        <f>SUMIF(Sep!$A:$A,TB!$A267,Sep!$H:$H)</f>
        <v>-55142.53</v>
      </c>
      <c r="L267" s="40">
        <f>SUMIF(Oct!$A:$A,TB!$A267,Oct!$H:$H)</f>
        <v>-55142.53</v>
      </c>
      <c r="M267" s="40">
        <f>SUMIF(Nov!$A:$A,TB!$A267,Nov!$H:$H)</f>
        <v>-55142.53</v>
      </c>
      <c r="N267" s="167">
        <f>SUMIF(Dec!$A:$A,TB!$A267,Dec!$H:$H)</f>
        <v>-55142.53</v>
      </c>
      <c r="O267" s="181"/>
      <c r="P267" s="181"/>
      <c r="Q267" s="172">
        <v>-69850.009999999995</v>
      </c>
      <c r="R267" s="40">
        <v>-69850.009999999995</v>
      </c>
      <c r="S267" s="40">
        <v>-44588.62</v>
      </c>
      <c r="T267" s="40">
        <v>-44588.62</v>
      </c>
      <c r="U267" s="40">
        <v>-44588.62</v>
      </c>
      <c r="V267" s="40">
        <v>-18898.77</v>
      </c>
      <c r="W267" s="40">
        <v>-18898.77</v>
      </c>
      <c r="X267" s="40">
        <v>-18898.77</v>
      </c>
      <c r="Y267" s="40">
        <v>-53782.44</v>
      </c>
      <c r="Z267" s="40">
        <v>-53782.44</v>
      </c>
      <c r="AA267" s="40">
        <v>-53782.44</v>
      </c>
      <c r="AB267" s="40">
        <v>-108433.58</v>
      </c>
      <c r="AD267" s="40">
        <f t="shared" si="416"/>
        <v>-832357.85</v>
      </c>
      <c r="AE267" s="40">
        <f t="shared" si="417"/>
        <v>-828833.76</v>
      </c>
      <c r="AF267" s="40">
        <f t="shared" si="418"/>
        <v>-626516.79</v>
      </c>
      <c r="AG267" s="40">
        <f t="shared" si="419"/>
        <v>-626721.82999999996</v>
      </c>
      <c r="AH267" s="40">
        <f t="shared" si="420"/>
        <v>-628075.07999999996</v>
      </c>
      <c r="AI267" s="40">
        <f t="shared" si="421"/>
        <v>-422634.41</v>
      </c>
      <c r="AJ267" s="40">
        <f t="shared" si="422"/>
        <v>-422634.41</v>
      </c>
      <c r="AK267" s="40">
        <f t="shared" si="423"/>
        <v>-422634.41</v>
      </c>
      <c r="AL267" s="40">
        <f t="shared" si="424"/>
        <v>-422634.41</v>
      </c>
      <c r="AM267" s="40">
        <f t="shared" si="425"/>
        <v>-422634.41</v>
      </c>
      <c r="AN267" s="40">
        <f t="shared" si="426"/>
        <v>-422634.41</v>
      </c>
      <c r="AO267" s="167">
        <f t="shared" si="427"/>
        <v>-422634.41</v>
      </c>
    </row>
    <row r="268" spans="1:41" ht="16.399999999999999" customHeight="1">
      <c r="A268" s="13">
        <v>21000</v>
      </c>
      <c r="B268" s="21" t="s">
        <v>255</v>
      </c>
      <c r="C268" s="40">
        <f>SUMIF(Jan!$A:$A,TB!$A268,Jan!$H:$H)</f>
        <v>-26713.86</v>
      </c>
      <c r="D268" s="40">
        <f>SUMIF(Feb!$A:$A,TB!$A268,Feb!$H:$H)</f>
        <v>-26713.86</v>
      </c>
      <c r="E268" s="40">
        <f>SUMIF(Mar!$A:$A,TB!$A268,Mar!$H:$H)</f>
        <v>-26713.86</v>
      </c>
      <c r="F268" s="40">
        <f>SUMIF(Apr!$A:$A,TB!$A268,Apr!$H:$H)</f>
        <v>-26713.86</v>
      </c>
      <c r="G268" s="40">
        <f>SUMIF(May!$A:$A,TB!$A268,May!$H:$H)</f>
        <v>-26713.86</v>
      </c>
      <c r="H268" s="40">
        <f>SUMIF(Jun!$A:$A,TB!$A268,Jun!$H:$H)</f>
        <v>-26713.86</v>
      </c>
      <c r="I268" s="40">
        <f>SUMIF(Jul!$A:$A,TB!$A268,Jul!$H:$H)</f>
        <v>-26713.86</v>
      </c>
      <c r="J268" s="40">
        <f>SUMIF(Aug!$A:$A,TB!$A268,Aug!$H:$H)</f>
        <v>-26713.86</v>
      </c>
      <c r="K268" s="40">
        <f>SUMIF(Sep!$A:$A,TB!$A268,Sep!$H:$H)</f>
        <v>-26713.86</v>
      </c>
      <c r="L268" s="40">
        <f>SUMIF(Oct!$A:$A,TB!$A268,Oct!$H:$H)</f>
        <v>-26713.86</v>
      </c>
      <c r="M268" s="40">
        <f>SUMIF(Nov!$A:$A,TB!$A268,Nov!$H:$H)</f>
        <v>-26713.86</v>
      </c>
      <c r="N268" s="167">
        <f>SUMIF(Dec!$A:$A,TB!$A268,Dec!$H:$H)</f>
        <v>-26713.86</v>
      </c>
      <c r="O268" s="181"/>
      <c r="P268" s="181"/>
      <c r="Q268" s="172">
        <v>-80621.88</v>
      </c>
      <c r="R268" s="40">
        <v>-80621.88</v>
      </c>
      <c r="S268" s="40">
        <v>-80621.88</v>
      </c>
      <c r="T268" s="40">
        <v>-80621.88</v>
      </c>
      <c r="U268" s="40">
        <v>-80621.88</v>
      </c>
      <c r="V268" s="40">
        <v>-80621.88</v>
      </c>
      <c r="W268" s="40">
        <v>-80621.88</v>
      </c>
      <c r="X268" s="40">
        <v>-80621.88</v>
      </c>
      <c r="Y268" s="40">
        <v>-107335.74</v>
      </c>
      <c r="Z268" s="40">
        <v>-107335.74</v>
      </c>
      <c r="AA268" s="40">
        <v>-107335.74</v>
      </c>
      <c r="AB268" s="40">
        <v>-26713.86</v>
      </c>
      <c r="AD268" s="40">
        <f t="shared" si="416"/>
        <v>-205060.93</v>
      </c>
      <c r="AE268" s="40">
        <f t="shared" si="417"/>
        <v>-204192.73</v>
      </c>
      <c r="AF268" s="40">
        <f t="shared" si="418"/>
        <v>-204067.18</v>
      </c>
      <c r="AG268" s="40">
        <f t="shared" si="419"/>
        <v>-204133.96</v>
      </c>
      <c r="AH268" s="40">
        <f t="shared" si="420"/>
        <v>-204574.74</v>
      </c>
      <c r="AI268" s="40">
        <f t="shared" si="421"/>
        <v>-204745.71</v>
      </c>
      <c r="AJ268" s="40">
        <f t="shared" si="422"/>
        <v>-204745.71</v>
      </c>
      <c r="AK268" s="40">
        <f t="shared" si="423"/>
        <v>-204745.71</v>
      </c>
      <c r="AL268" s="40">
        <f t="shared" si="424"/>
        <v>-204745.71</v>
      </c>
      <c r="AM268" s="40">
        <f t="shared" si="425"/>
        <v>-204745.71</v>
      </c>
      <c r="AN268" s="40">
        <f t="shared" si="426"/>
        <v>-204745.71</v>
      </c>
      <c r="AO268" s="167">
        <f t="shared" si="427"/>
        <v>-204745.71</v>
      </c>
    </row>
    <row r="269" spans="1:41" ht="16.399999999999999" customHeight="1">
      <c r="A269" s="13"/>
      <c r="B269" s="21"/>
      <c r="C269" s="40">
        <f>SUMIF(Jan!$A:$A,TB!$A269,Jan!$H:$H)</f>
        <v>0</v>
      </c>
      <c r="D269" s="40">
        <f>SUMIF(Feb!$A:$A,TB!$A269,Feb!$H:$H)</f>
        <v>0</v>
      </c>
      <c r="E269" s="40">
        <f>SUMIF(Mar!$A:$A,TB!$A269,Mar!$H:$H)</f>
        <v>0</v>
      </c>
      <c r="F269" s="40">
        <f>SUMIF(Apr!$A:$A,TB!$A269,Apr!$H:$H)</f>
        <v>0</v>
      </c>
      <c r="G269" s="40">
        <f>SUMIF(May!$A:$A,TB!$A269,May!$H:$H)</f>
        <v>0</v>
      </c>
      <c r="H269" s="40">
        <f>SUMIF(Jun!$A:$A,TB!$A269,Jun!$H:$H)</f>
        <v>0</v>
      </c>
      <c r="I269" s="40">
        <f>SUMIF(Jul!$A:$A,TB!$A269,Jul!$H:$H)</f>
        <v>0</v>
      </c>
      <c r="J269" s="40">
        <f>SUMIF(Aug!$A:$A,TB!$A269,Aug!$H:$H)</f>
        <v>0</v>
      </c>
      <c r="K269" s="40">
        <f>SUMIF(Sep!$A:$A,TB!$A269,Sep!$H:$H)</f>
        <v>0</v>
      </c>
      <c r="L269" s="40">
        <f>SUMIF(Oct!$A:$A,TB!$A269,Oct!$H:$H)</f>
        <v>0</v>
      </c>
      <c r="M269" s="40">
        <f>SUMIF(Nov!$A:$A,TB!$A269,Nov!$H:$H)</f>
        <v>0</v>
      </c>
      <c r="N269" s="167">
        <f>SUMIF(Dec!$A:$A,TB!$A269,Dec!$H:$H)</f>
        <v>0</v>
      </c>
      <c r="O269" s="181"/>
      <c r="P269" s="181"/>
      <c r="Q269" s="172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0</v>
      </c>
      <c r="AA269" s="40">
        <v>0</v>
      </c>
      <c r="AB269" s="40">
        <v>0</v>
      </c>
      <c r="AD269" s="40">
        <f t="shared" si="416"/>
        <v>0</v>
      </c>
      <c r="AE269" s="40">
        <f t="shared" si="417"/>
        <v>0</v>
      </c>
      <c r="AF269" s="40">
        <f t="shared" si="418"/>
        <v>0</v>
      </c>
      <c r="AG269" s="40">
        <f t="shared" si="419"/>
        <v>0</v>
      </c>
      <c r="AH269" s="40">
        <f t="shared" si="420"/>
        <v>0</v>
      </c>
      <c r="AI269" s="40">
        <f t="shared" si="421"/>
        <v>0</v>
      </c>
      <c r="AJ269" s="40">
        <f t="shared" si="422"/>
        <v>0</v>
      </c>
      <c r="AK269" s="40">
        <f t="shared" si="423"/>
        <v>0</v>
      </c>
      <c r="AL269" s="40">
        <f t="shared" si="424"/>
        <v>0</v>
      </c>
      <c r="AM269" s="40">
        <f t="shared" si="425"/>
        <v>0</v>
      </c>
      <c r="AN269" s="40">
        <f t="shared" si="426"/>
        <v>0</v>
      </c>
      <c r="AO269" s="167">
        <f t="shared" si="427"/>
        <v>0</v>
      </c>
    </row>
    <row r="270" spans="1:41" ht="16.399999999999999" customHeight="1">
      <c r="A270" s="17" t="s">
        <v>52</v>
      </c>
      <c r="B270" s="18"/>
      <c r="C270" s="19">
        <f t="shared" ref="C270" si="428">ROUND(SUM(C266:C269),2)</f>
        <v>-135147.44</v>
      </c>
      <c r="D270" s="19">
        <f t="shared" ref="D270:N270" si="429">ROUND(SUM(D266:D269),2)</f>
        <v>-135147.44</v>
      </c>
      <c r="E270" s="19">
        <f t="shared" si="429"/>
        <v>-108729.41</v>
      </c>
      <c r="F270" s="19">
        <f t="shared" si="429"/>
        <v>-108729.41</v>
      </c>
      <c r="G270" s="19">
        <f t="shared" si="429"/>
        <v>-108729.41</v>
      </c>
      <c r="H270" s="19">
        <f t="shared" si="429"/>
        <v>-81856.39</v>
      </c>
      <c r="I270" s="19">
        <f t="shared" si="429"/>
        <v>-81856.39</v>
      </c>
      <c r="J270" s="19">
        <f t="shared" si="429"/>
        <v>-81856.39</v>
      </c>
      <c r="K270" s="19">
        <f t="shared" si="429"/>
        <v>-81856.39</v>
      </c>
      <c r="L270" s="19">
        <f t="shared" si="429"/>
        <v>-81856.39</v>
      </c>
      <c r="M270" s="19">
        <f t="shared" si="429"/>
        <v>-81856.39</v>
      </c>
      <c r="N270" s="166">
        <f t="shared" si="429"/>
        <v>-81856.39</v>
      </c>
      <c r="O270" s="180"/>
      <c r="P270" s="180"/>
      <c r="Q270" s="171">
        <v>-150471.89000000001</v>
      </c>
      <c r="R270" s="19">
        <v>-150471.89000000001</v>
      </c>
      <c r="S270" s="19">
        <v>-125210.5</v>
      </c>
      <c r="T270" s="19">
        <v>-125210.5</v>
      </c>
      <c r="U270" s="19">
        <v>-125210.5</v>
      </c>
      <c r="V270" s="19">
        <v>-99520.65</v>
      </c>
      <c r="W270" s="19">
        <v>-99520.65</v>
      </c>
      <c r="X270" s="19">
        <v>-99520.65</v>
      </c>
      <c r="Y270" s="19">
        <v>-161118.18</v>
      </c>
      <c r="Z270" s="19">
        <v>-161118.18</v>
      </c>
      <c r="AA270" s="19">
        <v>-161118.18</v>
      </c>
      <c r="AB270" s="19">
        <v>-135147.44</v>
      </c>
      <c r="AD270" s="19">
        <f t="shared" ref="AD270:AO270" si="430">ROUND(SUM(AD266:AD269),2)</f>
        <v>-1037418.78</v>
      </c>
      <c r="AE270" s="19">
        <f t="shared" si="430"/>
        <v>-1033026.49</v>
      </c>
      <c r="AF270" s="19">
        <f t="shared" si="430"/>
        <v>-830583.97</v>
      </c>
      <c r="AG270" s="19">
        <f t="shared" si="430"/>
        <v>-830855.79</v>
      </c>
      <c r="AH270" s="19">
        <f t="shared" si="430"/>
        <v>-832649.82</v>
      </c>
      <c r="AI270" s="19">
        <f t="shared" si="430"/>
        <v>-627380.12</v>
      </c>
      <c r="AJ270" s="19">
        <f t="shared" si="430"/>
        <v>-627380.12</v>
      </c>
      <c r="AK270" s="19">
        <f t="shared" si="430"/>
        <v>-627380.12</v>
      </c>
      <c r="AL270" s="19">
        <f t="shared" si="430"/>
        <v>-627380.12</v>
      </c>
      <c r="AM270" s="19">
        <f t="shared" si="430"/>
        <v>-627380.12</v>
      </c>
      <c r="AN270" s="19">
        <f t="shared" si="430"/>
        <v>-627380.12</v>
      </c>
      <c r="AO270" s="19">
        <f t="shared" si="430"/>
        <v>-627380.12</v>
      </c>
    </row>
    <row r="271" spans="1:41" ht="16.399999999999999" customHeight="1">
      <c r="A271" s="13"/>
      <c r="B271" s="14"/>
      <c r="C271" s="40">
        <f>SUMIF(Jan!$A:$A,TB!$A271,Jan!$H:$H)</f>
        <v>0</v>
      </c>
      <c r="D271" s="40">
        <f>SUMIF(Feb!$A:$A,TB!$A271,Feb!$H:$H)</f>
        <v>0</v>
      </c>
      <c r="E271" s="40">
        <f>SUMIF(Mar!$A:$A,TB!$A271,Mar!$H:$H)</f>
        <v>0</v>
      </c>
      <c r="F271" s="40">
        <f>SUMIF(Apr!$A:$A,TB!$A271,Apr!$H:$H)</f>
        <v>0</v>
      </c>
      <c r="G271" s="40">
        <f>SUMIF(May!$A:$A,TB!$A271,May!$H:$H)</f>
        <v>0</v>
      </c>
      <c r="H271" s="40">
        <f>SUMIF(Jun!$A:$A,TB!$A271,Jun!$H:$H)</f>
        <v>0</v>
      </c>
      <c r="I271" s="40">
        <f>SUMIF(Jul!$A:$A,TB!$A271,Jul!$H:$H)</f>
        <v>0</v>
      </c>
      <c r="J271" s="40">
        <f>SUMIF(Aug!$A:$A,TB!$A271,Aug!$H:$H)</f>
        <v>0</v>
      </c>
      <c r="K271" s="40">
        <f>SUMIF(Sep!$A:$A,TB!$A271,Sep!$H:$H)</f>
        <v>0</v>
      </c>
      <c r="L271" s="40">
        <f>SUMIF(Oct!$A:$A,TB!$A271,Oct!$H:$H)</f>
        <v>0</v>
      </c>
      <c r="M271" s="40">
        <f>SUMIF(Nov!$A:$A,TB!$A271,Nov!$H:$H)</f>
        <v>0</v>
      </c>
      <c r="N271" s="167">
        <f>SUMIF(Dec!$A:$A,TB!$A271,Dec!$H:$H)</f>
        <v>0</v>
      </c>
      <c r="O271" s="181"/>
      <c r="P271" s="181"/>
      <c r="Q271" s="172">
        <v>0</v>
      </c>
      <c r="R271" s="40">
        <v>0</v>
      </c>
      <c r="S271" s="40">
        <v>0</v>
      </c>
      <c r="T271" s="40">
        <v>0</v>
      </c>
      <c r="U271" s="40">
        <v>0</v>
      </c>
      <c r="V271" s="40">
        <v>0</v>
      </c>
      <c r="W271" s="40">
        <v>0</v>
      </c>
      <c r="X271" s="40">
        <v>0</v>
      </c>
      <c r="Y271" s="40">
        <v>0</v>
      </c>
      <c r="Z271" s="40">
        <v>0</v>
      </c>
      <c r="AA271" s="40">
        <v>0</v>
      </c>
      <c r="AB271" s="40">
        <v>0</v>
      </c>
      <c r="AD271" s="40">
        <f t="shared" ref="AD271:AD273" si="431">ROUND(C271*AD$2,2)</f>
        <v>0</v>
      </c>
      <c r="AE271" s="40">
        <f t="shared" ref="AE271:AE273" si="432">ROUND(D271*AE$2,2)</f>
        <v>0</v>
      </c>
      <c r="AF271" s="40">
        <f t="shared" ref="AF271:AF273" si="433">ROUND(E271*AF$2,2)</f>
        <v>0</v>
      </c>
      <c r="AG271" s="40">
        <f t="shared" ref="AG271:AG273" si="434">ROUND(F271*AG$2,2)</f>
        <v>0</v>
      </c>
      <c r="AH271" s="40">
        <f t="shared" ref="AH271:AH273" si="435">ROUND(G271*AH$2,2)</f>
        <v>0</v>
      </c>
      <c r="AI271" s="40">
        <f t="shared" ref="AI271:AI273" si="436">ROUND(H271*AI$2,2)</f>
        <v>0</v>
      </c>
      <c r="AJ271" s="40">
        <f t="shared" ref="AJ271:AJ273" si="437">ROUND(I271*AJ$2,2)</f>
        <v>0</v>
      </c>
      <c r="AK271" s="40">
        <f t="shared" ref="AK271:AK273" si="438">ROUND(J271*AK$2,2)</f>
        <v>0</v>
      </c>
      <c r="AL271" s="40">
        <f t="shared" ref="AL271:AL273" si="439">ROUND(K271*AL$2,2)</f>
        <v>0</v>
      </c>
      <c r="AM271" s="40">
        <f t="shared" ref="AM271:AM273" si="440">ROUND(L271*AM$2,2)</f>
        <v>0</v>
      </c>
      <c r="AN271" s="40">
        <f t="shared" ref="AN271:AN273" si="441">ROUND(M271*AN$2,2)</f>
        <v>0</v>
      </c>
      <c r="AO271" s="167">
        <f t="shared" ref="AO271:AO273" si="442">ROUND(N271*AO$2,2)</f>
        <v>0</v>
      </c>
    </row>
    <row r="272" spans="1:41" ht="16.399999999999999" customHeight="1">
      <c r="A272" s="20">
        <v>21001</v>
      </c>
      <c r="B272" s="21" t="s">
        <v>256</v>
      </c>
      <c r="C272" s="40">
        <f>SUMIF(Jan!$A:$A,TB!$A272,Jan!$H:$H)</f>
        <v>0</v>
      </c>
      <c r="D272" s="40">
        <f>SUMIF(Feb!$A:$A,TB!$A272,Feb!$H:$H)</f>
        <v>0</v>
      </c>
      <c r="E272" s="40">
        <f>SUMIF(Mar!$A:$A,TB!$A272,Mar!$H:$H)</f>
        <v>0</v>
      </c>
      <c r="F272" s="40">
        <f>SUMIF(Apr!$A:$A,TB!$A272,Apr!$H:$H)</f>
        <v>0</v>
      </c>
      <c r="G272" s="40">
        <f>SUMIF(May!$A:$A,TB!$A272,May!$H:$H)</f>
        <v>0</v>
      </c>
      <c r="H272" s="40">
        <f>SUMIF(Jun!$A:$A,TB!$A272,Jun!$H:$H)</f>
        <v>0</v>
      </c>
      <c r="I272" s="40">
        <f>SUMIF(Jul!$A:$A,TB!$A272,Jul!$H:$H)</f>
        <v>0</v>
      </c>
      <c r="J272" s="40">
        <f>SUMIF(Aug!$A:$A,TB!$A272,Aug!$H:$H)</f>
        <v>0</v>
      </c>
      <c r="K272" s="40">
        <f>SUMIF(Sep!$A:$A,TB!$A272,Sep!$H:$H)</f>
        <v>0</v>
      </c>
      <c r="L272" s="40">
        <f>SUMIF(Oct!$A:$A,TB!$A272,Oct!$H:$H)</f>
        <v>0</v>
      </c>
      <c r="M272" s="40">
        <f>SUMIF(Nov!$A:$A,TB!$A272,Nov!$H:$H)</f>
        <v>0</v>
      </c>
      <c r="N272" s="167">
        <f>SUMIF(Dec!$A:$A,TB!$A272,Dec!$H:$H)</f>
        <v>0</v>
      </c>
      <c r="O272" s="181"/>
      <c r="P272" s="181"/>
      <c r="Q272" s="172">
        <v>0</v>
      </c>
      <c r="R272" s="40">
        <v>0</v>
      </c>
      <c r="S272" s="40">
        <v>0</v>
      </c>
      <c r="T272" s="40">
        <v>0</v>
      </c>
      <c r="U272" s="40">
        <v>0</v>
      </c>
      <c r="V272" s="40">
        <v>0</v>
      </c>
      <c r="W272" s="40">
        <v>0</v>
      </c>
      <c r="X272" s="40">
        <v>0</v>
      </c>
      <c r="Y272" s="40">
        <v>0</v>
      </c>
      <c r="Z272" s="40">
        <v>0</v>
      </c>
      <c r="AA272" s="40">
        <v>0</v>
      </c>
      <c r="AB272" s="40">
        <v>0</v>
      </c>
      <c r="AD272" s="40">
        <f t="shared" si="431"/>
        <v>0</v>
      </c>
      <c r="AE272" s="40">
        <f t="shared" si="432"/>
        <v>0</v>
      </c>
      <c r="AF272" s="40">
        <f t="shared" si="433"/>
        <v>0</v>
      </c>
      <c r="AG272" s="40">
        <f t="shared" si="434"/>
        <v>0</v>
      </c>
      <c r="AH272" s="40">
        <f t="shared" si="435"/>
        <v>0</v>
      </c>
      <c r="AI272" s="40">
        <f t="shared" si="436"/>
        <v>0</v>
      </c>
      <c r="AJ272" s="40">
        <f t="shared" si="437"/>
        <v>0</v>
      </c>
      <c r="AK272" s="40">
        <f t="shared" si="438"/>
        <v>0</v>
      </c>
      <c r="AL272" s="40">
        <f t="shared" si="439"/>
        <v>0</v>
      </c>
      <c r="AM272" s="40">
        <f t="shared" si="440"/>
        <v>0</v>
      </c>
      <c r="AN272" s="40">
        <f t="shared" si="441"/>
        <v>0</v>
      </c>
      <c r="AO272" s="167">
        <f t="shared" si="442"/>
        <v>0</v>
      </c>
    </row>
    <row r="273" spans="1:41" ht="16.399999999999999" customHeight="1">
      <c r="A273" s="20"/>
      <c r="B273" s="21"/>
      <c r="C273" s="40">
        <f>SUMIF(Jan!$A:$A,TB!$A273,Jan!$H:$H)</f>
        <v>0</v>
      </c>
      <c r="D273" s="40">
        <f>SUMIF(Feb!$A:$A,TB!$A273,Feb!$H:$H)</f>
        <v>0</v>
      </c>
      <c r="E273" s="40">
        <f>SUMIF(Mar!$A:$A,TB!$A273,Mar!$H:$H)</f>
        <v>0</v>
      </c>
      <c r="F273" s="40">
        <f>SUMIF(Apr!$A:$A,TB!$A273,Apr!$H:$H)</f>
        <v>0</v>
      </c>
      <c r="G273" s="40">
        <f>SUMIF(May!$A:$A,TB!$A273,May!$H:$H)</f>
        <v>0</v>
      </c>
      <c r="H273" s="40">
        <f>SUMIF(Jun!$A:$A,TB!$A273,Jun!$H:$H)</f>
        <v>0</v>
      </c>
      <c r="I273" s="40">
        <f>SUMIF(Jul!$A:$A,TB!$A273,Jul!$H:$H)</f>
        <v>0</v>
      </c>
      <c r="J273" s="40">
        <f>SUMIF(Aug!$A:$A,TB!$A273,Aug!$H:$H)</f>
        <v>0</v>
      </c>
      <c r="K273" s="40">
        <f>SUMIF(Sep!$A:$A,TB!$A273,Sep!$H:$H)</f>
        <v>0</v>
      </c>
      <c r="L273" s="40">
        <f>SUMIF(Oct!$A:$A,TB!$A273,Oct!$H:$H)</f>
        <v>0</v>
      </c>
      <c r="M273" s="40">
        <f>SUMIF(Nov!$A:$A,TB!$A273,Nov!$H:$H)</f>
        <v>0</v>
      </c>
      <c r="N273" s="167">
        <f>SUMIF(Dec!$A:$A,TB!$A273,Dec!$H:$H)</f>
        <v>0</v>
      </c>
      <c r="O273" s="181"/>
      <c r="P273" s="181"/>
      <c r="Q273" s="172">
        <v>0</v>
      </c>
      <c r="R273" s="40">
        <v>0</v>
      </c>
      <c r="S273" s="40">
        <v>0</v>
      </c>
      <c r="T273" s="40">
        <v>0</v>
      </c>
      <c r="U273" s="40">
        <v>0</v>
      </c>
      <c r="V273" s="40">
        <v>0</v>
      </c>
      <c r="W273" s="40">
        <v>0</v>
      </c>
      <c r="X273" s="40">
        <v>0</v>
      </c>
      <c r="Y273" s="40">
        <v>0</v>
      </c>
      <c r="Z273" s="40">
        <v>0</v>
      </c>
      <c r="AA273" s="40">
        <v>0</v>
      </c>
      <c r="AB273" s="40">
        <v>0</v>
      </c>
      <c r="AD273" s="40">
        <f t="shared" si="431"/>
        <v>0</v>
      </c>
      <c r="AE273" s="40">
        <f t="shared" si="432"/>
        <v>0</v>
      </c>
      <c r="AF273" s="40">
        <f t="shared" si="433"/>
        <v>0</v>
      </c>
      <c r="AG273" s="40">
        <f t="shared" si="434"/>
        <v>0</v>
      </c>
      <c r="AH273" s="40">
        <f t="shared" si="435"/>
        <v>0</v>
      </c>
      <c r="AI273" s="40">
        <f t="shared" si="436"/>
        <v>0</v>
      </c>
      <c r="AJ273" s="40">
        <f t="shared" si="437"/>
        <v>0</v>
      </c>
      <c r="AK273" s="40">
        <f t="shared" si="438"/>
        <v>0</v>
      </c>
      <c r="AL273" s="40">
        <f t="shared" si="439"/>
        <v>0</v>
      </c>
      <c r="AM273" s="40">
        <f t="shared" si="440"/>
        <v>0</v>
      </c>
      <c r="AN273" s="40">
        <f t="shared" si="441"/>
        <v>0</v>
      </c>
      <c r="AO273" s="167">
        <f t="shared" si="442"/>
        <v>0</v>
      </c>
    </row>
    <row r="274" spans="1:41" ht="16.399999999999999" customHeight="1">
      <c r="A274" s="17" t="s">
        <v>257</v>
      </c>
      <c r="B274" s="18"/>
      <c r="C274" s="19">
        <f t="shared" ref="C274" si="443">ROUND(SUM(C271:C273),2)</f>
        <v>0</v>
      </c>
      <c r="D274" s="19">
        <f t="shared" ref="D274:N274" si="444">ROUND(SUM(D271:D273),2)</f>
        <v>0</v>
      </c>
      <c r="E274" s="19">
        <f t="shared" si="444"/>
        <v>0</v>
      </c>
      <c r="F274" s="19">
        <f t="shared" si="444"/>
        <v>0</v>
      </c>
      <c r="G274" s="19">
        <f t="shared" si="444"/>
        <v>0</v>
      </c>
      <c r="H274" s="19">
        <f t="shared" si="444"/>
        <v>0</v>
      </c>
      <c r="I274" s="19">
        <f t="shared" si="444"/>
        <v>0</v>
      </c>
      <c r="J274" s="19">
        <f t="shared" si="444"/>
        <v>0</v>
      </c>
      <c r="K274" s="19">
        <f t="shared" si="444"/>
        <v>0</v>
      </c>
      <c r="L274" s="19">
        <f t="shared" si="444"/>
        <v>0</v>
      </c>
      <c r="M274" s="19">
        <f t="shared" si="444"/>
        <v>0</v>
      </c>
      <c r="N274" s="166">
        <f t="shared" si="444"/>
        <v>0</v>
      </c>
      <c r="O274" s="180"/>
      <c r="P274" s="180"/>
      <c r="Q274" s="171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:AO274" si="445">ROUND(SUM(AD271:AD273),2)</f>
        <v>0</v>
      </c>
      <c r="AE274" s="19">
        <f t="shared" si="445"/>
        <v>0</v>
      </c>
      <c r="AF274" s="19">
        <f t="shared" si="445"/>
        <v>0</v>
      </c>
      <c r="AG274" s="19">
        <f t="shared" si="445"/>
        <v>0</v>
      </c>
      <c r="AH274" s="19">
        <f t="shared" si="445"/>
        <v>0</v>
      </c>
      <c r="AI274" s="19">
        <f t="shared" si="445"/>
        <v>0</v>
      </c>
      <c r="AJ274" s="19">
        <f t="shared" si="445"/>
        <v>0</v>
      </c>
      <c r="AK274" s="19">
        <f t="shared" si="445"/>
        <v>0</v>
      </c>
      <c r="AL274" s="19">
        <f t="shared" si="445"/>
        <v>0</v>
      </c>
      <c r="AM274" s="19">
        <f t="shared" si="445"/>
        <v>0</v>
      </c>
      <c r="AN274" s="19">
        <f t="shared" si="445"/>
        <v>0</v>
      </c>
      <c r="AO274" s="19">
        <f t="shared" si="445"/>
        <v>0</v>
      </c>
    </row>
    <row r="275" spans="1:41" ht="16.399999999999999" customHeight="1">
      <c r="A275" s="13"/>
      <c r="B275" s="14"/>
      <c r="C275" s="40">
        <f>SUMIF(Jan!$A:$A,TB!$A275,Jan!$H:$H)</f>
        <v>0</v>
      </c>
      <c r="D275" s="40">
        <f>SUMIF(Feb!$A:$A,TB!$A275,Feb!$H:$H)</f>
        <v>0</v>
      </c>
      <c r="E275" s="40">
        <f>SUMIF(Mar!$A:$A,TB!$A275,Mar!$H:$H)</f>
        <v>0</v>
      </c>
      <c r="F275" s="40">
        <f>SUMIF(Apr!$A:$A,TB!$A275,Apr!$H:$H)</f>
        <v>0</v>
      </c>
      <c r="G275" s="40">
        <f>SUMIF(May!$A:$A,TB!$A275,May!$H:$H)</f>
        <v>0</v>
      </c>
      <c r="H275" s="40">
        <f>SUMIF(Jun!$A:$A,TB!$A275,Jun!$H:$H)</f>
        <v>0</v>
      </c>
      <c r="I275" s="40">
        <f>SUMIF(Jul!$A:$A,TB!$A275,Jul!$H:$H)</f>
        <v>0</v>
      </c>
      <c r="J275" s="40">
        <f>SUMIF(Aug!$A:$A,TB!$A275,Aug!$H:$H)</f>
        <v>0</v>
      </c>
      <c r="K275" s="40">
        <f>SUMIF(Sep!$A:$A,TB!$A275,Sep!$H:$H)</f>
        <v>0</v>
      </c>
      <c r="L275" s="40">
        <f>SUMIF(Oct!$A:$A,TB!$A275,Oct!$H:$H)</f>
        <v>0</v>
      </c>
      <c r="M275" s="40">
        <f>SUMIF(Nov!$A:$A,TB!$A275,Nov!$H:$H)</f>
        <v>0</v>
      </c>
      <c r="N275" s="167">
        <f>SUMIF(Dec!$A:$A,TB!$A275,Dec!$H:$H)</f>
        <v>0</v>
      </c>
      <c r="O275" s="181"/>
      <c r="P275" s="181"/>
      <c r="Q275" s="172">
        <v>0</v>
      </c>
      <c r="R275" s="40">
        <v>0</v>
      </c>
      <c r="S275" s="40">
        <v>0</v>
      </c>
      <c r="T275" s="40">
        <v>0</v>
      </c>
      <c r="U275" s="40">
        <v>0</v>
      </c>
      <c r="V275" s="40">
        <v>0</v>
      </c>
      <c r="W275" s="40">
        <v>0</v>
      </c>
      <c r="X275" s="40">
        <v>0</v>
      </c>
      <c r="Y275" s="40">
        <v>0</v>
      </c>
      <c r="Z275" s="40">
        <v>0</v>
      </c>
      <c r="AA275" s="40">
        <v>0</v>
      </c>
      <c r="AB275" s="40">
        <v>0</v>
      </c>
      <c r="AD275" s="40">
        <f t="shared" ref="AD275:AD305" si="446">ROUND(C275*AD$2,2)</f>
        <v>0</v>
      </c>
      <c r="AE275" s="40">
        <f t="shared" ref="AE275:AE305" si="447">ROUND(D275*AE$2,2)</f>
        <v>0</v>
      </c>
      <c r="AF275" s="40">
        <f t="shared" ref="AF275:AF305" si="448">ROUND(E275*AF$2,2)</f>
        <v>0</v>
      </c>
      <c r="AG275" s="40">
        <f t="shared" ref="AG275:AG305" si="449">ROUND(F275*AG$2,2)</f>
        <v>0</v>
      </c>
      <c r="AH275" s="40">
        <f t="shared" ref="AH275:AH305" si="450">ROUND(G275*AH$2,2)</f>
        <v>0</v>
      </c>
      <c r="AI275" s="40">
        <f t="shared" ref="AI275:AI305" si="451">ROUND(H275*AI$2,2)</f>
        <v>0</v>
      </c>
      <c r="AJ275" s="40">
        <f t="shared" ref="AJ275:AJ305" si="452">ROUND(I275*AJ$2,2)</f>
        <v>0</v>
      </c>
      <c r="AK275" s="40">
        <f t="shared" ref="AK275:AK305" si="453">ROUND(J275*AK$2,2)</f>
        <v>0</v>
      </c>
      <c r="AL275" s="40">
        <f t="shared" ref="AL275:AL305" si="454">ROUND(K275*AL$2,2)</f>
        <v>0</v>
      </c>
      <c r="AM275" s="40">
        <f t="shared" ref="AM275:AM305" si="455">ROUND(L275*AM$2,2)</f>
        <v>0</v>
      </c>
      <c r="AN275" s="40">
        <f t="shared" ref="AN275:AN305" si="456">ROUND(M275*AN$2,2)</f>
        <v>0</v>
      </c>
      <c r="AO275" s="167">
        <f t="shared" ref="AO275:AO305" si="457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0">
        <f>SUMIF(Jan!$A:$A,TB!$A276,Jan!$H:$H)</f>
        <v>0</v>
      </c>
      <c r="D276" s="40">
        <f>SUMIF(Feb!$A:$A,TB!$A276,Feb!$H:$H)</f>
        <v>0</v>
      </c>
      <c r="E276" s="40">
        <f>SUMIF(Mar!$A:$A,TB!$A276,Mar!$H:$H)</f>
        <v>0</v>
      </c>
      <c r="F276" s="40">
        <f>SUMIF(Apr!$A:$A,TB!$A276,Apr!$H:$H)</f>
        <v>0</v>
      </c>
      <c r="G276" s="40">
        <f>SUMIF(May!$A:$A,TB!$A276,May!$H:$H)</f>
        <v>0</v>
      </c>
      <c r="H276" s="40">
        <f>SUMIF(Jun!$A:$A,TB!$A276,Jun!$H:$H)</f>
        <v>0</v>
      </c>
      <c r="I276" s="40">
        <f>SUMIF(Jul!$A:$A,TB!$A276,Jul!$H:$H)</f>
        <v>0</v>
      </c>
      <c r="J276" s="40">
        <f>SUMIF(Aug!$A:$A,TB!$A276,Aug!$H:$H)</f>
        <v>0</v>
      </c>
      <c r="K276" s="40">
        <f>SUMIF(Sep!$A:$A,TB!$A276,Sep!$H:$H)</f>
        <v>0</v>
      </c>
      <c r="L276" s="40">
        <f>SUMIF(Oct!$A:$A,TB!$A276,Oct!$H:$H)</f>
        <v>0</v>
      </c>
      <c r="M276" s="40">
        <f>SUMIF(Nov!$A:$A,TB!$A276,Nov!$H:$H)</f>
        <v>0</v>
      </c>
      <c r="N276" s="167">
        <f>SUMIF(Dec!$A:$A,TB!$A276,Dec!$H:$H)</f>
        <v>0</v>
      </c>
      <c r="O276" s="181"/>
      <c r="P276" s="181"/>
      <c r="Q276" s="172">
        <v>0</v>
      </c>
      <c r="R276" s="40">
        <v>0</v>
      </c>
      <c r="S276" s="40">
        <v>0</v>
      </c>
      <c r="T276" s="40">
        <v>0</v>
      </c>
      <c r="U276" s="40">
        <v>0</v>
      </c>
      <c r="V276" s="40">
        <v>0</v>
      </c>
      <c r="W276" s="40">
        <v>0</v>
      </c>
      <c r="X276" s="40">
        <v>0</v>
      </c>
      <c r="Y276" s="40">
        <v>0</v>
      </c>
      <c r="Z276" s="40">
        <v>0</v>
      </c>
      <c r="AA276" s="40">
        <v>0</v>
      </c>
      <c r="AB276" s="40">
        <v>0</v>
      </c>
      <c r="AD276" s="40">
        <f t="shared" si="446"/>
        <v>0</v>
      </c>
      <c r="AE276" s="40">
        <f t="shared" si="447"/>
        <v>0</v>
      </c>
      <c r="AF276" s="40">
        <f t="shared" si="448"/>
        <v>0</v>
      </c>
      <c r="AG276" s="40">
        <f t="shared" si="449"/>
        <v>0</v>
      </c>
      <c r="AH276" s="40">
        <f t="shared" si="450"/>
        <v>0</v>
      </c>
      <c r="AI276" s="40">
        <f t="shared" si="451"/>
        <v>0</v>
      </c>
      <c r="AJ276" s="40">
        <f t="shared" si="452"/>
        <v>0</v>
      </c>
      <c r="AK276" s="40">
        <f t="shared" si="453"/>
        <v>0</v>
      </c>
      <c r="AL276" s="40">
        <f t="shared" si="454"/>
        <v>0</v>
      </c>
      <c r="AM276" s="40">
        <f t="shared" si="455"/>
        <v>0</v>
      </c>
      <c r="AN276" s="40">
        <f t="shared" si="456"/>
        <v>0</v>
      </c>
      <c r="AO276" s="167">
        <f t="shared" si="457"/>
        <v>0</v>
      </c>
    </row>
    <row r="277" spans="1:41" ht="16.399999999999999" customHeight="1">
      <c r="A277" s="13" t="s">
        <v>259</v>
      </c>
      <c r="B277" s="14" t="s">
        <v>191</v>
      </c>
      <c r="C277" s="40">
        <f>SUMIF(Jan!$A:$A,TB!$A277,Jan!$H:$H)</f>
        <v>0</v>
      </c>
      <c r="D277" s="40">
        <f>SUMIF(Feb!$A:$A,TB!$A277,Feb!$H:$H)</f>
        <v>0</v>
      </c>
      <c r="E277" s="40">
        <f>SUMIF(Mar!$A:$A,TB!$A277,Mar!$H:$H)</f>
        <v>0</v>
      </c>
      <c r="F277" s="40">
        <f>SUMIF(Apr!$A:$A,TB!$A277,Apr!$H:$H)</f>
        <v>0</v>
      </c>
      <c r="G277" s="40">
        <f>SUMIF(May!$A:$A,TB!$A277,May!$H:$H)</f>
        <v>0</v>
      </c>
      <c r="H277" s="40">
        <f>SUMIF(Jun!$A:$A,TB!$A277,Jun!$H:$H)</f>
        <v>0</v>
      </c>
      <c r="I277" s="40">
        <f>SUMIF(Jul!$A:$A,TB!$A277,Jul!$H:$H)</f>
        <v>0</v>
      </c>
      <c r="J277" s="40">
        <f>SUMIF(Aug!$A:$A,TB!$A277,Aug!$H:$H)</f>
        <v>0</v>
      </c>
      <c r="K277" s="40">
        <f>SUMIF(Sep!$A:$A,TB!$A277,Sep!$H:$H)</f>
        <v>0</v>
      </c>
      <c r="L277" s="40">
        <f>SUMIF(Oct!$A:$A,TB!$A277,Oct!$H:$H)</f>
        <v>0</v>
      </c>
      <c r="M277" s="40">
        <f>SUMIF(Nov!$A:$A,TB!$A277,Nov!$H:$H)</f>
        <v>0</v>
      </c>
      <c r="N277" s="167">
        <f>SUMIF(Dec!$A:$A,TB!$A277,Dec!$H:$H)</f>
        <v>0</v>
      </c>
      <c r="O277" s="181"/>
      <c r="P277" s="181"/>
      <c r="Q277" s="172">
        <v>0</v>
      </c>
      <c r="R277" s="40">
        <v>0</v>
      </c>
      <c r="S277" s="40">
        <v>0</v>
      </c>
      <c r="T277" s="40">
        <v>0</v>
      </c>
      <c r="U277" s="40">
        <v>0</v>
      </c>
      <c r="V277" s="40">
        <v>0</v>
      </c>
      <c r="W277" s="40">
        <v>0</v>
      </c>
      <c r="X277" s="40">
        <v>0</v>
      </c>
      <c r="Y277" s="40">
        <v>0</v>
      </c>
      <c r="Z277" s="40">
        <v>0</v>
      </c>
      <c r="AA277" s="40">
        <v>0</v>
      </c>
      <c r="AB277" s="40">
        <v>0</v>
      </c>
      <c r="AD277" s="40">
        <f t="shared" si="446"/>
        <v>0</v>
      </c>
      <c r="AE277" s="40">
        <f t="shared" si="447"/>
        <v>0</v>
      </c>
      <c r="AF277" s="40">
        <f t="shared" si="448"/>
        <v>0</v>
      </c>
      <c r="AG277" s="40">
        <f t="shared" si="449"/>
        <v>0</v>
      </c>
      <c r="AH277" s="40">
        <f t="shared" si="450"/>
        <v>0</v>
      </c>
      <c r="AI277" s="40">
        <f t="shared" si="451"/>
        <v>0</v>
      </c>
      <c r="AJ277" s="40">
        <f t="shared" si="452"/>
        <v>0</v>
      </c>
      <c r="AK277" s="40">
        <f t="shared" si="453"/>
        <v>0</v>
      </c>
      <c r="AL277" s="40">
        <f t="shared" si="454"/>
        <v>0</v>
      </c>
      <c r="AM277" s="40">
        <f t="shared" si="455"/>
        <v>0</v>
      </c>
      <c r="AN277" s="40">
        <f t="shared" si="456"/>
        <v>0</v>
      </c>
      <c r="AO277" s="167">
        <f t="shared" si="457"/>
        <v>0</v>
      </c>
    </row>
    <row r="278" spans="1:41" ht="16.399999999999999" customHeight="1">
      <c r="A278" s="13" t="s">
        <v>260</v>
      </c>
      <c r="B278" s="14" t="s">
        <v>192</v>
      </c>
      <c r="C278" s="40">
        <f>SUMIF(Jan!$A:$A,TB!$A278,Jan!$H:$H)</f>
        <v>0</v>
      </c>
      <c r="D278" s="40">
        <f>SUMIF(Feb!$A:$A,TB!$A278,Feb!$H:$H)</f>
        <v>0</v>
      </c>
      <c r="E278" s="40">
        <f>SUMIF(Mar!$A:$A,TB!$A278,Mar!$H:$H)</f>
        <v>0</v>
      </c>
      <c r="F278" s="40">
        <f>SUMIF(Apr!$A:$A,TB!$A278,Apr!$H:$H)</f>
        <v>0</v>
      </c>
      <c r="G278" s="40">
        <f>SUMIF(May!$A:$A,TB!$A278,May!$H:$H)</f>
        <v>0</v>
      </c>
      <c r="H278" s="40">
        <f>SUMIF(Jun!$A:$A,TB!$A278,Jun!$H:$H)</f>
        <v>0</v>
      </c>
      <c r="I278" s="40">
        <f>SUMIF(Jul!$A:$A,TB!$A278,Jul!$H:$H)</f>
        <v>0</v>
      </c>
      <c r="J278" s="40">
        <f>SUMIF(Aug!$A:$A,TB!$A278,Aug!$H:$H)</f>
        <v>0</v>
      </c>
      <c r="K278" s="40">
        <f>SUMIF(Sep!$A:$A,TB!$A278,Sep!$H:$H)</f>
        <v>0</v>
      </c>
      <c r="L278" s="40">
        <f>SUMIF(Oct!$A:$A,TB!$A278,Oct!$H:$H)</f>
        <v>0</v>
      </c>
      <c r="M278" s="40">
        <f>SUMIF(Nov!$A:$A,TB!$A278,Nov!$H:$H)</f>
        <v>0</v>
      </c>
      <c r="N278" s="167">
        <f>SUMIF(Dec!$A:$A,TB!$A278,Dec!$H:$H)</f>
        <v>0</v>
      </c>
      <c r="O278" s="181"/>
      <c r="P278" s="181"/>
      <c r="Q278" s="172">
        <v>0</v>
      </c>
      <c r="R278" s="40">
        <v>0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0">
        <v>0</v>
      </c>
      <c r="Y278" s="40">
        <v>0</v>
      </c>
      <c r="Z278" s="40">
        <v>0</v>
      </c>
      <c r="AA278" s="40">
        <v>0</v>
      </c>
      <c r="AB278" s="40">
        <v>0</v>
      </c>
      <c r="AD278" s="40">
        <f t="shared" si="446"/>
        <v>0</v>
      </c>
      <c r="AE278" s="40">
        <f t="shared" si="447"/>
        <v>0</v>
      </c>
      <c r="AF278" s="40">
        <f t="shared" si="448"/>
        <v>0</v>
      </c>
      <c r="AG278" s="40">
        <f t="shared" si="449"/>
        <v>0</v>
      </c>
      <c r="AH278" s="40">
        <f t="shared" si="450"/>
        <v>0</v>
      </c>
      <c r="AI278" s="40">
        <f t="shared" si="451"/>
        <v>0</v>
      </c>
      <c r="AJ278" s="40">
        <f t="shared" si="452"/>
        <v>0</v>
      </c>
      <c r="AK278" s="40">
        <f t="shared" si="453"/>
        <v>0</v>
      </c>
      <c r="AL278" s="40">
        <f t="shared" si="454"/>
        <v>0</v>
      </c>
      <c r="AM278" s="40">
        <f t="shared" si="455"/>
        <v>0</v>
      </c>
      <c r="AN278" s="40">
        <f t="shared" si="456"/>
        <v>0</v>
      </c>
      <c r="AO278" s="167">
        <f t="shared" si="457"/>
        <v>0</v>
      </c>
    </row>
    <row r="279" spans="1:41" ht="16.399999999999999" customHeight="1">
      <c r="A279" s="13" t="s">
        <v>261</v>
      </c>
      <c r="B279" s="14" t="s">
        <v>193</v>
      </c>
      <c r="C279" s="40">
        <f>SUMIF(Jan!$A:$A,TB!$A279,Jan!$H:$H)</f>
        <v>0</v>
      </c>
      <c r="D279" s="40">
        <f>SUMIF(Feb!$A:$A,TB!$A279,Feb!$H:$H)</f>
        <v>0</v>
      </c>
      <c r="E279" s="40">
        <f>SUMIF(Mar!$A:$A,TB!$A279,Mar!$H:$H)</f>
        <v>0</v>
      </c>
      <c r="F279" s="40">
        <f>SUMIF(Apr!$A:$A,TB!$A279,Apr!$H:$H)</f>
        <v>0</v>
      </c>
      <c r="G279" s="40">
        <f>SUMIF(May!$A:$A,TB!$A279,May!$H:$H)</f>
        <v>0</v>
      </c>
      <c r="H279" s="40">
        <f>SUMIF(Jun!$A:$A,TB!$A279,Jun!$H:$H)</f>
        <v>0</v>
      </c>
      <c r="I279" s="40">
        <f>SUMIF(Jul!$A:$A,TB!$A279,Jul!$H:$H)</f>
        <v>0</v>
      </c>
      <c r="J279" s="40">
        <f>SUMIF(Aug!$A:$A,TB!$A279,Aug!$H:$H)</f>
        <v>0</v>
      </c>
      <c r="K279" s="40">
        <f>SUMIF(Sep!$A:$A,TB!$A279,Sep!$H:$H)</f>
        <v>0</v>
      </c>
      <c r="L279" s="40">
        <f>SUMIF(Oct!$A:$A,TB!$A279,Oct!$H:$H)</f>
        <v>0</v>
      </c>
      <c r="M279" s="40">
        <f>SUMIF(Nov!$A:$A,TB!$A279,Nov!$H:$H)</f>
        <v>0</v>
      </c>
      <c r="N279" s="167">
        <f>SUMIF(Dec!$A:$A,TB!$A279,Dec!$H:$H)</f>
        <v>0</v>
      </c>
      <c r="O279" s="181"/>
      <c r="P279" s="181"/>
      <c r="Q279" s="172">
        <v>0</v>
      </c>
      <c r="R279" s="40">
        <v>0</v>
      </c>
      <c r="S279" s="40">
        <v>0</v>
      </c>
      <c r="T279" s="40">
        <v>0</v>
      </c>
      <c r="U279" s="40">
        <v>0</v>
      </c>
      <c r="V279" s="40">
        <v>0</v>
      </c>
      <c r="W279" s="40">
        <v>0</v>
      </c>
      <c r="X279" s="40">
        <v>0</v>
      </c>
      <c r="Y279" s="40">
        <v>0</v>
      </c>
      <c r="Z279" s="40">
        <v>0</v>
      </c>
      <c r="AA279" s="40">
        <v>0</v>
      </c>
      <c r="AB279" s="40">
        <v>0</v>
      </c>
      <c r="AD279" s="40">
        <f t="shared" si="446"/>
        <v>0</v>
      </c>
      <c r="AE279" s="40">
        <f t="shared" si="447"/>
        <v>0</v>
      </c>
      <c r="AF279" s="40">
        <f t="shared" si="448"/>
        <v>0</v>
      </c>
      <c r="AG279" s="40">
        <f t="shared" si="449"/>
        <v>0</v>
      </c>
      <c r="AH279" s="40">
        <f t="shared" si="450"/>
        <v>0</v>
      </c>
      <c r="AI279" s="40">
        <f t="shared" si="451"/>
        <v>0</v>
      </c>
      <c r="AJ279" s="40">
        <f t="shared" si="452"/>
        <v>0</v>
      </c>
      <c r="AK279" s="40">
        <f t="shared" si="453"/>
        <v>0</v>
      </c>
      <c r="AL279" s="40">
        <f t="shared" si="454"/>
        <v>0</v>
      </c>
      <c r="AM279" s="40">
        <f t="shared" si="455"/>
        <v>0</v>
      </c>
      <c r="AN279" s="40">
        <f t="shared" si="456"/>
        <v>0</v>
      </c>
      <c r="AO279" s="167">
        <f t="shared" si="457"/>
        <v>0</v>
      </c>
    </row>
    <row r="280" spans="1:41" ht="16.399999999999999" customHeight="1">
      <c r="A280" s="13" t="s">
        <v>262</v>
      </c>
      <c r="B280" s="14" t="s">
        <v>194</v>
      </c>
      <c r="C280" s="40">
        <f>SUMIF(Jan!$A:$A,TB!$A280,Jan!$H:$H)</f>
        <v>0</v>
      </c>
      <c r="D280" s="40">
        <f>SUMIF(Feb!$A:$A,TB!$A280,Feb!$H:$H)</f>
        <v>0</v>
      </c>
      <c r="E280" s="40">
        <f>SUMIF(Mar!$A:$A,TB!$A280,Mar!$H:$H)</f>
        <v>0</v>
      </c>
      <c r="F280" s="40">
        <f>SUMIF(Apr!$A:$A,TB!$A280,Apr!$H:$H)</f>
        <v>0</v>
      </c>
      <c r="G280" s="40">
        <f>SUMIF(May!$A:$A,TB!$A280,May!$H:$H)</f>
        <v>0</v>
      </c>
      <c r="H280" s="40">
        <f>SUMIF(Jun!$A:$A,TB!$A280,Jun!$H:$H)</f>
        <v>0</v>
      </c>
      <c r="I280" s="40">
        <f>SUMIF(Jul!$A:$A,TB!$A280,Jul!$H:$H)</f>
        <v>0</v>
      </c>
      <c r="J280" s="40">
        <f>SUMIF(Aug!$A:$A,TB!$A280,Aug!$H:$H)</f>
        <v>0</v>
      </c>
      <c r="K280" s="40">
        <f>SUMIF(Sep!$A:$A,TB!$A280,Sep!$H:$H)</f>
        <v>0</v>
      </c>
      <c r="L280" s="40">
        <f>SUMIF(Oct!$A:$A,TB!$A280,Oct!$H:$H)</f>
        <v>0</v>
      </c>
      <c r="M280" s="40">
        <f>SUMIF(Nov!$A:$A,TB!$A280,Nov!$H:$H)</f>
        <v>0</v>
      </c>
      <c r="N280" s="167">
        <f>SUMIF(Dec!$A:$A,TB!$A280,Dec!$H:$H)</f>
        <v>0</v>
      </c>
      <c r="O280" s="181"/>
      <c r="P280" s="181"/>
      <c r="Q280" s="172">
        <v>0</v>
      </c>
      <c r="R280" s="40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0">
        <v>0</v>
      </c>
      <c r="AA280" s="40">
        <v>0</v>
      </c>
      <c r="AB280" s="40">
        <v>0</v>
      </c>
      <c r="AD280" s="40">
        <f t="shared" si="446"/>
        <v>0</v>
      </c>
      <c r="AE280" s="40">
        <f t="shared" si="447"/>
        <v>0</v>
      </c>
      <c r="AF280" s="40">
        <f t="shared" si="448"/>
        <v>0</v>
      </c>
      <c r="AG280" s="40">
        <f t="shared" si="449"/>
        <v>0</v>
      </c>
      <c r="AH280" s="40">
        <f t="shared" si="450"/>
        <v>0</v>
      </c>
      <c r="AI280" s="40">
        <f t="shared" si="451"/>
        <v>0</v>
      </c>
      <c r="AJ280" s="40">
        <f t="shared" si="452"/>
        <v>0</v>
      </c>
      <c r="AK280" s="40">
        <f t="shared" si="453"/>
        <v>0</v>
      </c>
      <c r="AL280" s="40">
        <f t="shared" si="454"/>
        <v>0</v>
      </c>
      <c r="AM280" s="40">
        <f t="shared" si="455"/>
        <v>0</v>
      </c>
      <c r="AN280" s="40">
        <f t="shared" si="456"/>
        <v>0</v>
      </c>
      <c r="AO280" s="167">
        <f t="shared" si="457"/>
        <v>0</v>
      </c>
    </row>
    <row r="281" spans="1:41" ht="16.399999999999999" customHeight="1">
      <c r="A281" s="13" t="s">
        <v>263</v>
      </c>
      <c r="B281" s="14" t="s">
        <v>195</v>
      </c>
      <c r="C281" s="40">
        <f>SUMIF(Jan!$A:$A,TB!$A281,Jan!$H:$H)</f>
        <v>0</v>
      </c>
      <c r="D281" s="40">
        <f>SUMIF(Feb!$A:$A,TB!$A281,Feb!$H:$H)</f>
        <v>0</v>
      </c>
      <c r="E281" s="40">
        <f>SUMIF(Mar!$A:$A,TB!$A281,Mar!$H:$H)</f>
        <v>0</v>
      </c>
      <c r="F281" s="40">
        <f>SUMIF(Apr!$A:$A,TB!$A281,Apr!$H:$H)</f>
        <v>0</v>
      </c>
      <c r="G281" s="40">
        <f>SUMIF(May!$A:$A,TB!$A281,May!$H:$H)</f>
        <v>0</v>
      </c>
      <c r="H281" s="40">
        <f>SUMIF(Jun!$A:$A,TB!$A281,Jun!$H:$H)</f>
        <v>0</v>
      </c>
      <c r="I281" s="40">
        <f>SUMIF(Jul!$A:$A,TB!$A281,Jul!$H:$H)</f>
        <v>0</v>
      </c>
      <c r="J281" s="40">
        <f>SUMIF(Aug!$A:$A,TB!$A281,Aug!$H:$H)</f>
        <v>0</v>
      </c>
      <c r="K281" s="40">
        <f>SUMIF(Sep!$A:$A,TB!$A281,Sep!$H:$H)</f>
        <v>0</v>
      </c>
      <c r="L281" s="40">
        <f>SUMIF(Oct!$A:$A,TB!$A281,Oct!$H:$H)</f>
        <v>0</v>
      </c>
      <c r="M281" s="40">
        <f>SUMIF(Nov!$A:$A,TB!$A281,Nov!$H:$H)</f>
        <v>0</v>
      </c>
      <c r="N281" s="167">
        <f>SUMIF(Dec!$A:$A,TB!$A281,Dec!$H:$H)</f>
        <v>0</v>
      </c>
      <c r="O281" s="181"/>
      <c r="P281" s="181"/>
      <c r="Q281" s="172">
        <v>0</v>
      </c>
      <c r="R281" s="40">
        <v>0</v>
      </c>
      <c r="S281" s="40">
        <v>0</v>
      </c>
      <c r="T281" s="40">
        <v>0</v>
      </c>
      <c r="U281" s="40">
        <v>0</v>
      </c>
      <c r="V281" s="40">
        <v>0</v>
      </c>
      <c r="W281" s="40">
        <v>0</v>
      </c>
      <c r="X281" s="40">
        <v>0</v>
      </c>
      <c r="Y281" s="40">
        <v>0</v>
      </c>
      <c r="Z281" s="40">
        <v>0</v>
      </c>
      <c r="AA281" s="40">
        <v>0</v>
      </c>
      <c r="AB281" s="40">
        <v>0</v>
      </c>
      <c r="AD281" s="40">
        <f t="shared" si="446"/>
        <v>0</v>
      </c>
      <c r="AE281" s="40">
        <f t="shared" si="447"/>
        <v>0</v>
      </c>
      <c r="AF281" s="40">
        <f t="shared" si="448"/>
        <v>0</v>
      </c>
      <c r="AG281" s="40">
        <f t="shared" si="449"/>
        <v>0</v>
      </c>
      <c r="AH281" s="40">
        <f t="shared" si="450"/>
        <v>0</v>
      </c>
      <c r="AI281" s="40">
        <f t="shared" si="451"/>
        <v>0</v>
      </c>
      <c r="AJ281" s="40">
        <f t="shared" si="452"/>
        <v>0</v>
      </c>
      <c r="AK281" s="40">
        <f t="shared" si="453"/>
        <v>0</v>
      </c>
      <c r="AL281" s="40">
        <f t="shared" si="454"/>
        <v>0</v>
      </c>
      <c r="AM281" s="40">
        <f t="shared" si="455"/>
        <v>0</v>
      </c>
      <c r="AN281" s="40">
        <f t="shared" si="456"/>
        <v>0</v>
      </c>
      <c r="AO281" s="167">
        <f t="shared" si="457"/>
        <v>0</v>
      </c>
    </row>
    <row r="282" spans="1:41" ht="16.399999999999999" customHeight="1">
      <c r="A282" s="13" t="s">
        <v>264</v>
      </c>
      <c r="B282" s="14" t="s">
        <v>196</v>
      </c>
      <c r="C282" s="40">
        <f>SUMIF(Jan!$A:$A,TB!$A282,Jan!$H:$H)</f>
        <v>0</v>
      </c>
      <c r="D282" s="40">
        <f>SUMIF(Feb!$A:$A,TB!$A282,Feb!$H:$H)</f>
        <v>0</v>
      </c>
      <c r="E282" s="40">
        <f>SUMIF(Mar!$A:$A,TB!$A282,Mar!$H:$H)</f>
        <v>0</v>
      </c>
      <c r="F282" s="40">
        <f>SUMIF(Apr!$A:$A,TB!$A282,Apr!$H:$H)</f>
        <v>0</v>
      </c>
      <c r="G282" s="40">
        <f>SUMIF(May!$A:$A,TB!$A282,May!$H:$H)</f>
        <v>0</v>
      </c>
      <c r="H282" s="40">
        <f>SUMIF(Jun!$A:$A,TB!$A282,Jun!$H:$H)</f>
        <v>0</v>
      </c>
      <c r="I282" s="40">
        <f>SUMIF(Jul!$A:$A,TB!$A282,Jul!$H:$H)</f>
        <v>0</v>
      </c>
      <c r="J282" s="40">
        <f>SUMIF(Aug!$A:$A,TB!$A282,Aug!$H:$H)</f>
        <v>0</v>
      </c>
      <c r="K282" s="40">
        <f>SUMIF(Sep!$A:$A,TB!$A282,Sep!$H:$H)</f>
        <v>0</v>
      </c>
      <c r="L282" s="40">
        <f>SUMIF(Oct!$A:$A,TB!$A282,Oct!$H:$H)</f>
        <v>0</v>
      </c>
      <c r="M282" s="40">
        <f>SUMIF(Nov!$A:$A,TB!$A282,Nov!$H:$H)</f>
        <v>0</v>
      </c>
      <c r="N282" s="167">
        <f>SUMIF(Dec!$A:$A,TB!$A282,Dec!$H:$H)</f>
        <v>0</v>
      </c>
      <c r="O282" s="181"/>
      <c r="P282" s="181"/>
      <c r="Q282" s="172">
        <v>0</v>
      </c>
      <c r="R282" s="40">
        <v>0</v>
      </c>
      <c r="S282" s="40">
        <v>0</v>
      </c>
      <c r="T282" s="40">
        <v>0</v>
      </c>
      <c r="U282" s="40">
        <v>0</v>
      </c>
      <c r="V282" s="40">
        <v>0</v>
      </c>
      <c r="W282" s="40">
        <v>0</v>
      </c>
      <c r="X282" s="40">
        <v>0</v>
      </c>
      <c r="Y282" s="40">
        <v>0</v>
      </c>
      <c r="Z282" s="40">
        <v>0</v>
      </c>
      <c r="AA282" s="40">
        <v>0</v>
      </c>
      <c r="AB282" s="40">
        <v>0</v>
      </c>
      <c r="AD282" s="40">
        <f t="shared" si="446"/>
        <v>0</v>
      </c>
      <c r="AE282" s="40">
        <f t="shared" si="447"/>
        <v>0</v>
      </c>
      <c r="AF282" s="40">
        <f t="shared" si="448"/>
        <v>0</v>
      </c>
      <c r="AG282" s="40">
        <f t="shared" si="449"/>
        <v>0</v>
      </c>
      <c r="AH282" s="40">
        <f t="shared" si="450"/>
        <v>0</v>
      </c>
      <c r="AI282" s="40">
        <f t="shared" si="451"/>
        <v>0</v>
      </c>
      <c r="AJ282" s="40">
        <f t="shared" si="452"/>
        <v>0</v>
      </c>
      <c r="AK282" s="40">
        <f t="shared" si="453"/>
        <v>0</v>
      </c>
      <c r="AL282" s="40">
        <f t="shared" si="454"/>
        <v>0</v>
      </c>
      <c r="AM282" s="40">
        <f t="shared" si="455"/>
        <v>0</v>
      </c>
      <c r="AN282" s="40">
        <f t="shared" si="456"/>
        <v>0</v>
      </c>
      <c r="AO282" s="167">
        <f t="shared" si="457"/>
        <v>0</v>
      </c>
    </row>
    <row r="283" spans="1:41" ht="16.399999999999999" customHeight="1">
      <c r="A283" s="13" t="s">
        <v>265</v>
      </c>
      <c r="B283" s="14" t="s">
        <v>197</v>
      </c>
      <c r="C283" s="40">
        <f>SUMIF(Jan!$A:$A,TB!$A283,Jan!$H:$H)</f>
        <v>0</v>
      </c>
      <c r="D283" s="40">
        <f>SUMIF(Feb!$A:$A,TB!$A283,Feb!$H:$H)</f>
        <v>0</v>
      </c>
      <c r="E283" s="40">
        <f>SUMIF(Mar!$A:$A,TB!$A283,Mar!$H:$H)</f>
        <v>0</v>
      </c>
      <c r="F283" s="40">
        <f>SUMIF(Apr!$A:$A,TB!$A283,Apr!$H:$H)</f>
        <v>0</v>
      </c>
      <c r="G283" s="40">
        <f>SUMIF(May!$A:$A,TB!$A283,May!$H:$H)</f>
        <v>0</v>
      </c>
      <c r="H283" s="40">
        <f>SUMIF(Jun!$A:$A,TB!$A283,Jun!$H:$H)</f>
        <v>0</v>
      </c>
      <c r="I283" s="40">
        <f>SUMIF(Jul!$A:$A,TB!$A283,Jul!$H:$H)</f>
        <v>0</v>
      </c>
      <c r="J283" s="40">
        <f>SUMIF(Aug!$A:$A,TB!$A283,Aug!$H:$H)</f>
        <v>0</v>
      </c>
      <c r="K283" s="40">
        <f>SUMIF(Sep!$A:$A,TB!$A283,Sep!$H:$H)</f>
        <v>0</v>
      </c>
      <c r="L283" s="40">
        <f>SUMIF(Oct!$A:$A,TB!$A283,Oct!$H:$H)</f>
        <v>0</v>
      </c>
      <c r="M283" s="40">
        <f>SUMIF(Nov!$A:$A,TB!$A283,Nov!$H:$H)</f>
        <v>0</v>
      </c>
      <c r="N283" s="167">
        <f>SUMIF(Dec!$A:$A,TB!$A283,Dec!$H:$H)</f>
        <v>0</v>
      </c>
      <c r="O283" s="181"/>
      <c r="P283" s="181"/>
      <c r="Q283" s="172">
        <v>0</v>
      </c>
      <c r="R283" s="40">
        <v>0</v>
      </c>
      <c r="S283" s="40">
        <v>0</v>
      </c>
      <c r="T283" s="40">
        <v>0</v>
      </c>
      <c r="U283" s="40">
        <v>0</v>
      </c>
      <c r="V283" s="40">
        <v>0</v>
      </c>
      <c r="W283" s="40">
        <v>0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D283" s="40">
        <f t="shared" si="446"/>
        <v>0</v>
      </c>
      <c r="AE283" s="40">
        <f t="shared" si="447"/>
        <v>0</v>
      </c>
      <c r="AF283" s="40">
        <f t="shared" si="448"/>
        <v>0</v>
      </c>
      <c r="AG283" s="40">
        <f t="shared" si="449"/>
        <v>0</v>
      </c>
      <c r="AH283" s="40">
        <f t="shared" si="450"/>
        <v>0</v>
      </c>
      <c r="AI283" s="40">
        <f t="shared" si="451"/>
        <v>0</v>
      </c>
      <c r="AJ283" s="40">
        <f t="shared" si="452"/>
        <v>0</v>
      </c>
      <c r="AK283" s="40">
        <f t="shared" si="453"/>
        <v>0</v>
      </c>
      <c r="AL283" s="40">
        <f t="shared" si="454"/>
        <v>0</v>
      </c>
      <c r="AM283" s="40">
        <f t="shared" si="455"/>
        <v>0</v>
      </c>
      <c r="AN283" s="40">
        <f t="shared" si="456"/>
        <v>0</v>
      </c>
      <c r="AO283" s="167">
        <f t="shared" si="457"/>
        <v>0</v>
      </c>
    </row>
    <row r="284" spans="1:41" ht="16.399999999999999" customHeight="1">
      <c r="A284" s="13" t="s">
        <v>266</v>
      </c>
      <c r="B284" s="14" t="s">
        <v>198</v>
      </c>
      <c r="C284" s="40">
        <f>SUMIF(Jan!$A:$A,TB!$A284,Jan!$H:$H)</f>
        <v>0</v>
      </c>
      <c r="D284" s="40">
        <f>SUMIF(Feb!$A:$A,TB!$A284,Feb!$H:$H)</f>
        <v>0</v>
      </c>
      <c r="E284" s="40">
        <f>SUMIF(Mar!$A:$A,TB!$A284,Mar!$H:$H)</f>
        <v>0</v>
      </c>
      <c r="F284" s="40">
        <f>SUMIF(Apr!$A:$A,TB!$A284,Apr!$H:$H)</f>
        <v>0</v>
      </c>
      <c r="G284" s="40">
        <f>SUMIF(May!$A:$A,TB!$A284,May!$H:$H)</f>
        <v>0</v>
      </c>
      <c r="H284" s="40">
        <f>SUMIF(Jun!$A:$A,TB!$A284,Jun!$H:$H)</f>
        <v>0</v>
      </c>
      <c r="I284" s="40">
        <f>SUMIF(Jul!$A:$A,TB!$A284,Jul!$H:$H)</f>
        <v>0</v>
      </c>
      <c r="J284" s="40">
        <f>SUMIF(Aug!$A:$A,TB!$A284,Aug!$H:$H)</f>
        <v>0</v>
      </c>
      <c r="K284" s="40">
        <f>SUMIF(Sep!$A:$A,TB!$A284,Sep!$H:$H)</f>
        <v>0</v>
      </c>
      <c r="L284" s="40">
        <f>SUMIF(Oct!$A:$A,TB!$A284,Oct!$H:$H)</f>
        <v>0</v>
      </c>
      <c r="M284" s="40">
        <f>SUMIF(Nov!$A:$A,TB!$A284,Nov!$H:$H)</f>
        <v>0</v>
      </c>
      <c r="N284" s="167">
        <f>SUMIF(Dec!$A:$A,TB!$A284,Dec!$H:$H)</f>
        <v>0</v>
      </c>
      <c r="O284" s="181"/>
      <c r="P284" s="181"/>
      <c r="Q284" s="172">
        <v>0</v>
      </c>
      <c r="R284" s="40">
        <v>0</v>
      </c>
      <c r="S284" s="40">
        <v>0</v>
      </c>
      <c r="T284" s="40">
        <v>0</v>
      </c>
      <c r="U284" s="40">
        <v>0</v>
      </c>
      <c r="V284" s="40">
        <v>0</v>
      </c>
      <c r="W284" s="40">
        <v>0</v>
      </c>
      <c r="X284" s="40">
        <v>0</v>
      </c>
      <c r="Y284" s="40">
        <v>0</v>
      </c>
      <c r="Z284" s="40">
        <v>0</v>
      </c>
      <c r="AA284" s="40">
        <v>0</v>
      </c>
      <c r="AB284" s="40">
        <v>0</v>
      </c>
      <c r="AD284" s="40">
        <f t="shared" si="446"/>
        <v>0</v>
      </c>
      <c r="AE284" s="40">
        <f t="shared" si="447"/>
        <v>0</v>
      </c>
      <c r="AF284" s="40">
        <f t="shared" si="448"/>
        <v>0</v>
      </c>
      <c r="AG284" s="40">
        <f t="shared" si="449"/>
        <v>0</v>
      </c>
      <c r="AH284" s="40">
        <f t="shared" si="450"/>
        <v>0</v>
      </c>
      <c r="AI284" s="40">
        <f t="shared" si="451"/>
        <v>0</v>
      </c>
      <c r="AJ284" s="40">
        <f t="shared" si="452"/>
        <v>0</v>
      </c>
      <c r="AK284" s="40">
        <f t="shared" si="453"/>
        <v>0</v>
      </c>
      <c r="AL284" s="40">
        <f t="shared" si="454"/>
        <v>0</v>
      </c>
      <c r="AM284" s="40">
        <f t="shared" si="455"/>
        <v>0</v>
      </c>
      <c r="AN284" s="40">
        <f t="shared" si="456"/>
        <v>0</v>
      </c>
      <c r="AO284" s="167">
        <f t="shared" si="457"/>
        <v>0</v>
      </c>
    </row>
    <row r="285" spans="1:41" ht="16.399999999999999" customHeight="1">
      <c r="A285" s="13" t="s">
        <v>267</v>
      </c>
      <c r="B285" s="14" t="s">
        <v>199</v>
      </c>
      <c r="C285" s="40">
        <f>SUMIF(Jan!$A:$A,TB!$A285,Jan!$H:$H)</f>
        <v>0</v>
      </c>
      <c r="D285" s="40">
        <f>SUMIF(Feb!$A:$A,TB!$A285,Feb!$H:$H)</f>
        <v>0</v>
      </c>
      <c r="E285" s="40">
        <f>SUMIF(Mar!$A:$A,TB!$A285,Mar!$H:$H)</f>
        <v>0</v>
      </c>
      <c r="F285" s="40">
        <f>SUMIF(Apr!$A:$A,TB!$A285,Apr!$H:$H)</f>
        <v>0</v>
      </c>
      <c r="G285" s="40">
        <f>SUMIF(May!$A:$A,TB!$A285,May!$H:$H)</f>
        <v>0</v>
      </c>
      <c r="H285" s="40">
        <f>SUMIF(Jun!$A:$A,TB!$A285,Jun!$H:$H)</f>
        <v>0</v>
      </c>
      <c r="I285" s="40">
        <f>SUMIF(Jul!$A:$A,TB!$A285,Jul!$H:$H)</f>
        <v>0</v>
      </c>
      <c r="J285" s="40">
        <f>SUMIF(Aug!$A:$A,TB!$A285,Aug!$H:$H)</f>
        <v>0</v>
      </c>
      <c r="K285" s="40">
        <f>SUMIF(Sep!$A:$A,TB!$A285,Sep!$H:$H)</f>
        <v>0</v>
      </c>
      <c r="L285" s="40">
        <f>SUMIF(Oct!$A:$A,TB!$A285,Oct!$H:$H)</f>
        <v>0</v>
      </c>
      <c r="M285" s="40">
        <f>SUMIF(Nov!$A:$A,TB!$A285,Nov!$H:$H)</f>
        <v>0</v>
      </c>
      <c r="N285" s="167">
        <f>SUMIF(Dec!$A:$A,TB!$A285,Dec!$H:$H)</f>
        <v>0</v>
      </c>
      <c r="O285" s="181"/>
      <c r="P285" s="181"/>
      <c r="Q285" s="172">
        <v>0</v>
      </c>
      <c r="R285" s="40">
        <v>0</v>
      </c>
      <c r="S285" s="40">
        <v>0</v>
      </c>
      <c r="T285" s="40">
        <v>0</v>
      </c>
      <c r="U285" s="40">
        <v>0</v>
      </c>
      <c r="V285" s="40">
        <v>0</v>
      </c>
      <c r="W285" s="40">
        <v>0</v>
      </c>
      <c r="X285" s="40">
        <v>0</v>
      </c>
      <c r="Y285" s="40">
        <v>0</v>
      </c>
      <c r="Z285" s="40">
        <v>0</v>
      </c>
      <c r="AA285" s="40">
        <v>0</v>
      </c>
      <c r="AB285" s="40">
        <v>0</v>
      </c>
      <c r="AD285" s="40">
        <f t="shared" si="446"/>
        <v>0</v>
      </c>
      <c r="AE285" s="40">
        <f t="shared" si="447"/>
        <v>0</v>
      </c>
      <c r="AF285" s="40">
        <f t="shared" si="448"/>
        <v>0</v>
      </c>
      <c r="AG285" s="40">
        <f t="shared" si="449"/>
        <v>0</v>
      </c>
      <c r="AH285" s="40">
        <f t="shared" si="450"/>
        <v>0</v>
      </c>
      <c r="AI285" s="40">
        <f t="shared" si="451"/>
        <v>0</v>
      </c>
      <c r="AJ285" s="40">
        <f t="shared" si="452"/>
        <v>0</v>
      </c>
      <c r="AK285" s="40">
        <f t="shared" si="453"/>
        <v>0</v>
      </c>
      <c r="AL285" s="40">
        <f t="shared" si="454"/>
        <v>0</v>
      </c>
      <c r="AM285" s="40">
        <f t="shared" si="455"/>
        <v>0</v>
      </c>
      <c r="AN285" s="40">
        <f t="shared" si="456"/>
        <v>0</v>
      </c>
      <c r="AO285" s="167">
        <f t="shared" si="457"/>
        <v>0</v>
      </c>
    </row>
    <row r="286" spans="1:41" ht="16.399999999999999" customHeight="1">
      <c r="A286" s="13" t="s">
        <v>268</v>
      </c>
      <c r="B286" s="14" t="s">
        <v>200</v>
      </c>
      <c r="C286" s="40">
        <f>SUMIF(Jan!$A:$A,TB!$A286,Jan!$H:$H)</f>
        <v>0</v>
      </c>
      <c r="D286" s="40">
        <f>SUMIF(Feb!$A:$A,TB!$A286,Feb!$H:$H)</f>
        <v>0</v>
      </c>
      <c r="E286" s="40">
        <f>SUMIF(Mar!$A:$A,TB!$A286,Mar!$H:$H)</f>
        <v>0</v>
      </c>
      <c r="F286" s="40">
        <f>SUMIF(Apr!$A:$A,TB!$A286,Apr!$H:$H)</f>
        <v>0</v>
      </c>
      <c r="G286" s="40">
        <f>SUMIF(May!$A:$A,TB!$A286,May!$H:$H)</f>
        <v>0</v>
      </c>
      <c r="H286" s="40">
        <f>SUMIF(Jun!$A:$A,TB!$A286,Jun!$H:$H)</f>
        <v>0</v>
      </c>
      <c r="I286" s="40">
        <f>SUMIF(Jul!$A:$A,TB!$A286,Jul!$H:$H)</f>
        <v>0</v>
      </c>
      <c r="J286" s="40">
        <f>SUMIF(Aug!$A:$A,TB!$A286,Aug!$H:$H)</f>
        <v>0</v>
      </c>
      <c r="K286" s="40">
        <f>SUMIF(Sep!$A:$A,TB!$A286,Sep!$H:$H)</f>
        <v>0</v>
      </c>
      <c r="L286" s="40">
        <f>SUMIF(Oct!$A:$A,TB!$A286,Oct!$H:$H)</f>
        <v>0</v>
      </c>
      <c r="M286" s="40">
        <f>SUMIF(Nov!$A:$A,TB!$A286,Nov!$H:$H)</f>
        <v>0</v>
      </c>
      <c r="N286" s="167">
        <f>SUMIF(Dec!$A:$A,TB!$A286,Dec!$H:$H)</f>
        <v>0</v>
      </c>
      <c r="O286" s="181"/>
      <c r="P286" s="181"/>
      <c r="Q286" s="172">
        <v>0</v>
      </c>
      <c r="R286" s="40">
        <v>0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0">
        <v>0</v>
      </c>
      <c r="Y286" s="40">
        <v>0</v>
      </c>
      <c r="Z286" s="40">
        <v>0</v>
      </c>
      <c r="AA286" s="40">
        <v>0</v>
      </c>
      <c r="AB286" s="40">
        <v>0</v>
      </c>
      <c r="AD286" s="40">
        <f t="shared" si="446"/>
        <v>0</v>
      </c>
      <c r="AE286" s="40">
        <f t="shared" si="447"/>
        <v>0</v>
      </c>
      <c r="AF286" s="40">
        <f t="shared" si="448"/>
        <v>0</v>
      </c>
      <c r="AG286" s="40">
        <f t="shared" si="449"/>
        <v>0</v>
      </c>
      <c r="AH286" s="40">
        <f t="shared" si="450"/>
        <v>0</v>
      </c>
      <c r="AI286" s="40">
        <f t="shared" si="451"/>
        <v>0</v>
      </c>
      <c r="AJ286" s="40">
        <f t="shared" si="452"/>
        <v>0</v>
      </c>
      <c r="AK286" s="40">
        <f t="shared" si="453"/>
        <v>0</v>
      </c>
      <c r="AL286" s="40">
        <f t="shared" si="454"/>
        <v>0</v>
      </c>
      <c r="AM286" s="40">
        <f t="shared" si="455"/>
        <v>0</v>
      </c>
      <c r="AN286" s="40">
        <f t="shared" si="456"/>
        <v>0</v>
      </c>
      <c r="AO286" s="167">
        <f t="shared" si="457"/>
        <v>0</v>
      </c>
    </row>
    <row r="287" spans="1:41" ht="16.399999999999999" customHeight="1">
      <c r="A287" s="13" t="s">
        <v>269</v>
      </c>
      <c r="B287" s="14" t="s">
        <v>201</v>
      </c>
      <c r="C287" s="40">
        <f>SUMIF(Jan!$A:$A,TB!$A287,Jan!$H:$H)</f>
        <v>0</v>
      </c>
      <c r="D287" s="40">
        <f>SUMIF(Feb!$A:$A,TB!$A287,Feb!$H:$H)</f>
        <v>0</v>
      </c>
      <c r="E287" s="40">
        <f>SUMIF(Mar!$A:$A,TB!$A287,Mar!$H:$H)</f>
        <v>0</v>
      </c>
      <c r="F287" s="40">
        <f>SUMIF(Apr!$A:$A,TB!$A287,Apr!$H:$H)</f>
        <v>0</v>
      </c>
      <c r="G287" s="40">
        <f>SUMIF(May!$A:$A,TB!$A287,May!$H:$H)</f>
        <v>0</v>
      </c>
      <c r="H287" s="40">
        <f>SUMIF(Jun!$A:$A,TB!$A287,Jun!$H:$H)</f>
        <v>0</v>
      </c>
      <c r="I287" s="40">
        <f>SUMIF(Jul!$A:$A,TB!$A287,Jul!$H:$H)</f>
        <v>0</v>
      </c>
      <c r="J287" s="40">
        <f>SUMIF(Aug!$A:$A,TB!$A287,Aug!$H:$H)</f>
        <v>0</v>
      </c>
      <c r="K287" s="40">
        <f>SUMIF(Sep!$A:$A,TB!$A287,Sep!$H:$H)</f>
        <v>0</v>
      </c>
      <c r="L287" s="40">
        <f>SUMIF(Oct!$A:$A,TB!$A287,Oct!$H:$H)</f>
        <v>0</v>
      </c>
      <c r="M287" s="40">
        <f>SUMIF(Nov!$A:$A,TB!$A287,Nov!$H:$H)</f>
        <v>0</v>
      </c>
      <c r="N287" s="167">
        <f>SUMIF(Dec!$A:$A,TB!$A287,Dec!$H:$H)</f>
        <v>0</v>
      </c>
      <c r="O287" s="181"/>
      <c r="P287" s="181"/>
      <c r="Q287" s="172">
        <v>0</v>
      </c>
      <c r="R287" s="40">
        <v>0</v>
      </c>
      <c r="S287" s="40">
        <v>0</v>
      </c>
      <c r="T287" s="40">
        <v>0</v>
      </c>
      <c r="U287" s="40">
        <v>0</v>
      </c>
      <c r="V287" s="40">
        <v>0</v>
      </c>
      <c r="W287" s="40">
        <v>0</v>
      </c>
      <c r="X287" s="40">
        <v>0</v>
      </c>
      <c r="Y287" s="40">
        <v>0</v>
      </c>
      <c r="Z287" s="40">
        <v>0</v>
      </c>
      <c r="AA287" s="40">
        <v>0</v>
      </c>
      <c r="AB287" s="40">
        <v>0</v>
      </c>
      <c r="AD287" s="40">
        <f t="shared" si="446"/>
        <v>0</v>
      </c>
      <c r="AE287" s="40">
        <f t="shared" si="447"/>
        <v>0</v>
      </c>
      <c r="AF287" s="40">
        <f t="shared" si="448"/>
        <v>0</v>
      </c>
      <c r="AG287" s="40">
        <f t="shared" si="449"/>
        <v>0</v>
      </c>
      <c r="AH287" s="40">
        <f t="shared" si="450"/>
        <v>0</v>
      </c>
      <c r="AI287" s="40">
        <f t="shared" si="451"/>
        <v>0</v>
      </c>
      <c r="AJ287" s="40">
        <f t="shared" si="452"/>
        <v>0</v>
      </c>
      <c r="AK287" s="40">
        <f t="shared" si="453"/>
        <v>0</v>
      </c>
      <c r="AL287" s="40">
        <f t="shared" si="454"/>
        <v>0</v>
      </c>
      <c r="AM287" s="40">
        <f t="shared" si="455"/>
        <v>0</v>
      </c>
      <c r="AN287" s="40">
        <f t="shared" si="456"/>
        <v>0</v>
      </c>
      <c r="AO287" s="167">
        <f t="shared" si="457"/>
        <v>0</v>
      </c>
    </row>
    <row r="288" spans="1:41" ht="16.399999999999999" customHeight="1">
      <c r="A288" s="13" t="s">
        <v>270</v>
      </c>
      <c r="B288" s="14" t="s">
        <v>202</v>
      </c>
      <c r="C288" s="40">
        <f>SUMIF(Jan!$A:$A,TB!$A288,Jan!$H:$H)</f>
        <v>0</v>
      </c>
      <c r="D288" s="40">
        <f>SUMIF(Feb!$A:$A,TB!$A288,Feb!$H:$H)</f>
        <v>0</v>
      </c>
      <c r="E288" s="40">
        <f>SUMIF(Mar!$A:$A,TB!$A288,Mar!$H:$H)</f>
        <v>0</v>
      </c>
      <c r="F288" s="40">
        <f>SUMIF(Apr!$A:$A,TB!$A288,Apr!$H:$H)</f>
        <v>0</v>
      </c>
      <c r="G288" s="40">
        <f>SUMIF(May!$A:$A,TB!$A288,May!$H:$H)</f>
        <v>0</v>
      </c>
      <c r="H288" s="40">
        <f>SUMIF(Jun!$A:$A,TB!$A288,Jun!$H:$H)</f>
        <v>0</v>
      </c>
      <c r="I288" s="40">
        <f>SUMIF(Jul!$A:$A,TB!$A288,Jul!$H:$H)</f>
        <v>0</v>
      </c>
      <c r="J288" s="40">
        <f>SUMIF(Aug!$A:$A,TB!$A288,Aug!$H:$H)</f>
        <v>0</v>
      </c>
      <c r="K288" s="40">
        <f>SUMIF(Sep!$A:$A,TB!$A288,Sep!$H:$H)</f>
        <v>0</v>
      </c>
      <c r="L288" s="40">
        <f>SUMIF(Oct!$A:$A,TB!$A288,Oct!$H:$H)</f>
        <v>0</v>
      </c>
      <c r="M288" s="40">
        <f>SUMIF(Nov!$A:$A,TB!$A288,Nov!$H:$H)</f>
        <v>0</v>
      </c>
      <c r="N288" s="167">
        <f>SUMIF(Dec!$A:$A,TB!$A288,Dec!$H:$H)</f>
        <v>0</v>
      </c>
      <c r="O288" s="181"/>
      <c r="P288" s="181"/>
      <c r="Q288" s="172">
        <v>0</v>
      </c>
      <c r="R288" s="40">
        <v>0</v>
      </c>
      <c r="S288" s="40">
        <v>0</v>
      </c>
      <c r="T288" s="40">
        <v>0</v>
      </c>
      <c r="U288" s="40">
        <v>0</v>
      </c>
      <c r="V288" s="40">
        <v>0</v>
      </c>
      <c r="W288" s="40">
        <v>0</v>
      </c>
      <c r="X288" s="40">
        <v>0</v>
      </c>
      <c r="Y288" s="40">
        <v>0</v>
      </c>
      <c r="Z288" s="40">
        <v>0</v>
      </c>
      <c r="AA288" s="40">
        <v>0</v>
      </c>
      <c r="AB288" s="40">
        <v>0</v>
      </c>
      <c r="AD288" s="40">
        <f t="shared" si="446"/>
        <v>0</v>
      </c>
      <c r="AE288" s="40">
        <f t="shared" si="447"/>
        <v>0</v>
      </c>
      <c r="AF288" s="40">
        <f t="shared" si="448"/>
        <v>0</v>
      </c>
      <c r="AG288" s="40">
        <f t="shared" si="449"/>
        <v>0</v>
      </c>
      <c r="AH288" s="40">
        <f t="shared" si="450"/>
        <v>0</v>
      </c>
      <c r="AI288" s="40">
        <f t="shared" si="451"/>
        <v>0</v>
      </c>
      <c r="AJ288" s="40">
        <f t="shared" si="452"/>
        <v>0</v>
      </c>
      <c r="AK288" s="40">
        <f t="shared" si="453"/>
        <v>0</v>
      </c>
      <c r="AL288" s="40">
        <f t="shared" si="454"/>
        <v>0</v>
      </c>
      <c r="AM288" s="40">
        <f t="shared" si="455"/>
        <v>0</v>
      </c>
      <c r="AN288" s="40">
        <f t="shared" si="456"/>
        <v>0</v>
      </c>
      <c r="AO288" s="167">
        <f t="shared" si="457"/>
        <v>0</v>
      </c>
    </row>
    <row r="289" spans="1:41" ht="16.399999999999999" customHeight="1">
      <c r="A289" s="13" t="s">
        <v>271</v>
      </c>
      <c r="B289" s="14" t="s">
        <v>203</v>
      </c>
      <c r="C289" s="40">
        <f>SUMIF(Jan!$A:$A,TB!$A289,Jan!$H:$H)</f>
        <v>0</v>
      </c>
      <c r="D289" s="40">
        <f>SUMIF(Feb!$A:$A,TB!$A289,Feb!$H:$H)</f>
        <v>0</v>
      </c>
      <c r="E289" s="40">
        <f>SUMIF(Mar!$A:$A,TB!$A289,Mar!$H:$H)</f>
        <v>0</v>
      </c>
      <c r="F289" s="40">
        <f>SUMIF(Apr!$A:$A,TB!$A289,Apr!$H:$H)</f>
        <v>0</v>
      </c>
      <c r="G289" s="40">
        <f>SUMIF(May!$A:$A,TB!$A289,May!$H:$H)</f>
        <v>0</v>
      </c>
      <c r="H289" s="40">
        <f>SUMIF(Jun!$A:$A,TB!$A289,Jun!$H:$H)</f>
        <v>0</v>
      </c>
      <c r="I289" s="40">
        <f>SUMIF(Jul!$A:$A,TB!$A289,Jul!$H:$H)</f>
        <v>0</v>
      </c>
      <c r="J289" s="40">
        <f>SUMIF(Aug!$A:$A,TB!$A289,Aug!$H:$H)</f>
        <v>0</v>
      </c>
      <c r="K289" s="40">
        <f>SUMIF(Sep!$A:$A,TB!$A289,Sep!$H:$H)</f>
        <v>0</v>
      </c>
      <c r="L289" s="40">
        <f>SUMIF(Oct!$A:$A,TB!$A289,Oct!$H:$H)</f>
        <v>0</v>
      </c>
      <c r="M289" s="40">
        <f>SUMIF(Nov!$A:$A,TB!$A289,Nov!$H:$H)</f>
        <v>0</v>
      </c>
      <c r="N289" s="167">
        <f>SUMIF(Dec!$A:$A,TB!$A289,Dec!$H:$H)</f>
        <v>0</v>
      </c>
      <c r="O289" s="181"/>
      <c r="P289" s="181"/>
      <c r="Q289" s="172">
        <v>0</v>
      </c>
      <c r="R289" s="40">
        <v>0</v>
      </c>
      <c r="S289" s="40">
        <v>0</v>
      </c>
      <c r="T289" s="40">
        <v>0</v>
      </c>
      <c r="U289" s="40">
        <v>0</v>
      </c>
      <c r="V289" s="40">
        <v>0</v>
      </c>
      <c r="W289" s="40">
        <v>0</v>
      </c>
      <c r="X289" s="40">
        <v>0</v>
      </c>
      <c r="Y289" s="40">
        <v>0</v>
      </c>
      <c r="Z289" s="40">
        <v>0</v>
      </c>
      <c r="AA289" s="40">
        <v>0</v>
      </c>
      <c r="AB289" s="40">
        <v>0</v>
      </c>
      <c r="AD289" s="40">
        <f t="shared" si="446"/>
        <v>0</v>
      </c>
      <c r="AE289" s="40">
        <f t="shared" si="447"/>
        <v>0</v>
      </c>
      <c r="AF289" s="40">
        <f t="shared" si="448"/>
        <v>0</v>
      </c>
      <c r="AG289" s="40">
        <f t="shared" si="449"/>
        <v>0</v>
      </c>
      <c r="AH289" s="40">
        <f t="shared" si="450"/>
        <v>0</v>
      </c>
      <c r="AI289" s="40">
        <f t="shared" si="451"/>
        <v>0</v>
      </c>
      <c r="AJ289" s="40">
        <f t="shared" si="452"/>
        <v>0</v>
      </c>
      <c r="AK289" s="40">
        <f t="shared" si="453"/>
        <v>0</v>
      </c>
      <c r="AL289" s="40">
        <f t="shared" si="454"/>
        <v>0</v>
      </c>
      <c r="AM289" s="40">
        <f t="shared" si="455"/>
        <v>0</v>
      </c>
      <c r="AN289" s="40">
        <f t="shared" si="456"/>
        <v>0</v>
      </c>
      <c r="AO289" s="167">
        <f t="shared" si="457"/>
        <v>0</v>
      </c>
    </row>
    <row r="290" spans="1:41" ht="16.399999999999999" customHeight="1">
      <c r="A290" s="13" t="s">
        <v>272</v>
      </c>
      <c r="B290" s="14" t="s">
        <v>204</v>
      </c>
      <c r="C290" s="40">
        <f>SUMIF(Jan!$A:$A,TB!$A290,Jan!$H:$H)</f>
        <v>0</v>
      </c>
      <c r="D290" s="40">
        <f>SUMIF(Feb!$A:$A,TB!$A290,Feb!$H:$H)</f>
        <v>0</v>
      </c>
      <c r="E290" s="40">
        <f>SUMIF(Mar!$A:$A,TB!$A290,Mar!$H:$H)</f>
        <v>0</v>
      </c>
      <c r="F290" s="40">
        <f>SUMIF(Apr!$A:$A,TB!$A290,Apr!$H:$H)</f>
        <v>0</v>
      </c>
      <c r="G290" s="40">
        <f>SUMIF(May!$A:$A,TB!$A290,May!$H:$H)</f>
        <v>0</v>
      </c>
      <c r="H290" s="40">
        <f>SUMIF(Jun!$A:$A,TB!$A290,Jun!$H:$H)</f>
        <v>0</v>
      </c>
      <c r="I290" s="40">
        <f>SUMIF(Jul!$A:$A,TB!$A290,Jul!$H:$H)</f>
        <v>0</v>
      </c>
      <c r="J290" s="40">
        <f>SUMIF(Aug!$A:$A,TB!$A290,Aug!$H:$H)</f>
        <v>0</v>
      </c>
      <c r="K290" s="40">
        <f>SUMIF(Sep!$A:$A,TB!$A290,Sep!$H:$H)</f>
        <v>0</v>
      </c>
      <c r="L290" s="40">
        <f>SUMIF(Oct!$A:$A,TB!$A290,Oct!$H:$H)</f>
        <v>0</v>
      </c>
      <c r="M290" s="40">
        <f>SUMIF(Nov!$A:$A,TB!$A290,Nov!$H:$H)</f>
        <v>0</v>
      </c>
      <c r="N290" s="167">
        <f>SUMIF(Dec!$A:$A,TB!$A290,Dec!$H:$H)</f>
        <v>0</v>
      </c>
      <c r="O290" s="181"/>
      <c r="P290" s="181"/>
      <c r="Q290" s="172">
        <v>0</v>
      </c>
      <c r="R290" s="40">
        <v>0</v>
      </c>
      <c r="S290" s="40">
        <v>0</v>
      </c>
      <c r="T290" s="40">
        <v>0</v>
      </c>
      <c r="U290" s="40">
        <v>0</v>
      </c>
      <c r="V290" s="40">
        <v>0</v>
      </c>
      <c r="W290" s="40">
        <v>0</v>
      </c>
      <c r="X290" s="40">
        <v>0</v>
      </c>
      <c r="Y290" s="40">
        <v>0</v>
      </c>
      <c r="Z290" s="40">
        <v>0</v>
      </c>
      <c r="AA290" s="40">
        <v>0</v>
      </c>
      <c r="AB290" s="40">
        <v>0</v>
      </c>
      <c r="AD290" s="40">
        <f t="shared" si="446"/>
        <v>0</v>
      </c>
      <c r="AE290" s="40">
        <f t="shared" si="447"/>
        <v>0</v>
      </c>
      <c r="AF290" s="40">
        <f t="shared" si="448"/>
        <v>0</v>
      </c>
      <c r="AG290" s="40">
        <f t="shared" si="449"/>
        <v>0</v>
      </c>
      <c r="AH290" s="40">
        <f t="shared" si="450"/>
        <v>0</v>
      </c>
      <c r="AI290" s="40">
        <f t="shared" si="451"/>
        <v>0</v>
      </c>
      <c r="AJ290" s="40">
        <f t="shared" si="452"/>
        <v>0</v>
      </c>
      <c r="AK290" s="40">
        <f t="shared" si="453"/>
        <v>0</v>
      </c>
      <c r="AL290" s="40">
        <f t="shared" si="454"/>
        <v>0</v>
      </c>
      <c r="AM290" s="40">
        <f t="shared" si="455"/>
        <v>0</v>
      </c>
      <c r="AN290" s="40">
        <f t="shared" si="456"/>
        <v>0</v>
      </c>
      <c r="AO290" s="167">
        <f t="shared" si="457"/>
        <v>0</v>
      </c>
    </row>
    <row r="291" spans="1:41" ht="16.399999999999999" customHeight="1">
      <c r="A291" s="13" t="s">
        <v>273</v>
      </c>
      <c r="B291" s="14" t="s">
        <v>205</v>
      </c>
      <c r="C291" s="40">
        <f>SUMIF(Jan!$A:$A,TB!$A291,Jan!$H:$H)</f>
        <v>0</v>
      </c>
      <c r="D291" s="40">
        <f>SUMIF(Feb!$A:$A,TB!$A291,Feb!$H:$H)</f>
        <v>0</v>
      </c>
      <c r="E291" s="40">
        <f>SUMIF(Mar!$A:$A,TB!$A291,Mar!$H:$H)</f>
        <v>0</v>
      </c>
      <c r="F291" s="40">
        <f>SUMIF(Apr!$A:$A,TB!$A291,Apr!$H:$H)</f>
        <v>0</v>
      </c>
      <c r="G291" s="40">
        <f>SUMIF(May!$A:$A,TB!$A291,May!$H:$H)</f>
        <v>0</v>
      </c>
      <c r="H291" s="40">
        <f>SUMIF(Jun!$A:$A,TB!$A291,Jun!$H:$H)</f>
        <v>0</v>
      </c>
      <c r="I291" s="40">
        <f>SUMIF(Jul!$A:$A,TB!$A291,Jul!$H:$H)</f>
        <v>0</v>
      </c>
      <c r="J291" s="40">
        <f>SUMIF(Aug!$A:$A,TB!$A291,Aug!$H:$H)</f>
        <v>0</v>
      </c>
      <c r="K291" s="40">
        <f>SUMIF(Sep!$A:$A,TB!$A291,Sep!$H:$H)</f>
        <v>0</v>
      </c>
      <c r="L291" s="40">
        <f>SUMIF(Oct!$A:$A,TB!$A291,Oct!$H:$H)</f>
        <v>0</v>
      </c>
      <c r="M291" s="40">
        <f>SUMIF(Nov!$A:$A,TB!$A291,Nov!$H:$H)</f>
        <v>0</v>
      </c>
      <c r="N291" s="167">
        <f>SUMIF(Dec!$A:$A,TB!$A291,Dec!$H:$H)</f>
        <v>0</v>
      </c>
      <c r="O291" s="181"/>
      <c r="P291" s="181"/>
      <c r="Q291" s="172">
        <v>0</v>
      </c>
      <c r="R291" s="40">
        <v>0</v>
      </c>
      <c r="S291" s="40">
        <v>0</v>
      </c>
      <c r="T291" s="40">
        <v>0</v>
      </c>
      <c r="U291" s="40">
        <v>0</v>
      </c>
      <c r="V291" s="40">
        <v>0</v>
      </c>
      <c r="W291" s="40">
        <v>0</v>
      </c>
      <c r="X291" s="40">
        <v>0</v>
      </c>
      <c r="Y291" s="40">
        <v>0</v>
      </c>
      <c r="Z291" s="40">
        <v>0</v>
      </c>
      <c r="AA291" s="40">
        <v>0</v>
      </c>
      <c r="AB291" s="40">
        <v>0</v>
      </c>
      <c r="AD291" s="40">
        <f t="shared" si="446"/>
        <v>0</v>
      </c>
      <c r="AE291" s="40">
        <f t="shared" si="447"/>
        <v>0</v>
      </c>
      <c r="AF291" s="40">
        <f t="shared" si="448"/>
        <v>0</v>
      </c>
      <c r="AG291" s="40">
        <f t="shared" si="449"/>
        <v>0</v>
      </c>
      <c r="AH291" s="40">
        <f t="shared" si="450"/>
        <v>0</v>
      </c>
      <c r="AI291" s="40">
        <f t="shared" si="451"/>
        <v>0</v>
      </c>
      <c r="AJ291" s="40">
        <f t="shared" si="452"/>
        <v>0</v>
      </c>
      <c r="AK291" s="40">
        <f t="shared" si="453"/>
        <v>0</v>
      </c>
      <c r="AL291" s="40">
        <f t="shared" si="454"/>
        <v>0</v>
      </c>
      <c r="AM291" s="40">
        <f t="shared" si="455"/>
        <v>0</v>
      </c>
      <c r="AN291" s="40">
        <f t="shared" si="456"/>
        <v>0</v>
      </c>
      <c r="AO291" s="167">
        <f t="shared" si="457"/>
        <v>0</v>
      </c>
    </row>
    <row r="292" spans="1:41" ht="16.399999999999999" customHeight="1">
      <c r="A292" s="13" t="s">
        <v>274</v>
      </c>
      <c r="B292" s="14" t="s">
        <v>206</v>
      </c>
      <c r="C292" s="40">
        <f>SUMIF(Jan!$A:$A,TB!$A292,Jan!$H:$H)</f>
        <v>0</v>
      </c>
      <c r="D292" s="40">
        <f>SUMIF(Feb!$A:$A,TB!$A292,Feb!$H:$H)</f>
        <v>0</v>
      </c>
      <c r="E292" s="40">
        <f>SUMIF(Mar!$A:$A,TB!$A292,Mar!$H:$H)</f>
        <v>0</v>
      </c>
      <c r="F292" s="40">
        <f>SUMIF(Apr!$A:$A,TB!$A292,Apr!$H:$H)</f>
        <v>0</v>
      </c>
      <c r="G292" s="40">
        <f>SUMIF(May!$A:$A,TB!$A292,May!$H:$H)</f>
        <v>0</v>
      </c>
      <c r="H292" s="40">
        <f>SUMIF(Jun!$A:$A,TB!$A292,Jun!$H:$H)</f>
        <v>0</v>
      </c>
      <c r="I292" s="40">
        <f>SUMIF(Jul!$A:$A,TB!$A292,Jul!$H:$H)</f>
        <v>0</v>
      </c>
      <c r="J292" s="40">
        <f>SUMIF(Aug!$A:$A,TB!$A292,Aug!$H:$H)</f>
        <v>0</v>
      </c>
      <c r="K292" s="40">
        <f>SUMIF(Sep!$A:$A,TB!$A292,Sep!$H:$H)</f>
        <v>0</v>
      </c>
      <c r="L292" s="40">
        <f>SUMIF(Oct!$A:$A,TB!$A292,Oct!$H:$H)</f>
        <v>0</v>
      </c>
      <c r="M292" s="40">
        <f>SUMIF(Nov!$A:$A,TB!$A292,Nov!$H:$H)</f>
        <v>0</v>
      </c>
      <c r="N292" s="167">
        <f>SUMIF(Dec!$A:$A,TB!$A292,Dec!$H:$H)</f>
        <v>0</v>
      </c>
      <c r="O292" s="181"/>
      <c r="P292" s="181"/>
      <c r="Q292" s="172">
        <v>0</v>
      </c>
      <c r="R292" s="40">
        <v>0</v>
      </c>
      <c r="S292" s="40">
        <v>0</v>
      </c>
      <c r="T292" s="40">
        <v>0</v>
      </c>
      <c r="U292" s="40">
        <v>0</v>
      </c>
      <c r="V292" s="40">
        <v>0</v>
      </c>
      <c r="W292" s="40">
        <v>0</v>
      </c>
      <c r="X292" s="40">
        <v>0</v>
      </c>
      <c r="Y292" s="40">
        <v>0</v>
      </c>
      <c r="Z292" s="40">
        <v>0</v>
      </c>
      <c r="AA292" s="40">
        <v>0</v>
      </c>
      <c r="AB292" s="40">
        <v>0</v>
      </c>
      <c r="AD292" s="40">
        <f t="shared" si="446"/>
        <v>0</v>
      </c>
      <c r="AE292" s="40">
        <f t="shared" si="447"/>
        <v>0</v>
      </c>
      <c r="AF292" s="40">
        <f t="shared" si="448"/>
        <v>0</v>
      </c>
      <c r="AG292" s="40">
        <f t="shared" si="449"/>
        <v>0</v>
      </c>
      <c r="AH292" s="40">
        <f t="shared" si="450"/>
        <v>0</v>
      </c>
      <c r="AI292" s="40">
        <f t="shared" si="451"/>
        <v>0</v>
      </c>
      <c r="AJ292" s="40">
        <f t="shared" si="452"/>
        <v>0</v>
      </c>
      <c r="AK292" s="40">
        <f t="shared" si="453"/>
        <v>0</v>
      </c>
      <c r="AL292" s="40">
        <f t="shared" si="454"/>
        <v>0</v>
      </c>
      <c r="AM292" s="40">
        <f t="shared" si="455"/>
        <v>0</v>
      </c>
      <c r="AN292" s="40">
        <f t="shared" si="456"/>
        <v>0</v>
      </c>
      <c r="AO292" s="167">
        <f t="shared" si="457"/>
        <v>0</v>
      </c>
    </row>
    <row r="293" spans="1:41" ht="16.399999999999999" customHeight="1">
      <c r="A293" s="13" t="s">
        <v>275</v>
      </c>
      <c r="B293" s="14" t="s">
        <v>207</v>
      </c>
      <c r="C293" s="40">
        <f>SUMIF(Jan!$A:$A,TB!$A293,Jan!$H:$H)</f>
        <v>0</v>
      </c>
      <c r="D293" s="40">
        <f>SUMIF(Feb!$A:$A,TB!$A293,Feb!$H:$H)</f>
        <v>0</v>
      </c>
      <c r="E293" s="40">
        <f>SUMIF(Mar!$A:$A,TB!$A293,Mar!$H:$H)</f>
        <v>0</v>
      </c>
      <c r="F293" s="40">
        <f>SUMIF(Apr!$A:$A,TB!$A293,Apr!$H:$H)</f>
        <v>0</v>
      </c>
      <c r="G293" s="40">
        <f>SUMIF(May!$A:$A,TB!$A293,May!$H:$H)</f>
        <v>0</v>
      </c>
      <c r="H293" s="40">
        <f>SUMIF(Jun!$A:$A,TB!$A293,Jun!$H:$H)</f>
        <v>0</v>
      </c>
      <c r="I293" s="40">
        <f>SUMIF(Jul!$A:$A,TB!$A293,Jul!$H:$H)</f>
        <v>0</v>
      </c>
      <c r="J293" s="40">
        <f>SUMIF(Aug!$A:$A,TB!$A293,Aug!$H:$H)</f>
        <v>0</v>
      </c>
      <c r="K293" s="40">
        <f>SUMIF(Sep!$A:$A,TB!$A293,Sep!$H:$H)</f>
        <v>0</v>
      </c>
      <c r="L293" s="40">
        <f>SUMIF(Oct!$A:$A,TB!$A293,Oct!$H:$H)</f>
        <v>0</v>
      </c>
      <c r="M293" s="40">
        <f>SUMIF(Nov!$A:$A,TB!$A293,Nov!$H:$H)</f>
        <v>0</v>
      </c>
      <c r="N293" s="167">
        <f>SUMIF(Dec!$A:$A,TB!$A293,Dec!$H:$H)</f>
        <v>0</v>
      </c>
      <c r="O293" s="181"/>
      <c r="P293" s="181"/>
      <c r="Q293" s="172">
        <v>0</v>
      </c>
      <c r="R293" s="40">
        <v>0</v>
      </c>
      <c r="S293" s="40">
        <v>0</v>
      </c>
      <c r="T293" s="40">
        <v>0</v>
      </c>
      <c r="U293" s="40">
        <v>0</v>
      </c>
      <c r="V293" s="40">
        <v>0</v>
      </c>
      <c r="W293" s="40">
        <v>0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D293" s="40">
        <f t="shared" si="446"/>
        <v>0</v>
      </c>
      <c r="AE293" s="40">
        <f t="shared" si="447"/>
        <v>0</v>
      </c>
      <c r="AF293" s="40">
        <f t="shared" si="448"/>
        <v>0</v>
      </c>
      <c r="AG293" s="40">
        <f t="shared" si="449"/>
        <v>0</v>
      </c>
      <c r="AH293" s="40">
        <f t="shared" si="450"/>
        <v>0</v>
      </c>
      <c r="AI293" s="40">
        <f t="shared" si="451"/>
        <v>0</v>
      </c>
      <c r="AJ293" s="40">
        <f t="shared" si="452"/>
        <v>0</v>
      </c>
      <c r="AK293" s="40">
        <f t="shared" si="453"/>
        <v>0</v>
      </c>
      <c r="AL293" s="40">
        <f t="shared" si="454"/>
        <v>0</v>
      </c>
      <c r="AM293" s="40">
        <f t="shared" si="455"/>
        <v>0</v>
      </c>
      <c r="AN293" s="40">
        <f t="shared" si="456"/>
        <v>0</v>
      </c>
      <c r="AO293" s="167">
        <f t="shared" si="457"/>
        <v>0</v>
      </c>
    </row>
    <row r="294" spans="1:41" ht="16.399999999999999" customHeight="1">
      <c r="A294" s="13" t="s">
        <v>276</v>
      </c>
      <c r="B294" s="14" t="s">
        <v>208</v>
      </c>
      <c r="C294" s="40">
        <f>SUMIF(Jan!$A:$A,TB!$A294,Jan!$H:$H)</f>
        <v>0</v>
      </c>
      <c r="D294" s="40">
        <f>SUMIF(Feb!$A:$A,TB!$A294,Feb!$H:$H)</f>
        <v>0</v>
      </c>
      <c r="E294" s="40">
        <f>SUMIF(Mar!$A:$A,TB!$A294,Mar!$H:$H)</f>
        <v>0</v>
      </c>
      <c r="F294" s="40">
        <f>SUMIF(Apr!$A:$A,TB!$A294,Apr!$H:$H)</f>
        <v>0</v>
      </c>
      <c r="G294" s="40">
        <f>SUMIF(May!$A:$A,TB!$A294,May!$H:$H)</f>
        <v>0</v>
      </c>
      <c r="H294" s="40">
        <f>SUMIF(Jun!$A:$A,TB!$A294,Jun!$H:$H)</f>
        <v>0</v>
      </c>
      <c r="I294" s="40">
        <f>SUMIF(Jul!$A:$A,TB!$A294,Jul!$H:$H)</f>
        <v>0</v>
      </c>
      <c r="J294" s="40">
        <f>SUMIF(Aug!$A:$A,TB!$A294,Aug!$H:$H)</f>
        <v>0</v>
      </c>
      <c r="K294" s="40">
        <f>SUMIF(Sep!$A:$A,TB!$A294,Sep!$H:$H)</f>
        <v>0</v>
      </c>
      <c r="L294" s="40">
        <f>SUMIF(Oct!$A:$A,TB!$A294,Oct!$H:$H)</f>
        <v>0</v>
      </c>
      <c r="M294" s="40">
        <f>SUMIF(Nov!$A:$A,TB!$A294,Nov!$H:$H)</f>
        <v>0</v>
      </c>
      <c r="N294" s="167">
        <f>SUMIF(Dec!$A:$A,TB!$A294,Dec!$H:$H)</f>
        <v>0</v>
      </c>
      <c r="O294" s="181"/>
      <c r="P294" s="181"/>
      <c r="Q294" s="172">
        <v>0</v>
      </c>
      <c r="R294" s="40">
        <v>0</v>
      </c>
      <c r="S294" s="40">
        <v>0</v>
      </c>
      <c r="T294" s="40">
        <v>0</v>
      </c>
      <c r="U294" s="40">
        <v>0</v>
      </c>
      <c r="V294" s="40">
        <v>0</v>
      </c>
      <c r="W294" s="40">
        <v>0</v>
      </c>
      <c r="X294" s="40">
        <v>0</v>
      </c>
      <c r="Y294" s="40">
        <v>0</v>
      </c>
      <c r="Z294" s="40">
        <v>0</v>
      </c>
      <c r="AA294" s="40">
        <v>0</v>
      </c>
      <c r="AB294" s="40">
        <v>0</v>
      </c>
      <c r="AD294" s="40">
        <f t="shared" si="446"/>
        <v>0</v>
      </c>
      <c r="AE294" s="40">
        <f t="shared" si="447"/>
        <v>0</v>
      </c>
      <c r="AF294" s="40">
        <f t="shared" si="448"/>
        <v>0</v>
      </c>
      <c r="AG294" s="40">
        <f t="shared" si="449"/>
        <v>0</v>
      </c>
      <c r="AH294" s="40">
        <f t="shared" si="450"/>
        <v>0</v>
      </c>
      <c r="AI294" s="40">
        <f t="shared" si="451"/>
        <v>0</v>
      </c>
      <c r="AJ294" s="40">
        <f t="shared" si="452"/>
        <v>0</v>
      </c>
      <c r="AK294" s="40">
        <f t="shared" si="453"/>
        <v>0</v>
      </c>
      <c r="AL294" s="40">
        <f t="shared" si="454"/>
        <v>0</v>
      </c>
      <c r="AM294" s="40">
        <f t="shared" si="455"/>
        <v>0</v>
      </c>
      <c r="AN294" s="40">
        <f t="shared" si="456"/>
        <v>0</v>
      </c>
      <c r="AO294" s="167">
        <f t="shared" si="457"/>
        <v>0</v>
      </c>
    </row>
    <row r="295" spans="1:41" ht="16.399999999999999" customHeight="1">
      <c r="A295" s="13" t="s">
        <v>277</v>
      </c>
      <c r="B295" s="14" t="s">
        <v>209</v>
      </c>
      <c r="C295" s="40">
        <f>SUMIF(Jan!$A:$A,TB!$A295,Jan!$H:$H)</f>
        <v>0</v>
      </c>
      <c r="D295" s="40">
        <f>SUMIF(Feb!$A:$A,TB!$A295,Feb!$H:$H)</f>
        <v>0</v>
      </c>
      <c r="E295" s="40">
        <f>SUMIF(Mar!$A:$A,TB!$A295,Mar!$H:$H)</f>
        <v>0</v>
      </c>
      <c r="F295" s="40">
        <f>SUMIF(Apr!$A:$A,TB!$A295,Apr!$H:$H)</f>
        <v>0</v>
      </c>
      <c r="G295" s="40">
        <f>SUMIF(May!$A:$A,TB!$A295,May!$H:$H)</f>
        <v>0</v>
      </c>
      <c r="H295" s="40">
        <f>SUMIF(Jun!$A:$A,TB!$A295,Jun!$H:$H)</f>
        <v>0</v>
      </c>
      <c r="I295" s="40">
        <f>SUMIF(Jul!$A:$A,TB!$A295,Jul!$H:$H)</f>
        <v>0</v>
      </c>
      <c r="J295" s="40">
        <f>SUMIF(Aug!$A:$A,TB!$A295,Aug!$H:$H)</f>
        <v>0</v>
      </c>
      <c r="K295" s="40">
        <f>SUMIF(Sep!$A:$A,TB!$A295,Sep!$H:$H)</f>
        <v>0</v>
      </c>
      <c r="L295" s="40">
        <f>SUMIF(Oct!$A:$A,TB!$A295,Oct!$H:$H)</f>
        <v>0</v>
      </c>
      <c r="M295" s="40">
        <f>SUMIF(Nov!$A:$A,TB!$A295,Nov!$H:$H)</f>
        <v>0</v>
      </c>
      <c r="N295" s="167">
        <f>SUMIF(Dec!$A:$A,TB!$A295,Dec!$H:$H)</f>
        <v>0</v>
      </c>
      <c r="O295" s="181"/>
      <c r="P295" s="181"/>
      <c r="Q295" s="172">
        <v>0</v>
      </c>
      <c r="R295" s="40">
        <v>0</v>
      </c>
      <c r="S295" s="40">
        <v>0</v>
      </c>
      <c r="T295" s="40">
        <v>0</v>
      </c>
      <c r="U295" s="40">
        <v>0</v>
      </c>
      <c r="V295" s="40">
        <v>0</v>
      </c>
      <c r="W295" s="40">
        <v>0</v>
      </c>
      <c r="X295" s="40">
        <v>0</v>
      </c>
      <c r="Y295" s="40">
        <v>0</v>
      </c>
      <c r="Z295" s="40">
        <v>0</v>
      </c>
      <c r="AA295" s="40">
        <v>0</v>
      </c>
      <c r="AB295" s="40">
        <v>0</v>
      </c>
      <c r="AD295" s="40">
        <f t="shared" si="446"/>
        <v>0</v>
      </c>
      <c r="AE295" s="40">
        <f t="shared" si="447"/>
        <v>0</v>
      </c>
      <c r="AF295" s="40">
        <f t="shared" si="448"/>
        <v>0</v>
      </c>
      <c r="AG295" s="40">
        <f t="shared" si="449"/>
        <v>0</v>
      </c>
      <c r="AH295" s="40">
        <f t="shared" si="450"/>
        <v>0</v>
      </c>
      <c r="AI295" s="40">
        <f t="shared" si="451"/>
        <v>0</v>
      </c>
      <c r="AJ295" s="40">
        <f t="shared" si="452"/>
        <v>0</v>
      </c>
      <c r="AK295" s="40">
        <f t="shared" si="453"/>
        <v>0</v>
      </c>
      <c r="AL295" s="40">
        <f t="shared" si="454"/>
        <v>0</v>
      </c>
      <c r="AM295" s="40">
        <f t="shared" si="455"/>
        <v>0</v>
      </c>
      <c r="AN295" s="40">
        <f t="shared" si="456"/>
        <v>0</v>
      </c>
      <c r="AO295" s="167">
        <f t="shared" si="457"/>
        <v>0</v>
      </c>
    </row>
    <row r="296" spans="1:41" ht="16.399999999999999" customHeight="1">
      <c r="A296" s="13" t="s">
        <v>278</v>
      </c>
      <c r="B296" s="14" t="s">
        <v>210</v>
      </c>
      <c r="C296" s="40">
        <f>SUMIF(Jan!$A:$A,TB!$A296,Jan!$H:$H)</f>
        <v>0</v>
      </c>
      <c r="D296" s="40">
        <f>SUMIF(Feb!$A:$A,TB!$A296,Feb!$H:$H)</f>
        <v>0</v>
      </c>
      <c r="E296" s="40">
        <f>SUMIF(Mar!$A:$A,TB!$A296,Mar!$H:$H)</f>
        <v>0</v>
      </c>
      <c r="F296" s="40">
        <f>SUMIF(Apr!$A:$A,TB!$A296,Apr!$H:$H)</f>
        <v>0</v>
      </c>
      <c r="G296" s="40">
        <f>SUMIF(May!$A:$A,TB!$A296,May!$H:$H)</f>
        <v>0</v>
      </c>
      <c r="H296" s="40">
        <f>SUMIF(Jun!$A:$A,TB!$A296,Jun!$H:$H)</f>
        <v>0</v>
      </c>
      <c r="I296" s="40">
        <f>SUMIF(Jul!$A:$A,TB!$A296,Jul!$H:$H)</f>
        <v>0</v>
      </c>
      <c r="J296" s="40">
        <f>SUMIF(Aug!$A:$A,TB!$A296,Aug!$H:$H)</f>
        <v>0</v>
      </c>
      <c r="K296" s="40">
        <f>SUMIF(Sep!$A:$A,TB!$A296,Sep!$H:$H)</f>
        <v>0</v>
      </c>
      <c r="L296" s="40">
        <f>SUMIF(Oct!$A:$A,TB!$A296,Oct!$H:$H)</f>
        <v>0</v>
      </c>
      <c r="M296" s="40">
        <f>SUMIF(Nov!$A:$A,TB!$A296,Nov!$H:$H)</f>
        <v>0</v>
      </c>
      <c r="N296" s="167">
        <f>SUMIF(Dec!$A:$A,TB!$A296,Dec!$H:$H)</f>
        <v>0</v>
      </c>
      <c r="O296" s="181"/>
      <c r="P296" s="181"/>
      <c r="Q296" s="172">
        <v>0</v>
      </c>
      <c r="R296" s="40">
        <v>0</v>
      </c>
      <c r="S296" s="40">
        <v>0</v>
      </c>
      <c r="T296" s="40">
        <v>0</v>
      </c>
      <c r="U296" s="40">
        <v>0</v>
      </c>
      <c r="V296" s="40">
        <v>0</v>
      </c>
      <c r="W296" s="40">
        <v>0</v>
      </c>
      <c r="X296" s="40">
        <v>0</v>
      </c>
      <c r="Y296" s="40">
        <v>0</v>
      </c>
      <c r="Z296" s="40">
        <v>0</v>
      </c>
      <c r="AA296" s="40">
        <v>0</v>
      </c>
      <c r="AB296" s="40">
        <v>0</v>
      </c>
      <c r="AD296" s="40">
        <f t="shared" si="446"/>
        <v>0</v>
      </c>
      <c r="AE296" s="40">
        <f t="shared" si="447"/>
        <v>0</v>
      </c>
      <c r="AF296" s="40">
        <f t="shared" si="448"/>
        <v>0</v>
      </c>
      <c r="AG296" s="40">
        <f t="shared" si="449"/>
        <v>0</v>
      </c>
      <c r="AH296" s="40">
        <f t="shared" si="450"/>
        <v>0</v>
      </c>
      <c r="AI296" s="40">
        <f t="shared" si="451"/>
        <v>0</v>
      </c>
      <c r="AJ296" s="40">
        <f t="shared" si="452"/>
        <v>0</v>
      </c>
      <c r="AK296" s="40">
        <f t="shared" si="453"/>
        <v>0</v>
      </c>
      <c r="AL296" s="40">
        <f t="shared" si="454"/>
        <v>0</v>
      </c>
      <c r="AM296" s="40">
        <f t="shared" si="455"/>
        <v>0</v>
      </c>
      <c r="AN296" s="40">
        <f t="shared" si="456"/>
        <v>0</v>
      </c>
      <c r="AO296" s="167">
        <f t="shared" si="457"/>
        <v>0</v>
      </c>
    </row>
    <row r="297" spans="1:41" ht="16.399999999999999" customHeight="1">
      <c r="A297" s="13" t="s">
        <v>279</v>
      </c>
      <c r="B297" s="14" t="s">
        <v>211</v>
      </c>
      <c r="C297" s="40">
        <f>SUMIF(Jan!$A:$A,TB!$A297,Jan!$H:$H)</f>
        <v>0</v>
      </c>
      <c r="D297" s="40">
        <f>SUMIF(Feb!$A:$A,TB!$A297,Feb!$H:$H)</f>
        <v>0</v>
      </c>
      <c r="E297" s="40">
        <f>SUMIF(Mar!$A:$A,TB!$A297,Mar!$H:$H)</f>
        <v>0</v>
      </c>
      <c r="F297" s="40">
        <f>SUMIF(Apr!$A:$A,TB!$A297,Apr!$H:$H)</f>
        <v>0</v>
      </c>
      <c r="G297" s="40">
        <f>SUMIF(May!$A:$A,TB!$A297,May!$H:$H)</f>
        <v>0</v>
      </c>
      <c r="H297" s="40">
        <f>SUMIF(Jun!$A:$A,TB!$A297,Jun!$H:$H)</f>
        <v>0</v>
      </c>
      <c r="I297" s="40">
        <f>SUMIF(Jul!$A:$A,TB!$A297,Jul!$H:$H)</f>
        <v>0</v>
      </c>
      <c r="J297" s="40">
        <f>SUMIF(Aug!$A:$A,TB!$A297,Aug!$H:$H)</f>
        <v>0</v>
      </c>
      <c r="K297" s="40">
        <f>SUMIF(Sep!$A:$A,TB!$A297,Sep!$H:$H)</f>
        <v>0</v>
      </c>
      <c r="L297" s="40">
        <f>SUMIF(Oct!$A:$A,TB!$A297,Oct!$H:$H)</f>
        <v>0</v>
      </c>
      <c r="M297" s="40">
        <f>SUMIF(Nov!$A:$A,TB!$A297,Nov!$H:$H)</f>
        <v>0</v>
      </c>
      <c r="N297" s="167">
        <f>SUMIF(Dec!$A:$A,TB!$A297,Dec!$H:$H)</f>
        <v>0</v>
      </c>
      <c r="O297" s="181"/>
      <c r="P297" s="181"/>
      <c r="Q297" s="172">
        <v>0</v>
      </c>
      <c r="R297" s="40">
        <v>0</v>
      </c>
      <c r="S297" s="40">
        <v>0</v>
      </c>
      <c r="T297" s="40">
        <v>0</v>
      </c>
      <c r="U297" s="40">
        <v>0</v>
      </c>
      <c r="V297" s="40">
        <v>0</v>
      </c>
      <c r="W297" s="40">
        <v>0</v>
      </c>
      <c r="X297" s="40">
        <v>0</v>
      </c>
      <c r="Y297" s="40">
        <v>0</v>
      </c>
      <c r="Z297" s="40">
        <v>0</v>
      </c>
      <c r="AA297" s="40">
        <v>0</v>
      </c>
      <c r="AB297" s="40">
        <v>0</v>
      </c>
      <c r="AD297" s="40">
        <f t="shared" si="446"/>
        <v>0</v>
      </c>
      <c r="AE297" s="40">
        <f t="shared" si="447"/>
        <v>0</v>
      </c>
      <c r="AF297" s="40">
        <f t="shared" si="448"/>
        <v>0</v>
      </c>
      <c r="AG297" s="40">
        <f t="shared" si="449"/>
        <v>0</v>
      </c>
      <c r="AH297" s="40">
        <f t="shared" si="450"/>
        <v>0</v>
      </c>
      <c r="AI297" s="40">
        <f t="shared" si="451"/>
        <v>0</v>
      </c>
      <c r="AJ297" s="40">
        <f t="shared" si="452"/>
        <v>0</v>
      </c>
      <c r="AK297" s="40">
        <f t="shared" si="453"/>
        <v>0</v>
      </c>
      <c r="AL297" s="40">
        <f t="shared" si="454"/>
        <v>0</v>
      </c>
      <c r="AM297" s="40">
        <f t="shared" si="455"/>
        <v>0</v>
      </c>
      <c r="AN297" s="40">
        <f t="shared" si="456"/>
        <v>0</v>
      </c>
      <c r="AO297" s="167">
        <f t="shared" si="457"/>
        <v>0</v>
      </c>
    </row>
    <row r="298" spans="1:41" ht="16.399999999999999" customHeight="1">
      <c r="A298" s="13" t="s">
        <v>280</v>
      </c>
      <c r="B298" s="14" t="s">
        <v>212</v>
      </c>
      <c r="C298" s="40">
        <f>SUMIF(Jan!$A:$A,TB!$A298,Jan!$H:$H)</f>
        <v>0</v>
      </c>
      <c r="D298" s="40">
        <f>SUMIF(Feb!$A:$A,TB!$A298,Feb!$H:$H)</f>
        <v>0</v>
      </c>
      <c r="E298" s="40">
        <f>SUMIF(Mar!$A:$A,TB!$A298,Mar!$H:$H)</f>
        <v>0</v>
      </c>
      <c r="F298" s="40">
        <f>SUMIF(Apr!$A:$A,TB!$A298,Apr!$H:$H)</f>
        <v>0</v>
      </c>
      <c r="G298" s="40">
        <f>SUMIF(May!$A:$A,TB!$A298,May!$H:$H)</f>
        <v>0</v>
      </c>
      <c r="H298" s="40">
        <f>SUMIF(Jun!$A:$A,TB!$A298,Jun!$H:$H)</f>
        <v>0</v>
      </c>
      <c r="I298" s="40">
        <f>SUMIF(Jul!$A:$A,TB!$A298,Jul!$H:$H)</f>
        <v>0</v>
      </c>
      <c r="J298" s="40">
        <f>SUMIF(Aug!$A:$A,TB!$A298,Aug!$H:$H)</f>
        <v>0</v>
      </c>
      <c r="K298" s="40">
        <f>SUMIF(Sep!$A:$A,TB!$A298,Sep!$H:$H)</f>
        <v>0</v>
      </c>
      <c r="L298" s="40">
        <f>SUMIF(Oct!$A:$A,TB!$A298,Oct!$H:$H)</f>
        <v>0</v>
      </c>
      <c r="M298" s="40">
        <f>SUMIF(Nov!$A:$A,TB!$A298,Nov!$H:$H)</f>
        <v>0</v>
      </c>
      <c r="N298" s="167">
        <f>SUMIF(Dec!$A:$A,TB!$A298,Dec!$H:$H)</f>
        <v>0</v>
      </c>
      <c r="O298" s="181"/>
      <c r="P298" s="181"/>
      <c r="Q298" s="172">
        <v>0</v>
      </c>
      <c r="R298" s="40">
        <v>0</v>
      </c>
      <c r="S298" s="40">
        <v>0</v>
      </c>
      <c r="T298" s="40">
        <v>0</v>
      </c>
      <c r="U298" s="40">
        <v>0</v>
      </c>
      <c r="V298" s="40">
        <v>0</v>
      </c>
      <c r="W298" s="40">
        <v>0</v>
      </c>
      <c r="X298" s="40">
        <v>0</v>
      </c>
      <c r="Y298" s="40">
        <v>0</v>
      </c>
      <c r="Z298" s="40">
        <v>0</v>
      </c>
      <c r="AA298" s="40">
        <v>0</v>
      </c>
      <c r="AB298" s="40">
        <v>0</v>
      </c>
      <c r="AD298" s="40">
        <f t="shared" si="446"/>
        <v>0</v>
      </c>
      <c r="AE298" s="40">
        <f t="shared" si="447"/>
        <v>0</v>
      </c>
      <c r="AF298" s="40">
        <f t="shared" si="448"/>
        <v>0</v>
      </c>
      <c r="AG298" s="40">
        <f t="shared" si="449"/>
        <v>0</v>
      </c>
      <c r="AH298" s="40">
        <f t="shared" si="450"/>
        <v>0</v>
      </c>
      <c r="AI298" s="40">
        <f t="shared" si="451"/>
        <v>0</v>
      </c>
      <c r="AJ298" s="40">
        <f t="shared" si="452"/>
        <v>0</v>
      </c>
      <c r="AK298" s="40">
        <f t="shared" si="453"/>
        <v>0</v>
      </c>
      <c r="AL298" s="40">
        <f t="shared" si="454"/>
        <v>0</v>
      </c>
      <c r="AM298" s="40">
        <f t="shared" si="455"/>
        <v>0</v>
      </c>
      <c r="AN298" s="40">
        <f t="shared" si="456"/>
        <v>0</v>
      </c>
      <c r="AO298" s="167">
        <f t="shared" si="457"/>
        <v>0</v>
      </c>
    </row>
    <row r="299" spans="1:41" ht="16.399999999999999" customHeight="1">
      <c r="A299" s="13" t="s">
        <v>281</v>
      </c>
      <c r="B299" s="14" t="s">
        <v>213</v>
      </c>
      <c r="C299" s="40">
        <f>SUMIF(Jan!$A:$A,TB!$A299,Jan!$H:$H)</f>
        <v>0</v>
      </c>
      <c r="D299" s="40">
        <f>SUMIF(Feb!$A:$A,TB!$A299,Feb!$H:$H)</f>
        <v>0</v>
      </c>
      <c r="E299" s="40">
        <f>SUMIF(Mar!$A:$A,TB!$A299,Mar!$H:$H)</f>
        <v>0</v>
      </c>
      <c r="F299" s="40">
        <f>SUMIF(Apr!$A:$A,TB!$A299,Apr!$H:$H)</f>
        <v>0</v>
      </c>
      <c r="G299" s="40">
        <f>SUMIF(May!$A:$A,TB!$A299,May!$H:$H)</f>
        <v>0</v>
      </c>
      <c r="H299" s="40">
        <f>SUMIF(Jun!$A:$A,TB!$A299,Jun!$H:$H)</f>
        <v>0</v>
      </c>
      <c r="I299" s="40">
        <f>SUMIF(Jul!$A:$A,TB!$A299,Jul!$H:$H)</f>
        <v>0</v>
      </c>
      <c r="J299" s="40">
        <f>SUMIF(Aug!$A:$A,TB!$A299,Aug!$H:$H)</f>
        <v>0</v>
      </c>
      <c r="K299" s="40">
        <f>SUMIF(Sep!$A:$A,TB!$A299,Sep!$H:$H)</f>
        <v>0</v>
      </c>
      <c r="L299" s="40">
        <f>SUMIF(Oct!$A:$A,TB!$A299,Oct!$H:$H)</f>
        <v>0</v>
      </c>
      <c r="M299" s="40">
        <f>SUMIF(Nov!$A:$A,TB!$A299,Nov!$H:$H)</f>
        <v>0</v>
      </c>
      <c r="N299" s="167">
        <f>SUMIF(Dec!$A:$A,TB!$A299,Dec!$H:$H)</f>
        <v>0</v>
      </c>
      <c r="O299" s="181"/>
      <c r="P299" s="181"/>
      <c r="Q299" s="172">
        <v>0</v>
      </c>
      <c r="R299" s="40">
        <v>0</v>
      </c>
      <c r="S299" s="40">
        <v>0</v>
      </c>
      <c r="T299" s="40">
        <v>0</v>
      </c>
      <c r="U299" s="40">
        <v>0</v>
      </c>
      <c r="V299" s="40">
        <v>0</v>
      </c>
      <c r="W299" s="40">
        <v>0</v>
      </c>
      <c r="X299" s="40">
        <v>0</v>
      </c>
      <c r="Y299" s="40">
        <v>0</v>
      </c>
      <c r="Z299" s="40">
        <v>0</v>
      </c>
      <c r="AA299" s="40">
        <v>0</v>
      </c>
      <c r="AB299" s="40">
        <v>0</v>
      </c>
      <c r="AD299" s="40">
        <f t="shared" si="446"/>
        <v>0</v>
      </c>
      <c r="AE299" s="40">
        <f t="shared" si="447"/>
        <v>0</v>
      </c>
      <c r="AF299" s="40">
        <f t="shared" si="448"/>
        <v>0</v>
      </c>
      <c r="AG299" s="40">
        <f t="shared" si="449"/>
        <v>0</v>
      </c>
      <c r="AH299" s="40">
        <f t="shared" si="450"/>
        <v>0</v>
      </c>
      <c r="AI299" s="40">
        <f t="shared" si="451"/>
        <v>0</v>
      </c>
      <c r="AJ299" s="40">
        <f t="shared" si="452"/>
        <v>0</v>
      </c>
      <c r="AK299" s="40">
        <f t="shared" si="453"/>
        <v>0</v>
      </c>
      <c r="AL299" s="40">
        <f t="shared" si="454"/>
        <v>0</v>
      </c>
      <c r="AM299" s="40">
        <f t="shared" si="455"/>
        <v>0</v>
      </c>
      <c r="AN299" s="40">
        <f t="shared" si="456"/>
        <v>0</v>
      </c>
      <c r="AO299" s="167">
        <f t="shared" si="457"/>
        <v>0</v>
      </c>
    </row>
    <row r="300" spans="1:41" ht="16.399999999999999" customHeight="1">
      <c r="A300" s="13" t="s">
        <v>282</v>
      </c>
      <c r="B300" s="14" t="s">
        <v>214</v>
      </c>
      <c r="C300" s="40">
        <f>SUMIF(Jan!$A:$A,TB!$A300,Jan!$H:$H)</f>
        <v>0</v>
      </c>
      <c r="D300" s="40">
        <f>SUMIF(Feb!$A:$A,TB!$A300,Feb!$H:$H)</f>
        <v>0</v>
      </c>
      <c r="E300" s="40">
        <f>SUMIF(Mar!$A:$A,TB!$A300,Mar!$H:$H)</f>
        <v>0</v>
      </c>
      <c r="F300" s="40">
        <f>SUMIF(Apr!$A:$A,TB!$A300,Apr!$H:$H)</f>
        <v>0</v>
      </c>
      <c r="G300" s="40">
        <f>SUMIF(May!$A:$A,TB!$A300,May!$H:$H)</f>
        <v>0</v>
      </c>
      <c r="H300" s="40">
        <f>SUMIF(Jun!$A:$A,TB!$A300,Jun!$H:$H)</f>
        <v>0</v>
      </c>
      <c r="I300" s="40">
        <f>SUMIF(Jul!$A:$A,TB!$A300,Jul!$H:$H)</f>
        <v>0</v>
      </c>
      <c r="J300" s="40">
        <f>SUMIF(Aug!$A:$A,TB!$A300,Aug!$H:$H)</f>
        <v>0</v>
      </c>
      <c r="K300" s="40">
        <f>SUMIF(Sep!$A:$A,TB!$A300,Sep!$H:$H)</f>
        <v>0</v>
      </c>
      <c r="L300" s="40">
        <f>SUMIF(Oct!$A:$A,TB!$A300,Oct!$H:$H)</f>
        <v>0</v>
      </c>
      <c r="M300" s="40">
        <f>SUMIF(Nov!$A:$A,TB!$A300,Nov!$H:$H)</f>
        <v>0</v>
      </c>
      <c r="N300" s="167">
        <f>SUMIF(Dec!$A:$A,TB!$A300,Dec!$H:$H)</f>
        <v>0</v>
      </c>
      <c r="O300" s="181"/>
      <c r="P300" s="181"/>
      <c r="Q300" s="172">
        <v>0</v>
      </c>
      <c r="R300" s="40">
        <v>0</v>
      </c>
      <c r="S300" s="40">
        <v>0</v>
      </c>
      <c r="T300" s="40">
        <v>0</v>
      </c>
      <c r="U300" s="40">
        <v>0</v>
      </c>
      <c r="V300" s="40">
        <v>0</v>
      </c>
      <c r="W300" s="40">
        <v>0</v>
      </c>
      <c r="X300" s="40">
        <v>0</v>
      </c>
      <c r="Y300" s="40">
        <v>0</v>
      </c>
      <c r="Z300" s="40">
        <v>0</v>
      </c>
      <c r="AA300" s="40">
        <v>0</v>
      </c>
      <c r="AB300" s="40">
        <v>0</v>
      </c>
      <c r="AD300" s="40">
        <f t="shared" si="446"/>
        <v>0</v>
      </c>
      <c r="AE300" s="40">
        <f t="shared" si="447"/>
        <v>0</v>
      </c>
      <c r="AF300" s="40">
        <f t="shared" si="448"/>
        <v>0</v>
      </c>
      <c r="AG300" s="40">
        <f t="shared" si="449"/>
        <v>0</v>
      </c>
      <c r="AH300" s="40">
        <f t="shared" si="450"/>
        <v>0</v>
      </c>
      <c r="AI300" s="40">
        <f t="shared" si="451"/>
        <v>0</v>
      </c>
      <c r="AJ300" s="40">
        <f t="shared" si="452"/>
        <v>0</v>
      </c>
      <c r="AK300" s="40">
        <f t="shared" si="453"/>
        <v>0</v>
      </c>
      <c r="AL300" s="40">
        <f t="shared" si="454"/>
        <v>0</v>
      </c>
      <c r="AM300" s="40">
        <f t="shared" si="455"/>
        <v>0</v>
      </c>
      <c r="AN300" s="40">
        <f t="shared" si="456"/>
        <v>0</v>
      </c>
      <c r="AO300" s="167">
        <f t="shared" si="457"/>
        <v>0</v>
      </c>
    </row>
    <row r="301" spans="1:41" ht="16.399999999999999" customHeight="1">
      <c r="A301" s="13" t="s">
        <v>283</v>
      </c>
      <c r="B301" s="14" t="s">
        <v>215</v>
      </c>
      <c r="C301" s="40">
        <f>SUMIF(Jan!$A:$A,TB!$A301,Jan!$H:$H)</f>
        <v>0</v>
      </c>
      <c r="D301" s="40">
        <f>SUMIF(Feb!$A:$A,TB!$A301,Feb!$H:$H)</f>
        <v>0</v>
      </c>
      <c r="E301" s="40">
        <f>SUMIF(Mar!$A:$A,TB!$A301,Mar!$H:$H)</f>
        <v>0</v>
      </c>
      <c r="F301" s="40">
        <f>SUMIF(Apr!$A:$A,TB!$A301,Apr!$H:$H)</f>
        <v>0</v>
      </c>
      <c r="G301" s="40">
        <f>SUMIF(May!$A:$A,TB!$A301,May!$H:$H)</f>
        <v>0</v>
      </c>
      <c r="H301" s="40">
        <f>SUMIF(Jun!$A:$A,TB!$A301,Jun!$H:$H)</f>
        <v>0</v>
      </c>
      <c r="I301" s="40">
        <f>SUMIF(Jul!$A:$A,TB!$A301,Jul!$H:$H)</f>
        <v>0</v>
      </c>
      <c r="J301" s="40">
        <f>SUMIF(Aug!$A:$A,TB!$A301,Aug!$H:$H)</f>
        <v>0</v>
      </c>
      <c r="K301" s="40">
        <f>SUMIF(Sep!$A:$A,TB!$A301,Sep!$H:$H)</f>
        <v>0</v>
      </c>
      <c r="L301" s="40">
        <f>SUMIF(Oct!$A:$A,TB!$A301,Oct!$H:$H)</f>
        <v>0</v>
      </c>
      <c r="M301" s="40">
        <f>SUMIF(Nov!$A:$A,TB!$A301,Nov!$H:$H)</f>
        <v>0</v>
      </c>
      <c r="N301" s="167">
        <f>SUMIF(Dec!$A:$A,TB!$A301,Dec!$H:$H)</f>
        <v>0</v>
      </c>
      <c r="O301" s="181"/>
      <c r="P301" s="181"/>
      <c r="Q301" s="172">
        <v>0</v>
      </c>
      <c r="R301" s="40">
        <v>0</v>
      </c>
      <c r="S301" s="40">
        <v>0</v>
      </c>
      <c r="T301" s="40">
        <v>0</v>
      </c>
      <c r="U301" s="40">
        <v>0</v>
      </c>
      <c r="V301" s="40">
        <v>0</v>
      </c>
      <c r="W301" s="40">
        <v>0</v>
      </c>
      <c r="X301" s="40">
        <v>0</v>
      </c>
      <c r="Y301" s="40">
        <v>0</v>
      </c>
      <c r="Z301" s="40">
        <v>0</v>
      </c>
      <c r="AA301" s="40">
        <v>0</v>
      </c>
      <c r="AB301" s="40">
        <v>0</v>
      </c>
      <c r="AD301" s="40">
        <f t="shared" si="446"/>
        <v>0</v>
      </c>
      <c r="AE301" s="40">
        <f t="shared" si="447"/>
        <v>0</v>
      </c>
      <c r="AF301" s="40">
        <f t="shared" si="448"/>
        <v>0</v>
      </c>
      <c r="AG301" s="40">
        <f t="shared" si="449"/>
        <v>0</v>
      </c>
      <c r="AH301" s="40">
        <f t="shared" si="450"/>
        <v>0</v>
      </c>
      <c r="AI301" s="40">
        <f t="shared" si="451"/>
        <v>0</v>
      </c>
      <c r="AJ301" s="40">
        <f t="shared" si="452"/>
        <v>0</v>
      </c>
      <c r="AK301" s="40">
        <f t="shared" si="453"/>
        <v>0</v>
      </c>
      <c r="AL301" s="40">
        <f t="shared" si="454"/>
        <v>0</v>
      </c>
      <c r="AM301" s="40">
        <f t="shared" si="455"/>
        <v>0</v>
      </c>
      <c r="AN301" s="40">
        <f t="shared" si="456"/>
        <v>0</v>
      </c>
      <c r="AO301" s="167">
        <f t="shared" si="457"/>
        <v>0</v>
      </c>
    </row>
    <row r="302" spans="1:41" ht="16.399999999999999" customHeight="1">
      <c r="A302" s="13" t="s">
        <v>284</v>
      </c>
      <c r="B302" s="14" t="s">
        <v>216</v>
      </c>
      <c r="C302" s="40">
        <f>SUMIF(Jan!$A:$A,TB!$A302,Jan!$H:$H)</f>
        <v>0</v>
      </c>
      <c r="D302" s="40">
        <f>SUMIF(Feb!$A:$A,TB!$A302,Feb!$H:$H)</f>
        <v>0</v>
      </c>
      <c r="E302" s="40">
        <f>SUMIF(Mar!$A:$A,TB!$A302,Mar!$H:$H)</f>
        <v>0</v>
      </c>
      <c r="F302" s="40">
        <f>SUMIF(Apr!$A:$A,TB!$A302,Apr!$H:$H)</f>
        <v>0</v>
      </c>
      <c r="G302" s="40">
        <f>SUMIF(May!$A:$A,TB!$A302,May!$H:$H)</f>
        <v>0</v>
      </c>
      <c r="H302" s="40">
        <f>SUMIF(Jun!$A:$A,TB!$A302,Jun!$H:$H)</f>
        <v>0</v>
      </c>
      <c r="I302" s="40">
        <f>SUMIF(Jul!$A:$A,TB!$A302,Jul!$H:$H)</f>
        <v>0</v>
      </c>
      <c r="J302" s="40">
        <f>SUMIF(Aug!$A:$A,TB!$A302,Aug!$H:$H)</f>
        <v>0</v>
      </c>
      <c r="K302" s="40">
        <f>SUMIF(Sep!$A:$A,TB!$A302,Sep!$H:$H)</f>
        <v>0</v>
      </c>
      <c r="L302" s="40">
        <f>SUMIF(Oct!$A:$A,TB!$A302,Oct!$H:$H)</f>
        <v>0</v>
      </c>
      <c r="M302" s="40">
        <f>SUMIF(Nov!$A:$A,TB!$A302,Nov!$H:$H)</f>
        <v>0</v>
      </c>
      <c r="N302" s="167">
        <f>SUMIF(Dec!$A:$A,TB!$A302,Dec!$H:$H)</f>
        <v>0</v>
      </c>
      <c r="O302" s="181"/>
      <c r="P302" s="181"/>
      <c r="Q302" s="172">
        <v>0</v>
      </c>
      <c r="R302" s="40">
        <v>0</v>
      </c>
      <c r="S302" s="40">
        <v>0</v>
      </c>
      <c r="T302" s="40">
        <v>0</v>
      </c>
      <c r="U302" s="40">
        <v>0</v>
      </c>
      <c r="V302" s="40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D302" s="40">
        <f t="shared" si="446"/>
        <v>0</v>
      </c>
      <c r="AE302" s="40">
        <f t="shared" si="447"/>
        <v>0</v>
      </c>
      <c r="AF302" s="40">
        <f t="shared" si="448"/>
        <v>0</v>
      </c>
      <c r="AG302" s="40">
        <f t="shared" si="449"/>
        <v>0</v>
      </c>
      <c r="AH302" s="40">
        <f t="shared" si="450"/>
        <v>0</v>
      </c>
      <c r="AI302" s="40">
        <f t="shared" si="451"/>
        <v>0</v>
      </c>
      <c r="AJ302" s="40">
        <f t="shared" si="452"/>
        <v>0</v>
      </c>
      <c r="AK302" s="40">
        <f t="shared" si="453"/>
        <v>0</v>
      </c>
      <c r="AL302" s="40">
        <f t="shared" si="454"/>
        <v>0</v>
      </c>
      <c r="AM302" s="40">
        <f t="shared" si="455"/>
        <v>0</v>
      </c>
      <c r="AN302" s="40">
        <f t="shared" si="456"/>
        <v>0</v>
      </c>
      <c r="AO302" s="167">
        <f t="shared" si="457"/>
        <v>0</v>
      </c>
    </row>
    <row r="303" spans="1:41" ht="16.399999999999999" customHeight="1">
      <c r="A303" s="13" t="s">
        <v>285</v>
      </c>
      <c r="B303" s="14" t="s">
        <v>217</v>
      </c>
      <c r="C303" s="40">
        <f>SUMIF(Jan!$A:$A,TB!$A303,Jan!$H:$H)</f>
        <v>0</v>
      </c>
      <c r="D303" s="40">
        <f>SUMIF(Feb!$A:$A,TB!$A303,Feb!$H:$H)</f>
        <v>0</v>
      </c>
      <c r="E303" s="40">
        <f>SUMIF(Mar!$A:$A,TB!$A303,Mar!$H:$H)</f>
        <v>0</v>
      </c>
      <c r="F303" s="40">
        <f>SUMIF(Apr!$A:$A,TB!$A303,Apr!$H:$H)</f>
        <v>0</v>
      </c>
      <c r="G303" s="40">
        <f>SUMIF(May!$A:$A,TB!$A303,May!$H:$H)</f>
        <v>0</v>
      </c>
      <c r="H303" s="40">
        <f>SUMIF(Jun!$A:$A,TB!$A303,Jun!$H:$H)</f>
        <v>0</v>
      </c>
      <c r="I303" s="40">
        <f>SUMIF(Jul!$A:$A,TB!$A303,Jul!$H:$H)</f>
        <v>0</v>
      </c>
      <c r="J303" s="40">
        <f>SUMIF(Aug!$A:$A,TB!$A303,Aug!$H:$H)</f>
        <v>0</v>
      </c>
      <c r="K303" s="40">
        <f>SUMIF(Sep!$A:$A,TB!$A303,Sep!$H:$H)</f>
        <v>0</v>
      </c>
      <c r="L303" s="40">
        <f>SUMIF(Oct!$A:$A,TB!$A303,Oct!$H:$H)</f>
        <v>0</v>
      </c>
      <c r="M303" s="40">
        <f>SUMIF(Nov!$A:$A,TB!$A303,Nov!$H:$H)</f>
        <v>0</v>
      </c>
      <c r="N303" s="167">
        <f>SUMIF(Dec!$A:$A,TB!$A303,Dec!$H:$H)</f>
        <v>0</v>
      </c>
      <c r="O303" s="181"/>
      <c r="P303" s="181"/>
      <c r="Q303" s="172">
        <v>0</v>
      </c>
      <c r="R303" s="40">
        <v>0</v>
      </c>
      <c r="S303" s="40">
        <v>0</v>
      </c>
      <c r="T303" s="40">
        <v>0</v>
      </c>
      <c r="U303" s="40">
        <v>0</v>
      </c>
      <c r="V303" s="40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D303" s="40">
        <f t="shared" si="446"/>
        <v>0</v>
      </c>
      <c r="AE303" s="40">
        <f t="shared" si="447"/>
        <v>0</v>
      </c>
      <c r="AF303" s="40">
        <f t="shared" si="448"/>
        <v>0</v>
      </c>
      <c r="AG303" s="40">
        <f t="shared" si="449"/>
        <v>0</v>
      </c>
      <c r="AH303" s="40">
        <f t="shared" si="450"/>
        <v>0</v>
      </c>
      <c r="AI303" s="40">
        <f t="shared" si="451"/>
        <v>0</v>
      </c>
      <c r="AJ303" s="40">
        <f t="shared" si="452"/>
        <v>0</v>
      </c>
      <c r="AK303" s="40">
        <f t="shared" si="453"/>
        <v>0</v>
      </c>
      <c r="AL303" s="40">
        <f t="shared" si="454"/>
        <v>0</v>
      </c>
      <c r="AM303" s="40">
        <f t="shared" si="455"/>
        <v>0</v>
      </c>
      <c r="AN303" s="40">
        <f t="shared" si="456"/>
        <v>0</v>
      </c>
      <c r="AO303" s="167">
        <f t="shared" si="457"/>
        <v>0</v>
      </c>
    </row>
    <row r="304" spans="1:41" ht="16.399999999999999" customHeight="1">
      <c r="A304" s="13"/>
      <c r="B304" s="14"/>
      <c r="C304" s="40">
        <f>SUMIF(Jan!$A:$A,TB!$A304,Jan!$H:$H)</f>
        <v>0</v>
      </c>
      <c r="D304" s="40">
        <f>SUMIF(Feb!$A:$A,TB!$A304,Feb!$H:$H)</f>
        <v>0</v>
      </c>
      <c r="E304" s="40">
        <f>SUMIF(Mar!$A:$A,TB!$A304,Mar!$H:$H)</f>
        <v>0</v>
      </c>
      <c r="F304" s="40">
        <f>SUMIF(Apr!$A:$A,TB!$A304,Apr!$H:$H)</f>
        <v>0</v>
      </c>
      <c r="G304" s="40">
        <f>SUMIF(May!$A:$A,TB!$A304,May!$H:$H)</f>
        <v>0</v>
      </c>
      <c r="H304" s="40">
        <f>SUMIF(Jun!$A:$A,TB!$A304,Jun!$H:$H)</f>
        <v>0</v>
      </c>
      <c r="I304" s="40">
        <f>SUMIF(Jul!$A:$A,TB!$A304,Jul!$H:$H)</f>
        <v>0</v>
      </c>
      <c r="J304" s="40">
        <f>SUMIF(Aug!$A:$A,TB!$A304,Aug!$H:$H)</f>
        <v>0</v>
      </c>
      <c r="K304" s="40">
        <f>SUMIF(Sep!$A:$A,TB!$A304,Sep!$H:$H)</f>
        <v>0</v>
      </c>
      <c r="L304" s="40">
        <f>SUMIF(Oct!$A:$A,TB!$A304,Oct!$H:$H)</f>
        <v>0</v>
      </c>
      <c r="M304" s="40">
        <f>SUMIF(Nov!$A:$A,TB!$A304,Nov!$H:$H)</f>
        <v>0</v>
      </c>
      <c r="N304" s="167">
        <f>SUMIF(Dec!$A:$A,TB!$A304,Dec!$H:$H)</f>
        <v>0</v>
      </c>
      <c r="O304" s="181"/>
      <c r="P304" s="181"/>
      <c r="Q304" s="172">
        <v>0</v>
      </c>
      <c r="R304" s="40">
        <v>0</v>
      </c>
      <c r="S304" s="40">
        <v>0</v>
      </c>
      <c r="T304" s="40">
        <v>0</v>
      </c>
      <c r="U304" s="40">
        <v>0</v>
      </c>
      <c r="V304" s="40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D304" s="40">
        <f t="shared" si="446"/>
        <v>0</v>
      </c>
      <c r="AE304" s="40">
        <f t="shared" si="447"/>
        <v>0</v>
      </c>
      <c r="AF304" s="40">
        <f t="shared" si="448"/>
        <v>0</v>
      </c>
      <c r="AG304" s="40">
        <f t="shared" si="449"/>
        <v>0</v>
      </c>
      <c r="AH304" s="40">
        <f t="shared" si="450"/>
        <v>0</v>
      </c>
      <c r="AI304" s="40">
        <f t="shared" si="451"/>
        <v>0</v>
      </c>
      <c r="AJ304" s="40">
        <f t="shared" si="452"/>
        <v>0</v>
      </c>
      <c r="AK304" s="40">
        <f t="shared" si="453"/>
        <v>0</v>
      </c>
      <c r="AL304" s="40">
        <f t="shared" si="454"/>
        <v>0</v>
      </c>
      <c r="AM304" s="40">
        <f t="shared" si="455"/>
        <v>0</v>
      </c>
      <c r="AN304" s="40">
        <f t="shared" si="456"/>
        <v>0</v>
      </c>
      <c r="AO304" s="167">
        <f t="shared" si="457"/>
        <v>0</v>
      </c>
    </row>
    <row r="305" spans="1:41" ht="16.399999999999999" customHeight="1">
      <c r="A305" s="13"/>
      <c r="B305" s="21"/>
      <c r="C305" s="40">
        <f>SUMIF(Jan!$A:$A,TB!$A305,Jan!$H:$H)</f>
        <v>0</v>
      </c>
      <c r="D305" s="40">
        <f>SUMIF(Feb!$A:$A,TB!$A305,Feb!$H:$H)</f>
        <v>0</v>
      </c>
      <c r="E305" s="40">
        <f>SUMIF(Mar!$A:$A,TB!$A305,Mar!$H:$H)</f>
        <v>0</v>
      </c>
      <c r="F305" s="40">
        <f>SUMIF(Apr!$A:$A,TB!$A305,Apr!$H:$H)</f>
        <v>0</v>
      </c>
      <c r="G305" s="40">
        <f>SUMIF(May!$A:$A,TB!$A305,May!$H:$H)</f>
        <v>0</v>
      </c>
      <c r="H305" s="40">
        <f>SUMIF(Jun!$A:$A,TB!$A305,Jun!$H:$H)</f>
        <v>0</v>
      </c>
      <c r="I305" s="40">
        <f>SUMIF(Jul!$A:$A,TB!$A305,Jul!$H:$H)</f>
        <v>0</v>
      </c>
      <c r="J305" s="40">
        <f>SUMIF(Aug!$A:$A,TB!$A305,Aug!$H:$H)</f>
        <v>0</v>
      </c>
      <c r="K305" s="40">
        <f>SUMIF(Sep!$A:$A,TB!$A305,Sep!$H:$H)</f>
        <v>0</v>
      </c>
      <c r="L305" s="40">
        <f>SUMIF(Oct!$A:$A,TB!$A305,Oct!$H:$H)</f>
        <v>0</v>
      </c>
      <c r="M305" s="40">
        <f>SUMIF(Nov!$A:$A,TB!$A305,Nov!$H:$H)</f>
        <v>0</v>
      </c>
      <c r="N305" s="167">
        <f>SUMIF(Dec!$A:$A,TB!$A305,Dec!$H:$H)</f>
        <v>0</v>
      </c>
      <c r="O305" s="181"/>
      <c r="P305" s="181"/>
      <c r="Q305" s="172">
        <v>0</v>
      </c>
      <c r="R305" s="40">
        <v>0</v>
      </c>
      <c r="S305" s="40">
        <v>0</v>
      </c>
      <c r="T305" s="40">
        <v>0</v>
      </c>
      <c r="U305" s="40">
        <v>0</v>
      </c>
      <c r="V305" s="40">
        <v>0</v>
      </c>
      <c r="W305" s="40">
        <v>0</v>
      </c>
      <c r="X305" s="40">
        <v>0</v>
      </c>
      <c r="Y305" s="40">
        <v>0</v>
      </c>
      <c r="Z305" s="40">
        <v>0</v>
      </c>
      <c r="AA305" s="40">
        <v>0</v>
      </c>
      <c r="AB305" s="40">
        <v>0</v>
      </c>
      <c r="AD305" s="40">
        <f t="shared" si="446"/>
        <v>0</v>
      </c>
      <c r="AE305" s="40">
        <f t="shared" si="447"/>
        <v>0</v>
      </c>
      <c r="AF305" s="40">
        <f t="shared" si="448"/>
        <v>0</v>
      </c>
      <c r="AG305" s="40">
        <f t="shared" si="449"/>
        <v>0</v>
      </c>
      <c r="AH305" s="40">
        <f t="shared" si="450"/>
        <v>0</v>
      </c>
      <c r="AI305" s="40">
        <f t="shared" si="451"/>
        <v>0</v>
      </c>
      <c r="AJ305" s="40">
        <f t="shared" si="452"/>
        <v>0</v>
      </c>
      <c r="AK305" s="40">
        <f t="shared" si="453"/>
        <v>0</v>
      </c>
      <c r="AL305" s="40">
        <f t="shared" si="454"/>
        <v>0</v>
      </c>
      <c r="AM305" s="40">
        <f t="shared" si="455"/>
        <v>0</v>
      </c>
      <c r="AN305" s="40">
        <f t="shared" si="456"/>
        <v>0</v>
      </c>
      <c r="AO305" s="167">
        <f t="shared" si="457"/>
        <v>0</v>
      </c>
    </row>
    <row r="306" spans="1:41" ht="16.399999999999999" customHeight="1">
      <c r="A306" s="17" t="s">
        <v>43</v>
      </c>
      <c r="B306" s="18"/>
      <c r="C306" s="19">
        <f t="shared" ref="C306" si="458">ROUND(SUM(C275:C305),2)</f>
        <v>0</v>
      </c>
      <c r="D306" s="19">
        <f t="shared" ref="D306:N306" si="459">ROUND(SUM(D275:D305),2)</f>
        <v>0</v>
      </c>
      <c r="E306" s="19">
        <f t="shared" si="459"/>
        <v>0</v>
      </c>
      <c r="F306" s="19">
        <f t="shared" si="459"/>
        <v>0</v>
      </c>
      <c r="G306" s="19">
        <f t="shared" si="459"/>
        <v>0</v>
      </c>
      <c r="H306" s="19">
        <f t="shared" si="459"/>
        <v>0</v>
      </c>
      <c r="I306" s="19">
        <f t="shared" si="459"/>
        <v>0</v>
      </c>
      <c r="J306" s="19">
        <f t="shared" si="459"/>
        <v>0</v>
      </c>
      <c r="K306" s="19">
        <f t="shared" si="459"/>
        <v>0</v>
      </c>
      <c r="L306" s="19">
        <f t="shared" si="459"/>
        <v>0</v>
      </c>
      <c r="M306" s="19">
        <f t="shared" si="459"/>
        <v>0</v>
      </c>
      <c r="N306" s="166">
        <f t="shared" si="459"/>
        <v>0</v>
      </c>
      <c r="O306" s="180"/>
      <c r="P306" s="180"/>
      <c r="Q306" s="171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:AO306" si="460">ROUND(SUM(AD275:AD305),2)</f>
        <v>0</v>
      </c>
      <c r="AE306" s="19">
        <f t="shared" si="460"/>
        <v>0</v>
      </c>
      <c r="AF306" s="19">
        <f t="shared" si="460"/>
        <v>0</v>
      </c>
      <c r="AG306" s="19">
        <f t="shared" si="460"/>
        <v>0</v>
      </c>
      <c r="AH306" s="19">
        <f t="shared" si="460"/>
        <v>0</v>
      </c>
      <c r="AI306" s="19">
        <f t="shared" si="460"/>
        <v>0</v>
      </c>
      <c r="AJ306" s="19">
        <f t="shared" si="460"/>
        <v>0</v>
      </c>
      <c r="AK306" s="19">
        <f t="shared" si="460"/>
        <v>0</v>
      </c>
      <c r="AL306" s="19">
        <f t="shared" si="460"/>
        <v>0</v>
      </c>
      <c r="AM306" s="19">
        <f t="shared" si="460"/>
        <v>0</v>
      </c>
      <c r="AN306" s="19">
        <f t="shared" si="460"/>
        <v>0</v>
      </c>
      <c r="AO306" s="19">
        <f t="shared" si="460"/>
        <v>0</v>
      </c>
    </row>
    <row r="307" spans="1:41" ht="16.399999999999999" customHeight="1">
      <c r="A307" s="13"/>
      <c r="B307" s="14"/>
      <c r="C307" s="40">
        <f>SUMIF(Jan!$A:$A,TB!$A307,Jan!$H:$H)</f>
        <v>0</v>
      </c>
      <c r="D307" s="40">
        <f>SUMIF(Feb!$A:$A,TB!$A307,Feb!$H:$H)</f>
        <v>0</v>
      </c>
      <c r="E307" s="40">
        <f>SUMIF(Mar!$A:$A,TB!$A307,Mar!$H:$H)</f>
        <v>0</v>
      </c>
      <c r="F307" s="40">
        <f>SUMIF(Apr!$A:$A,TB!$A307,Apr!$H:$H)</f>
        <v>0</v>
      </c>
      <c r="G307" s="40">
        <f>SUMIF(May!$A:$A,TB!$A307,May!$H:$H)</f>
        <v>0</v>
      </c>
      <c r="H307" s="40">
        <f>SUMIF(Jun!$A:$A,TB!$A307,Jun!$H:$H)</f>
        <v>0</v>
      </c>
      <c r="I307" s="40">
        <f>SUMIF(Jul!$A:$A,TB!$A307,Jul!$H:$H)</f>
        <v>0</v>
      </c>
      <c r="J307" s="40">
        <f>SUMIF(Aug!$A:$A,TB!$A307,Aug!$H:$H)</f>
        <v>0</v>
      </c>
      <c r="K307" s="40">
        <f>SUMIF(Sep!$A:$A,TB!$A307,Sep!$H:$H)</f>
        <v>0</v>
      </c>
      <c r="L307" s="40">
        <f>SUMIF(Oct!$A:$A,TB!$A307,Oct!$H:$H)</f>
        <v>0</v>
      </c>
      <c r="M307" s="40">
        <f>SUMIF(Nov!$A:$A,TB!$A307,Nov!$H:$H)</f>
        <v>0</v>
      </c>
      <c r="N307" s="167">
        <f>SUMIF(Dec!$A:$A,TB!$A307,Dec!$H:$H)</f>
        <v>0</v>
      </c>
      <c r="O307" s="181"/>
      <c r="P307" s="181"/>
      <c r="Q307" s="172">
        <v>0</v>
      </c>
      <c r="R307" s="40">
        <v>0</v>
      </c>
      <c r="S307" s="40">
        <v>0</v>
      </c>
      <c r="T307" s="40">
        <v>0</v>
      </c>
      <c r="U307" s="40">
        <v>0</v>
      </c>
      <c r="V307" s="40">
        <v>0</v>
      </c>
      <c r="W307" s="40">
        <v>0</v>
      </c>
      <c r="X307" s="40">
        <v>0</v>
      </c>
      <c r="Y307" s="40">
        <v>0</v>
      </c>
      <c r="Z307" s="40">
        <v>0</v>
      </c>
      <c r="AA307" s="40">
        <v>0</v>
      </c>
      <c r="AB307" s="40">
        <v>0</v>
      </c>
      <c r="AD307" s="40">
        <f t="shared" ref="AD307:AD309" si="461">ROUND(C307*AD$2,2)</f>
        <v>0</v>
      </c>
      <c r="AE307" s="40">
        <f t="shared" ref="AE307:AE309" si="462">ROUND(D307*AE$2,2)</f>
        <v>0</v>
      </c>
      <c r="AF307" s="40">
        <f t="shared" ref="AF307:AF309" si="463">ROUND(E307*AF$2,2)</f>
        <v>0</v>
      </c>
      <c r="AG307" s="40">
        <f t="shared" ref="AG307:AG309" si="464">ROUND(F307*AG$2,2)</f>
        <v>0</v>
      </c>
      <c r="AH307" s="40">
        <f t="shared" ref="AH307:AH309" si="465">ROUND(G307*AH$2,2)</f>
        <v>0</v>
      </c>
      <c r="AI307" s="40">
        <f t="shared" ref="AI307:AI309" si="466">ROUND(H307*AI$2,2)</f>
        <v>0</v>
      </c>
      <c r="AJ307" s="40">
        <f t="shared" ref="AJ307:AJ309" si="467">ROUND(I307*AJ$2,2)</f>
        <v>0</v>
      </c>
      <c r="AK307" s="40">
        <f t="shared" ref="AK307:AK309" si="468">ROUND(J307*AK$2,2)</f>
        <v>0</v>
      </c>
      <c r="AL307" s="40">
        <f t="shared" ref="AL307:AL309" si="469">ROUND(K307*AL$2,2)</f>
        <v>0</v>
      </c>
      <c r="AM307" s="40">
        <f t="shared" ref="AM307:AM309" si="470">ROUND(L307*AM$2,2)</f>
        <v>0</v>
      </c>
      <c r="AN307" s="40">
        <f t="shared" ref="AN307:AN309" si="471">ROUND(M307*AN$2,2)</f>
        <v>0</v>
      </c>
      <c r="AO307" s="167">
        <f t="shared" ref="AO307:AO309" si="472">ROUND(N307*AO$2,2)</f>
        <v>0</v>
      </c>
    </row>
    <row r="308" spans="1:41" ht="16.399999999999999" customHeight="1">
      <c r="A308" s="13"/>
      <c r="B308" s="21"/>
      <c r="C308" s="40">
        <f>SUMIF(Jan!$A:$A,TB!$A308,Jan!$H:$H)</f>
        <v>0</v>
      </c>
      <c r="D308" s="40">
        <f>SUMIF(Feb!$A:$A,TB!$A308,Feb!$H:$H)</f>
        <v>0</v>
      </c>
      <c r="E308" s="40">
        <f>SUMIF(Mar!$A:$A,TB!$A308,Mar!$H:$H)</f>
        <v>0</v>
      </c>
      <c r="F308" s="40">
        <f>SUMIF(Apr!$A:$A,TB!$A308,Apr!$H:$H)</f>
        <v>0</v>
      </c>
      <c r="G308" s="40">
        <f>SUMIF(May!$A:$A,TB!$A308,May!$H:$H)</f>
        <v>0</v>
      </c>
      <c r="H308" s="40">
        <f>SUMIF(Jun!$A:$A,TB!$A308,Jun!$H:$H)</f>
        <v>0</v>
      </c>
      <c r="I308" s="40">
        <f>SUMIF(Jul!$A:$A,TB!$A308,Jul!$H:$H)</f>
        <v>0</v>
      </c>
      <c r="J308" s="40">
        <f>SUMIF(Aug!$A:$A,TB!$A308,Aug!$H:$H)</f>
        <v>0</v>
      </c>
      <c r="K308" s="40">
        <f>SUMIF(Sep!$A:$A,TB!$A308,Sep!$H:$H)</f>
        <v>0</v>
      </c>
      <c r="L308" s="40">
        <f>SUMIF(Oct!$A:$A,TB!$A308,Oct!$H:$H)</f>
        <v>0</v>
      </c>
      <c r="M308" s="40">
        <f>SUMIF(Nov!$A:$A,TB!$A308,Nov!$H:$H)</f>
        <v>0</v>
      </c>
      <c r="N308" s="167">
        <f>SUMIF(Dec!$A:$A,TB!$A308,Dec!$H:$H)</f>
        <v>0</v>
      </c>
      <c r="O308" s="181"/>
      <c r="P308" s="181"/>
      <c r="Q308" s="172">
        <v>0</v>
      </c>
      <c r="R308" s="40">
        <v>0</v>
      </c>
      <c r="S308" s="40">
        <v>0</v>
      </c>
      <c r="T308" s="40">
        <v>0</v>
      </c>
      <c r="U308" s="40">
        <v>0</v>
      </c>
      <c r="V308" s="40">
        <v>0</v>
      </c>
      <c r="W308" s="40">
        <v>0</v>
      </c>
      <c r="X308" s="40">
        <v>0</v>
      </c>
      <c r="Y308" s="40">
        <v>0</v>
      </c>
      <c r="Z308" s="40">
        <v>0</v>
      </c>
      <c r="AA308" s="40">
        <v>0</v>
      </c>
      <c r="AB308" s="40">
        <v>0</v>
      </c>
      <c r="AD308" s="40">
        <f t="shared" si="461"/>
        <v>0</v>
      </c>
      <c r="AE308" s="40">
        <f t="shared" si="462"/>
        <v>0</v>
      </c>
      <c r="AF308" s="40">
        <f t="shared" si="463"/>
        <v>0</v>
      </c>
      <c r="AG308" s="40">
        <f t="shared" si="464"/>
        <v>0</v>
      </c>
      <c r="AH308" s="40">
        <f t="shared" si="465"/>
        <v>0</v>
      </c>
      <c r="AI308" s="40">
        <f t="shared" si="466"/>
        <v>0</v>
      </c>
      <c r="AJ308" s="40">
        <f t="shared" si="467"/>
        <v>0</v>
      </c>
      <c r="AK308" s="40">
        <f t="shared" si="468"/>
        <v>0</v>
      </c>
      <c r="AL308" s="40">
        <f t="shared" si="469"/>
        <v>0</v>
      </c>
      <c r="AM308" s="40">
        <f t="shared" si="470"/>
        <v>0</v>
      </c>
      <c r="AN308" s="40">
        <f t="shared" si="471"/>
        <v>0</v>
      </c>
      <c r="AO308" s="167">
        <f t="shared" si="472"/>
        <v>0</v>
      </c>
    </row>
    <row r="309" spans="1:41" ht="16.399999999999999" customHeight="1">
      <c r="A309" s="13"/>
      <c r="B309" s="21"/>
      <c r="C309" s="40">
        <f>SUMIF(Jan!$A:$A,TB!$A309,Jan!$H:$H)</f>
        <v>0</v>
      </c>
      <c r="D309" s="40">
        <f>SUMIF(Feb!$A:$A,TB!$A309,Feb!$H:$H)</f>
        <v>0</v>
      </c>
      <c r="E309" s="40">
        <f>SUMIF(Mar!$A:$A,TB!$A309,Mar!$H:$H)</f>
        <v>0</v>
      </c>
      <c r="F309" s="40">
        <f>SUMIF(Apr!$A:$A,TB!$A309,Apr!$H:$H)</f>
        <v>0</v>
      </c>
      <c r="G309" s="40">
        <f>SUMIF(May!$A:$A,TB!$A309,May!$H:$H)</f>
        <v>0</v>
      </c>
      <c r="H309" s="40">
        <f>SUMIF(Jun!$A:$A,TB!$A309,Jun!$H:$H)</f>
        <v>0</v>
      </c>
      <c r="I309" s="40">
        <f>SUMIF(Jul!$A:$A,TB!$A309,Jul!$H:$H)</f>
        <v>0</v>
      </c>
      <c r="J309" s="40">
        <f>SUMIF(Aug!$A:$A,TB!$A309,Aug!$H:$H)</f>
        <v>0</v>
      </c>
      <c r="K309" s="40">
        <f>SUMIF(Sep!$A:$A,TB!$A309,Sep!$H:$H)</f>
        <v>0</v>
      </c>
      <c r="L309" s="40">
        <f>SUMIF(Oct!$A:$A,TB!$A309,Oct!$H:$H)</f>
        <v>0</v>
      </c>
      <c r="M309" s="40">
        <f>SUMIF(Nov!$A:$A,TB!$A309,Nov!$H:$H)</f>
        <v>0</v>
      </c>
      <c r="N309" s="167">
        <f>SUMIF(Dec!$A:$A,TB!$A309,Dec!$H:$H)</f>
        <v>0</v>
      </c>
      <c r="O309" s="181"/>
      <c r="P309" s="181"/>
      <c r="Q309" s="172">
        <v>0</v>
      </c>
      <c r="R309" s="40">
        <v>0</v>
      </c>
      <c r="S309" s="40">
        <v>0</v>
      </c>
      <c r="T309" s="40">
        <v>0</v>
      </c>
      <c r="U309" s="40">
        <v>0</v>
      </c>
      <c r="V309" s="40">
        <v>0</v>
      </c>
      <c r="W309" s="40">
        <v>0</v>
      </c>
      <c r="X309" s="40">
        <v>0</v>
      </c>
      <c r="Y309" s="40">
        <v>0</v>
      </c>
      <c r="Z309" s="40">
        <v>0</v>
      </c>
      <c r="AA309" s="40">
        <v>0</v>
      </c>
      <c r="AB309" s="40">
        <v>0</v>
      </c>
      <c r="AD309" s="40">
        <f t="shared" si="461"/>
        <v>0</v>
      </c>
      <c r="AE309" s="40">
        <f t="shared" si="462"/>
        <v>0</v>
      </c>
      <c r="AF309" s="40">
        <f t="shared" si="463"/>
        <v>0</v>
      </c>
      <c r="AG309" s="40">
        <f t="shared" si="464"/>
        <v>0</v>
      </c>
      <c r="AH309" s="40">
        <f t="shared" si="465"/>
        <v>0</v>
      </c>
      <c r="AI309" s="40">
        <f t="shared" si="466"/>
        <v>0</v>
      </c>
      <c r="AJ309" s="40">
        <f t="shared" si="467"/>
        <v>0</v>
      </c>
      <c r="AK309" s="40">
        <f t="shared" si="468"/>
        <v>0</v>
      </c>
      <c r="AL309" s="40">
        <f t="shared" si="469"/>
        <v>0</v>
      </c>
      <c r="AM309" s="40">
        <f t="shared" si="470"/>
        <v>0</v>
      </c>
      <c r="AN309" s="40">
        <f t="shared" si="471"/>
        <v>0</v>
      </c>
      <c r="AO309" s="167">
        <f t="shared" si="472"/>
        <v>0</v>
      </c>
    </row>
    <row r="310" spans="1:41" ht="16.399999999999999" customHeight="1">
      <c r="A310" s="17" t="s">
        <v>44</v>
      </c>
      <c r="B310" s="18"/>
      <c r="C310" s="19">
        <f t="shared" ref="C310" si="473">ROUND(SUM(C307:C307),2)</f>
        <v>0</v>
      </c>
      <c r="D310" s="19">
        <f t="shared" ref="D310:N310" si="474">ROUND(SUM(D307:D307),2)</f>
        <v>0</v>
      </c>
      <c r="E310" s="19">
        <f t="shared" si="474"/>
        <v>0</v>
      </c>
      <c r="F310" s="19">
        <f t="shared" si="474"/>
        <v>0</v>
      </c>
      <c r="G310" s="19">
        <f t="shared" si="474"/>
        <v>0</v>
      </c>
      <c r="H310" s="19">
        <f t="shared" si="474"/>
        <v>0</v>
      </c>
      <c r="I310" s="19">
        <f t="shared" si="474"/>
        <v>0</v>
      </c>
      <c r="J310" s="19">
        <f t="shared" si="474"/>
        <v>0</v>
      </c>
      <c r="K310" s="19">
        <f t="shared" si="474"/>
        <v>0</v>
      </c>
      <c r="L310" s="19">
        <f t="shared" si="474"/>
        <v>0</v>
      </c>
      <c r="M310" s="19">
        <f t="shared" si="474"/>
        <v>0</v>
      </c>
      <c r="N310" s="166">
        <f t="shared" si="474"/>
        <v>0</v>
      </c>
      <c r="O310" s="180"/>
      <c r="P310" s="180"/>
      <c r="Q310" s="171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:AO310" si="475">ROUND(SUM(AD307:AD307),2)</f>
        <v>0</v>
      </c>
      <c r="AE310" s="19">
        <f t="shared" si="475"/>
        <v>0</v>
      </c>
      <c r="AF310" s="19">
        <f t="shared" si="475"/>
        <v>0</v>
      </c>
      <c r="AG310" s="19">
        <f t="shared" si="475"/>
        <v>0</v>
      </c>
      <c r="AH310" s="19">
        <f t="shared" si="475"/>
        <v>0</v>
      </c>
      <c r="AI310" s="19">
        <f t="shared" si="475"/>
        <v>0</v>
      </c>
      <c r="AJ310" s="19">
        <f t="shared" si="475"/>
        <v>0</v>
      </c>
      <c r="AK310" s="19">
        <f t="shared" si="475"/>
        <v>0</v>
      </c>
      <c r="AL310" s="19">
        <f t="shared" si="475"/>
        <v>0</v>
      </c>
      <c r="AM310" s="19">
        <f t="shared" si="475"/>
        <v>0</v>
      </c>
      <c r="AN310" s="19">
        <f t="shared" si="475"/>
        <v>0</v>
      </c>
      <c r="AO310" s="19">
        <f t="shared" si="475"/>
        <v>0</v>
      </c>
    </row>
    <row r="311" spans="1:41" ht="16.399999999999999" customHeight="1">
      <c r="A311" s="13"/>
      <c r="B311" s="21"/>
      <c r="C311" s="40">
        <f>SUMIF(Jan!$A:$A,TB!$A311,Jan!$H:$H)</f>
        <v>0</v>
      </c>
      <c r="D311" s="40">
        <f>SUMIF(Feb!$A:$A,TB!$A311,Feb!$H:$H)</f>
        <v>0</v>
      </c>
      <c r="E311" s="40">
        <f>SUMIF(Mar!$A:$A,TB!$A311,Mar!$H:$H)</f>
        <v>0</v>
      </c>
      <c r="F311" s="40">
        <f>SUMIF(Apr!$A:$A,TB!$A311,Apr!$H:$H)</f>
        <v>0</v>
      </c>
      <c r="G311" s="40">
        <f>SUMIF(May!$A:$A,TB!$A311,May!$H:$H)</f>
        <v>0</v>
      </c>
      <c r="H311" s="40">
        <f>SUMIF(Jun!$A:$A,TB!$A311,Jun!$H:$H)</f>
        <v>0</v>
      </c>
      <c r="I311" s="40">
        <f>SUMIF(Jul!$A:$A,TB!$A311,Jul!$H:$H)</f>
        <v>0</v>
      </c>
      <c r="J311" s="40">
        <f>SUMIF(Aug!$A:$A,TB!$A311,Aug!$H:$H)</f>
        <v>0</v>
      </c>
      <c r="K311" s="40">
        <f>SUMIF(Sep!$A:$A,TB!$A311,Sep!$H:$H)</f>
        <v>0</v>
      </c>
      <c r="L311" s="40">
        <f>SUMIF(Oct!$A:$A,TB!$A311,Oct!$H:$H)</f>
        <v>0</v>
      </c>
      <c r="M311" s="40">
        <f>SUMIF(Nov!$A:$A,TB!$A311,Nov!$H:$H)</f>
        <v>0</v>
      </c>
      <c r="N311" s="167">
        <f>SUMIF(Dec!$A:$A,TB!$A311,Dec!$H:$H)</f>
        <v>0</v>
      </c>
      <c r="O311" s="181"/>
      <c r="P311" s="181"/>
      <c r="Q311" s="172">
        <v>0</v>
      </c>
      <c r="R311" s="40">
        <v>0</v>
      </c>
      <c r="S311" s="40">
        <v>0</v>
      </c>
      <c r="T311" s="40">
        <v>0</v>
      </c>
      <c r="U311" s="40">
        <v>0</v>
      </c>
      <c r="V311" s="40">
        <v>0</v>
      </c>
      <c r="W311" s="40">
        <v>0</v>
      </c>
      <c r="X311" s="40">
        <v>0</v>
      </c>
      <c r="Y311" s="40">
        <v>0</v>
      </c>
      <c r="Z311" s="40">
        <v>0</v>
      </c>
      <c r="AA311" s="40">
        <v>0</v>
      </c>
      <c r="AB311" s="40">
        <v>0</v>
      </c>
      <c r="AD311" s="40">
        <f t="shared" ref="AD311:AD313" si="476">ROUND(C311*AD$2,2)</f>
        <v>0</v>
      </c>
      <c r="AE311" s="40">
        <f t="shared" ref="AE311:AE313" si="477">ROUND(D311*AE$2,2)</f>
        <v>0</v>
      </c>
      <c r="AF311" s="40">
        <f t="shared" ref="AF311:AF313" si="478">ROUND(E311*AF$2,2)</f>
        <v>0</v>
      </c>
      <c r="AG311" s="40">
        <f t="shared" ref="AG311:AG313" si="479">ROUND(F311*AG$2,2)</f>
        <v>0</v>
      </c>
      <c r="AH311" s="40">
        <f t="shared" ref="AH311:AH313" si="480">ROUND(G311*AH$2,2)</f>
        <v>0</v>
      </c>
      <c r="AI311" s="40">
        <f t="shared" ref="AI311:AI313" si="481">ROUND(H311*AI$2,2)</f>
        <v>0</v>
      </c>
      <c r="AJ311" s="40">
        <f t="shared" ref="AJ311:AJ313" si="482">ROUND(I311*AJ$2,2)</f>
        <v>0</v>
      </c>
      <c r="AK311" s="40">
        <f t="shared" ref="AK311:AK313" si="483">ROUND(J311*AK$2,2)</f>
        <v>0</v>
      </c>
      <c r="AL311" s="40">
        <f t="shared" ref="AL311:AL313" si="484">ROUND(K311*AL$2,2)</f>
        <v>0</v>
      </c>
      <c r="AM311" s="40">
        <f t="shared" ref="AM311:AM313" si="485">ROUND(L311*AM$2,2)</f>
        <v>0</v>
      </c>
      <c r="AN311" s="40">
        <f t="shared" ref="AN311:AN313" si="486">ROUND(M311*AN$2,2)</f>
        <v>0</v>
      </c>
      <c r="AO311" s="167">
        <f t="shared" ref="AO311:AO313" si="487">ROUND(N311*AO$2,2)</f>
        <v>0</v>
      </c>
    </row>
    <row r="312" spans="1:41" ht="16.399999999999999" customHeight="1">
      <c r="A312" s="13"/>
      <c r="B312" s="21"/>
      <c r="C312" s="40">
        <f>SUMIF(Jan!$A:$A,TB!$A312,Jan!$H:$H)</f>
        <v>0</v>
      </c>
      <c r="D312" s="40">
        <f>SUMIF(Feb!$A:$A,TB!$A312,Feb!$H:$H)</f>
        <v>0</v>
      </c>
      <c r="E312" s="40">
        <f>SUMIF(Mar!$A:$A,TB!$A312,Mar!$H:$H)</f>
        <v>0</v>
      </c>
      <c r="F312" s="40">
        <f>SUMIF(Apr!$A:$A,TB!$A312,Apr!$H:$H)</f>
        <v>0</v>
      </c>
      <c r="G312" s="40">
        <f>SUMIF(May!$A:$A,TB!$A312,May!$H:$H)</f>
        <v>0</v>
      </c>
      <c r="H312" s="40">
        <f>SUMIF(Jun!$A:$A,TB!$A312,Jun!$H:$H)</f>
        <v>0</v>
      </c>
      <c r="I312" s="40">
        <f>SUMIF(Jul!$A:$A,TB!$A312,Jul!$H:$H)</f>
        <v>0</v>
      </c>
      <c r="J312" s="40">
        <f>SUMIF(Aug!$A:$A,TB!$A312,Aug!$H:$H)</f>
        <v>0</v>
      </c>
      <c r="K312" s="40">
        <f>SUMIF(Sep!$A:$A,TB!$A312,Sep!$H:$H)</f>
        <v>0</v>
      </c>
      <c r="L312" s="40">
        <f>SUMIF(Oct!$A:$A,TB!$A312,Oct!$H:$H)</f>
        <v>0</v>
      </c>
      <c r="M312" s="40">
        <f>SUMIF(Nov!$A:$A,TB!$A312,Nov!$H:$H)</f>
        <v>0</v>
      </c>
      <c r="N312" s="167">
        <f>SUMIF(Dec!$A:$A,TB!$A312,Dec!$H:$H)</f>
        <v>0</v>
      </c>
      <c r="O312" s="181"/>
      <c r="P312" s="181"/>
      <c r="Q312" s="172">
        <v>0</v>
      </c>
      <c r="R312" s="40">
        <v>0</v>
      </c>
      <c r="S312" s="40">
        <v>0</v>
      </c>
      <c r="T312" s="40">
        <v>0</v>
      </c>
      <c r="U312" s="40">
        <v>0</v>
      </c>
      <c r="V312" s="40">
        <v>0</v>
      </c>
      <c r="W312" s="40">
        <v>0</v>
      </c>
      <c r="X312" s="40">
        <v>0</v>
      </c>
      <c r="Y312" s="40">
        <v>0</v>
      </c>
      <c r="Z312" s="40">
        <v>0</v>
      </c>
      <c r="AA312" s="40">
        <v>0</v>
      </c>
      <c r="AB312" s="40">
        <v>0</v>
      </c>
      <c r="AD312" s="40">
        <f t="shared" si="476"/>
        <v>0</v>
      </c>
      <c r="AE312" s="40">
        <f t="shared" si="477"/>
        <v>0</v>
      </c>
      <c r="AF312" s="40">
        <f t="shared" si="478"/>
        <v>0</v>
      </c>
      <c r="AG312" s="40">
        <f t="shared" si="479"/>
        <v>0</v>
      </c>
      <c r="AH312" s="40">
        <f t="shared" si="480"/>
        <v>0</v>
      </c>
      <c r="AI312" s="40">
        <f t="shared" si="481"/>
        <v>0</v>
      </c>
      <c r="AJ312" s="40">
        <f t="shared" si="482"/>
        <v>0</v>
      </c>
      <c r="AK312" s="40">
        <f t="shared" si="483"/>
        <v>0</v>
      </c>
      <c r="AL312" s="40">
        <f t="shared" si="484"/>
        <v>0</v>
      </c>
      <c r="AM312" s="40">
        <f t="shared" si="485"/>
        <v>0</v>
      </c>
      <c r="AN312" s="40">
        <f t="shared" si="486"/>
        <v>0</v>
      </c>
      <c r="AO312" s="167">
        <f t="shared" si="487"/>
        <v>0</v>
      </c>
    </row>
    <row r="313" spans="1:41" ht="16.399999999999999" customHeight="1">
      <c r="A313" s="13"/>
      <c r="B313" s="21"/>
      <c r="C313" s="40">
        <f>SUMIF(Jan!$A:$A,TB!$A313,Jan!$H:$H)</f>
        <v>0</v>
      </c>
      <c r="D313" s="40">
        <f>SUMIF(Feb!$A:$A,TB!$A313,Feb!$H:$H)</f>
        <v>0</v>
      </c>
      <c r="E313" s="40">
        <f>SUMIF(Mar!$A:$A,TB!$A313,Mar!$H:$H)</f>
        <v>0</v>
      </c>
      <c r="F313" s="40">
        <f>SUMIF(Apr!$A:$A,TB!$A313,Apr!$H:$H)</f>
        <v>0</v>
      </c>
      <c r="G313" s="40">
        <f>SUMIF(May!$A:$A,TB!$A313,May!$H:$H)</f>
        <v>0</v>
      </c>
      <c r="H313" s="40">
        <f>SUMIF(Jun!$A:$A,TB!$A313,Jun!$H:$H)</f>
        <v>0</v>
      </c>
      <c r="I313" s="40">
        <f>SUMIF(Jul!$A:$A,TB!$A313,Jul!$H:$H)</f>
        <v>0</v>
      </c>
      <c r="J313" s="40">
        <f>SUMIF(Aug!$A:$A,TB!$A313,Aug!$H:$H)</f>
        <v>0</v>
      </c>
      <c r="K313" s="40">
        <f>SUMIF(Sep!$A:$A,TB!$A313,Sep!$H:$H)</f>
        <v>0</v>
      </c>
      <c r="L313" s="40">
        <f>SUMIF(Oct!$A:$A,TB!$A313,Oct!$H:$H)</f>
        <v>0</v>
      </c>
      <c r="M313" s="40">
        <f>SUMIF(Nov!$A:$A,TB!$A313,Nov!$H:$H)</f>
        <v>0</v>
      </c>
      <c r="N313" s="167">
        <f>SUMIF(Dec!$A:$A,TB!$A313,Dec!$H:$H)</f>
        <v>0</v>
      </c>
      <c r="O313" s="181"/>
      <c r="P313" s="181"/>
      <c r="Q313" s="172">
        <v>0</v>
      </c>
      <c r="R313" s="40">
        <v>0</v>
      </c>
      <c r="S313" s="40">
        <v>0</v>
      </c>
      <c r="T313" s="40">
        <v>0</v>
      </c>
      <c r="U313" s="40">
        <v>0</v>
      </c>
      <c r="V313" s="40">
        <v>0</v>
      </c>
      <c r="W313" s="40">
        <v>0</v>
      </c>
      <c r="X313" s="40">
        <v>0</v>
      </c>
      <c r="Y313" s="40">
        <v>0</v>
      </c>
      <c r="Z313" s="40">
        <v>0</v>
      </c>
      <c r="AA313" s="40">
        <v>0</v>
      </c>
      <c r="AB313" s="40">
        <v>0</v>
      </c>
      <c r="AD313" s="40">
        <f t="shared" si="476"/>
        <v>0</v>
      </c>
      <c r="AE313" s="40">
        <f t="shared" si="477"/>
        <v>0</v>
      </c>
      <c r="AF313" s="40">
        <f t="shared" si="478"/>
        <v>0</v>
      </c>
      <c r="AG313" s="40">
        <f t="shared" si="479"/>
        <v>0</v>
      </c>
      <c r="AH313" s="40">
        <f t="shared" si="480"/>
        <v>0</v>
      </c>
      <c r="AI313" s="40">
        <f t="shared" si="481"/>
        <v>0</v>
      </c>
      <c r="AJ313" s="40">
        <f t="shared" si="482"/>
        <v>0</v>
      </c>
      <c r="AK313" s="40">
        <f t="shared" si="483"/>
        <v>0</v>
      </c>
      <c r="AL313" s="40">
        <f t="shared" si="484"/>
        <v>0</v>
      </c>
      <c r="AM313" s="40">
        <f t="shared" si="485"/>
        <v>0</v>
      </c>
      <c r="AN313" s="40">
        <f t="shared" si="486"/>
        <v>0</v>
      </c>
      <c r="AO313" s="167">
        <f t="shared" si="487"/>
        <v>0</v>
      </c>
    </row>
    <row r="314" spans="1:41" ht="16.399999999999999" customHeight="1">
      <c r="A314" s="17" t="s">
        <v>45</v>
      </c>
      <c r="B314" s="18"/>
      <c r="C314" s="19">
        <f t="shared" ref="C314" si="488">ROUND(SUM(C311:C313),2)</f>
        <v>0</v>
      </c>
      <c r="D314" s="19">
        <f t="shared" ref="D314:N314" si="489">ROUND(SUM(D311:D313),2)</f>
        <v>0</v>
      </c>
      <c r="E314" s="19">
        <f t="shared" si="489"/>
        <v>0</v>
      </c>
      <c r="F314" s="19">
        <f t="shared" si="489"/>
        <v>0</v>
      </c>
      <c r="G314" s="19">
        <f t="shared" si="489"/>
        <v>0</v>
      </c>
      <c r="H314" s="19">
        <f t="shared" si="489"/>
        <v>0</v>
      </c>
      <c r="I314" s="19">
        <f t="shared" si="489"/>
        <v>0</v>
      </c>
      <c r="J314" s="19">
        <f t="shared" si="489"/>
        <v>0</v>
      </c>
      <c r="K314" s="19">
        <f t="shared" si="489"/>
        <v>0</v>
      </c>
      <c r="L314" s="19">
        <f t="shared" si="489"/>
        <v>0</v>
      </c>
      <c r="M314" s="19">
        <f t="shared" si="489"/>
        <v>0</v>
      </c>
      <c r="N314" s="166">
        <f t="shared" si="489"/>
        <v>0</v>
      </c>
      <c r="O314" s="180"/>
      <c r="P314" s="180"/>
      <c r="Q314" s="171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:AO314" si="490">ROUND(SUM(AD311:AD313),2)</f>
        <v>0</v>
      </c>
      <c r="AE314" s="19">
        <f t="shared" si="490"/>
        <v>0</v>
      </c>
      <c r="AF314" s="19">
        <f t="shared" si="490"/>
        <v>0</v>
      </c>
      <c r="AG314" s="19">
        <f t="shared" si="490"/>
        <v>0</v>
      </c>
      <c r="AH314" s="19">
        <f t="shared" si="490"/>
        <v>0</v>
      </c>
      <c r="AI314" s="19">
        <f t="shared" si="490"/>
        <v>0</v>
      </c>
      <c r="AJ314" s="19">
        <f t="shared" si="490"/>
        <v>0</v>
      </c>
      <c r="AK314" s="19">
        <f t="shared" si="490"/>
        <v>0</v>
      </c>
      <c r="AL314" s="19">
        <f t="shared" si="490"/>
        <v>0</v>
      </c>
      <c r="AM314" s="19">
        <f t="shared" si="490"/>
        <v>0</v>
      </c>
      <c r="AN314" s="19">
        <f t="shared" si="490"/>
        <v>0</v>
      </c>
      <c r="AO314" s="19">
        <f t="shared" si="490"/>
        <v>0</v>
      </c>
    </row>
    <row r="315" spans="1:41" ht="16.399999999999999" customHeight="1">
      <c r="A315" s="13"/>
      <c r="B315" s="21"/>
      <c r="C315" s="40">
        <f>SUMIF(Jan!$A:$A,TB!$A315,Jan!$H:$H)</f>
        <v>0</v>
      </c>
      <c r="D315" s="40">
        <f>SUMIF(Feb!$A:$A,TB!$A315,Feb!$H:$H)</f>
        <v>0</v>
      </c>
      <c r="E315" s="40">
        <f>SUMIF(Mar!$A:$A,TB!$A315,Mar!$H:$H)</f>
        <v>0</v>
      </c>
      <c r="F315" s="40">
        <f>SUMIF(Apr!$A:$A,TB!$A315,Apr!$H:$H)</f>
        <v>0</v>
      </c>
      <c r="G315" s="40">
        <f>SUMIF(May!$A:$A,TB!$A315,May!$H:$H)</f>
        <v>0</v>
      </c>
      <c r="H315" s="40">
        <f>SUMIF(Jun!$A:$A,TB!$A315,Jun!$H:$H)</f>
        <v>0</v>
      </c>
      <c r="I315" s="40">
        <f>SUMIF(Jul!$A:$A,TB!$A315,Jul!$H:$H)</f>
        <v>0</v>
      </c>
      <c r="J315" s="40">
        <f>SUMIF(Aug!$A:$A,TB!$A315,Aug!$H:$H)</f>
        <v>0</v>
      </c>
      <c r="K315" s="40">
        <f>SUMIF(Sep!$A:$A,TB!$A315,Sep!$H:$H)</f>
        <v>0</v>
      </c>
      <c r="L315" s="40">
        <f>SUMIF(Oct!$A:$A,TB!$A315,Oct!$H:$H)</f>
        <v>0</v>
      </c>
      <c r="M315" s="40">
        <f>SUMIF(Nov!$A:$A,TB!$A315,Nov!$H:$H)</f>
        <v>0</v>
      </c>
      <c r="N315" s="167">
        <f>SUMIF(Dec!$A:$A,TB!$A315,Dec!$H:$H)</f>
        <v>0</v>
      </c>
      <c r="O315" s="181"/>
      <c r="P315" s="181"/>
      <c r="Q315" s="172">
        <v>0</v>
      </c>
      <c r="R315" s="40">
        <v>0</v>
      </c>
      <c r="S315" s="40">
        <v>0</v>
      </c>
      <c r="T315" s="40">
        <v>0</v>
      </c>
      <c r="U315" s="40">
        <v>0</v>
      </c>
      <c r="V315" s="40">
        <v>0</v>
      </c>
      <c r="W315" s="40">
        <v>0</v>
      </c>
      <c r="X315" s="40">
        <v>0</v>
      </c>
      <c r="Y315" s="40">
        <v>0</v>
      </c>
      <c r="Z315" s="40">
        <v>0</v>
      </c>
      <c r="AA315" s="40">
        <v>0</v>
      </c>
      <c r="AB315" s="40">
        <v>0</v>
      </c>
      <c r="AD315" s="40">
        <f t="shared" ref="AD315:AD318" si="491">ROUND(C315*AD$2,2)</f>
        <v>0</v>
      </c>
      <c r="AE315" s="40">
        <f t="shared" ref="AE315:AE318" si="492">ROUND(D315*AE$2,2)</f>
        <v>0</v>
      </c>
      <c r="AF315" s="40">
        <f t="shared" ref="AF315:AF318" si="493">ROUND(E315*AF$2,2)</f>
        <v>0</v>
      </c>
      <c r="AG315" s="40">
        <f t="shared" ref="AG315:AG318" si="494">ROUND(F315*AG$2,2)</f>
        <v>0</v>
      </c>
      <c r="AH315" s="40">
        <f t="shared" ref="AH315:AH318" si="495">ROUND(G315*AH$2,2)</f>
        <v>0</v>
      </c>
      <c r="AI315" s="40">
        <f t="shared" ref="AI315:AI318" si="496">ROUND(H315*AI$2,2)</f>
        <v>0</v>
      </c>
      <c r="AJ315" s="40">
        <f t="shared" ref="AJ315:AJ318" si="497">ROUND(I315*AJ$2,2)</f>
        <v>0</v>
      </c>
      <c r="AK315" s="40">
        <f t="shared" ref="AK315:AK318" si="498">ROUND(J315*AK$2,2)</f>
        <v>0</v>
      </c>
      <c r="AL315" s="40">
        <f t="shared" ref="AL315:AL318" si="499">ROUND(K315*AL$2,2)</f>
        <v>0</v>
      </c>
      <c r="AM315" s="40">
        <f t="shared" ref="AM315:AM318" si="500">ROUND(L315*AM$2,2)</f>
        <v>0</v>
      </c>
      <c r="AN315" s="40">
        <f t="shared" ref="AN315:AN318" si="501">ROUND(M315*AN$2,2)</f>
        <v>0</v>
      </c>
      <c r="AO315" s="167">
        <f t="shared" ref="AO315:AO318" si="502">ROUND(N315*AO$2,2)</f>
        <v>0</v>
      </c>
    </row>
    <row r="316" spans="1:41" ht="16.399999999999999" customHeight="1">
      <c r="A316" s="13">
        <v>25007</v>
      </c>
      <c r="B316" s="22" t="s">
        <v>286</v>
      </c>
      <c r="C316" s="40">
        <f>SUMIF(Jan!$A:$A,TB!$A316,Jan!$H:$H)</f>
        <v>0</v>
      </c>
      <c r="D316" s="40">
        <f>SUMIF(Feb!$A:$A,TB!$A316,Feb!$H:$H)</f>
        <v>0</v>
      </c>
      <c r="E316" s="40">
        <f>SUMIF(Mar!$A:$A,TB!$A316,Mar!$H:$H)</f>
        <v>0</v>
      </c>
      <c r="F316" s="40">
        <f>SUMIF(Apr!$A:$A,TB!$A316,Apr!$H:$H)</f>
        <v>0</v>
      </c>
      <c r="G316" s="40">
        <f>SUMIF(May!$A:$A,TB!$A316,May!$H:$H)</f>
        <v>0</v>
      </c>
      <c r="H316" s="40">
        <f>SUMIF(Jun!$A:$A,TB!$A316,Jun!$H:$H)</f>
        <v>-18983</v>
      </c>
      <c r="I316" s="40">
        <f>SUMIF(Jul!$A:$A,TB!$A316,Jul!$H:$H)</f>
        <v>-18983</v>
      </c>
      <c r="J316" s="40">
        <f>SUMIF(Aug!$A:$A,TB!$A316,Aug!$H:$H)</f>
        <v>-18983</v>
      </c>
      <c r="K316" s="40">
        <f>SUMIF(Sep!$A:$A,TB!$A316,Sep!$H:$H)</f>
        <v>-18983</v>
      </c>
      <c r="L316" s="40">
        <f>SUMIF(Oct!$A:$A,TB!$A316,Oct!$H:$H)</f>
        <v>-18983</v>
      </c>
      <c r="M316" s="40">
        <f>SUMIF(Nov!$A:$A,TB!$A316,Nov!$H:$H)</f>
        <v>-18983</v>
      </c>
      <c r="N316" s="167">
        <f>SUMIF(Dec!$A:$A,TB!$A316,Dec!$H:$H)</f>
        <v>-18983</v>
      </c>
      <c r="O316" s="181"/>
      <c r="P316" s="181"/>
      <c r="Q316" s="172">
        <v>0</v>
      </c>
      <c r="R316" s="40">
        <v>0</v>
      </c>
      <c r="S316" s="40">
        <v>0</v>
      </c>
      <c r="T316" s="40">
        <v>0</v>
      </c>
      <c r="U316" s="40">
        <v>0</v>
      </c>
      <c r="V316" s="40">
        <v>0</v>
      </c>
      <c r="W316" s="40">
        <v>0</v>
      </c>
      <c r="X316" s="40">
        <v>0</v>
      </c>
      <c r="Y316" s="40">
        <v>0</v>
      </c>
      <c r="Z316" s="40">
        <v>0</v>
      </c>
      <c r="AA316" s="40">
        <v>0</v>
      </c>
      <c r="AB316" s="40">
        <v>0</v>
      </c>
      <c r="AD316" s="40">
        <f t="shared" si="491"/>
        <v>0</v>
      </c>
      <c r="AE316" s="40">
        <f t="shared" si="492"/>
        <v>0</v>
      </c>
      <c r="AF316" s="40">
        <f t="shared" si="493"/>
        <v>0</v>
      </c>
      <c r="AG316" s="40">
        <f t="shared" si="494"/>
        <v>0</v>
      </c>
      <c r="AH316" s="40">
        <f t="shared" si="495"/>
        <v>0</v>
      </c>
      <c r="AI316" s="40">
        <f t="shared" si="496"/>
        <v>-145493.31</v>
      </c>
      <c r="AJ316" s="40">
        <f t="shared" si="497"/>
        <v>-145493.31</v>
      </c>
      <c r="AK316" s="40">
        <f t="shared" si="498"/>
        <v>-145493.31</v>
      </c>
      <c r="AL316" s="40">
        <f t="shared" si="499"/>
        <v>-145493.31</v>
      </c>
      <c r="AM316" s="40">
        <f t="shared" si="500"/>
        <v>-145493.31</v>
      </c>
      <c r="AN316" s="40">
        <f t="shared" si="501"/>
        <v>-145493.31</v>
      </c>
      <c r="AO316" s="167">
        <f t="shared" si="502"/>
        <v>-145493.31</v>
      </c>
    </row>
    <row r="317" spans="1:41" ht="16.399999999999999" customHeight="1">
      <c r="A317" s="13"/>
      <c r="B317" s="21"/>
      <c r="C317" s="40">
        <f>SUMIF(Jan!$A:$A,TB!$A317,Jan!$H:$H)</f>
        <v>0</v>
      </c>
      <c r="D317" s="40">
        <f>SUMIF(Feb!$A:$A,TB!$A317,Feb!$H:$H)</f>
        <v>0</v>
      </c>
      <c r="E317" s="40">
        <f>SUMIF(Mar!$A:$A,TB!$A317,Mar!$H:$H)</f>
        <v>0</v>
      </c>
      <c r="F317" s="40">
        <f>SUMIF(Apr!$A:$A,TB!$A317,Apr!$H:$H)</f>
        <v>0</v>
      </c>
      <c r="G317" s="40">
        <f>SUMIF(May!$A:$A,TB!$A317,May!$H:$H)</f>
        <v>0</v>
      </c>
      <c r="H317" s="40">
        <f>SUMIF(Jun!$A:$A,TB!$A317,Jun!$H:$H)</f>
        <v>0</v>
      </c>
      <c r="I317" s="40">
        <f>SUMIF(Jul!$A:$A,TB!$A317,Jul!$H:$H)</f>
        <v>0</v>
      </c>
      <c r="J317" s="40">
        <f>SUMIF(Aug!$A:$A,TB!$A317,Aug!$H:$H)</f>
        <v>0</v>
      </c>
      <c r="K317" s="40">
        <f>SUMIF(Sep!$A:$A,TB!$A317,Sep!$H:$H)</f>
        <v>0</v>
      </c>
      <c r="L317" s="40">
        <f>SUMIF(Oct!$A:$A,TB!$A317,Oct!$H:$H)</f>
        <v>0</v>
      </c>
      <c r="M317" s="40">
        <f>SUMIF(Nov!$A:$A,TB!$A317,Nov!$H:$H)</f>
        <v>0</v>
      </c>
      <c r="N317" s="167">
        <f>SUMIF(Dec!$A:$A,TB!$A317,Dec!$H:$H)</f>
        <v>0</v>
      </c>
      <c r="O317" s="181"/>
      <c r="P317" s="181"/>
      <c r="Q317" s="172">
        <v>0</v>
      </c>
      <c r="R317" s="40">
        <v>0</v>
      </c>
      <c r="S317" s="40">
        <v>0</v>
      </c>
      <c r="T317" s="40">
        <v>0</v>
      </c>
      <c r="U317" s="40">
        <v>0</v>
      </c>
      <c r="V317" s="40">
        <v>0</v>
      </c>
      <c r="W317" s="40">
        <v>0</v>
      </c>
      <c r="X317" s="40">
        <v>0</v>
      </c>
      <c r="Y317" s="40">
        <v>0</v>
      </c>
      <c r="Z317" s="40">
        <v>0</v>
      </c>
      <c r="AA317" s="40">
        <v>0</v>
      </c>
      <c r="AB317" s="40">
        <v>0</v>
      </c>
      <c r="AD317" s="40">
        <f t="shared" si="491"/>
        <v>0</v>
      </c>
      <c r="AE317" s="40">
        <f t="shared" si="492"/>
        <v>0</v>
      </c>
      <c r="AF317" s="40">
        <f t="shared" si="493"/>
        <v>0</v>
      </c>
      <c r="AG317" s="40">
        <f t="shared" si="494"/>
        <v>0</v>
      </c>
      <c r="AH317" s="40">
        <f t="shared" si="495"/>
        <v>0</v>
      </c>
      <c r="AI317" s="40">
        <f t="shared" si="496"/>
        <v>0</v>
      </c>
      <c r="AJ317" s="40">
        <f t="shared" si="497"/>
        <v>0</v>
      </c>
      <c r="AK317" s="40">
        <f t="shared" si="498"/>
        <v>0</v>
      </c>
      <c r="AL317" s="40">
        <f t="shared" si="499"/>
        <v>0</v>
      </c>
      <c r="AM317" s="40">
        <f t="shared" si="500"/>
        <v>0</v>
      </c>
      <c r="AN317" s="40">
        <f t="shared" si="501"/>
        <v>0</v>
      </c>
      <c r="AO317" s="167">
        <f t="shared" si="502"/>
        <v>0</v>
      </c>
    </row>
    <row r="318" spans="1:41" ht="16.399999999999999" customHeight="1">
      <c r="A318" s="13"/>
      <c r="B318" s="21"/>
      <c r="C318" s="40">
        <f>SUMIF(Jan!$A:$A,TB!$A318,Jan!$H:$H)</f>
        <v>0</v>
      </c>
      <c r="D318" s="40">
        <f>SUMIF(Feb!$A:$A,TB!$A318,Feb!$H:$H)</f>
        <v>0</v>
      </c>
      <c r="E318" s="40">
        <f>SUMIF(Mar!$A:$A,TB!$A318,Mar!$H:$H)</f>
        <v>0</v>
      </c>
      <c r="F318" s="40">
        <f>SUMIF(Apr!$A:$A,TB!$A318,Apr!$H:$H)</f>
        <v>0</v>
      </c>
      <c r="G318" s="40">
        <f>SUMIF(May!$A:$A,TB!$A318,May!$H:$H)</f>
        <v>0</v>
      </c>
      <c r="H318" s="40">
        <f>SUMIF(Jun!$A:$A,TB!$A318,Jun!$H:$H)</f>
        <v>0</v>
      </c>
      <c r="I318" s="40">
        <f>SUMIF(Jul!$A:$A,TB!$A318,Jul!$H:$H)</f>
        <v>0</v>
      </c>
      <c r="J318" s="40">
        <f>SUMIF(Aug!$A:$A,TB!$A318,Aug!$H:$H)</f>
        <v>0</v>
      </c>
      <c r="K318" s="40">
        <f>SUMIF(Sep!$A:$A,TB!$A318,Sep!$H:$H)</f>
        <v>0</v>
      </c>
      <c r="L318" s="40">
        <f>SUMIF(Oct!$A:$A,TB!$A318,Oct!$H:$H)</f>
        <v>0</v>
      </c>
      <c r="M318" s="40">
        <f>SUMIF(Nov!$A:$A,TB!$A318,Nov!$H:$H)</f>
        <v>0</v>
      </c>
      <c r="N318" s="167">
        <f>SUMIF(Dec!$A:$A,TB!$A318,Dec!$H:$H)</f>
        <v>0</v>
      </c>
      <c r="O318" s="181"/>
      <c r="P318" s="181"/>
      <c r="Q318" s="172">
        <v>0</v>
      </c>
      <c r="R318" s="40">
        <v>0</v>
      </c>
      <c r="S318" s="40">
        <v>0</v>
      </c>
      <c r="T318" s="40">
        <v>0</v>
      </c>
      <c r="U318" s="40">
        <v>0</v>
      </c>
      <c r="V318" s="40">
        <v>0</v>
      </c>
      <c r="W318" s="40">
        <v>0</v>
      </c>
      <c r="X318" s="40">
        <v>0</v>
      </c>
      <c r="Y318" s="40">
        <v>0</v>
      </c>
      <c r="Z318" s="40">
        <v>0</v>
      </c>
      <c r="AA318" s="40">
        <v>0</v>
      </c>
      <c r="AB318" s="40">
        <v>0</v>
      </c>
      <c r="AD318" s="40">
        <f t="shared" si="491"/>
        <v>0</v>
      </c>
      <c r="AE318" s="40">
        <f t="shared" si="492"/>
        <v>0</v>
      </c>
      <c r="AF318" s="40">
        <f t="shared" si="493"/>
        <v>0</v>
      </c>
      <c r="AG318" s="40">
        <f t="shared" si="494"/>
        <v>0</v>
      </c>
      <c r="AH318" s="40">
        <f t="shared" si="495"/>
        <v>0</v>
      </c>
      <c r="AI318" s="40">
        <f t="shared" si="496"/>
        <v>0</v>
      </c>
      <c r="AJ318" s="40">
        <f t="shared" si="497"/>
        <v>0</v>
      </c>
      <c r="AK318" s="40">
        <f t="shared" si="498"/>
        <v>0</v>
      </c>
      <c r="AL318" s="40">
        <f t="shared" si="499"/>
        <v>0</v>
      </c>
      <c r="AM318" s="40">
        <f t="shared" si="500"/>
        <v>0</v>
      </c>
      <c r="AN318" s="40">
        <f t="shared" si="501"/>
        <v>0</v>
      </c>
      <c r="AO318" s="167">
        <f t="shared" si="502"/>
        <v>0</v>
      </c>
    </row>
    <row r="319" spans="1:41" ht="16.399999999999999" customHeight="1">
      <c r="A319" s="17" t="s">
        <v>46</v>
      </c>
      <c r="B319" s="18"/>
      <c r="C319" s="19">
        <f t="shared" ref="C319" si="503">ROUND(SUM(C315:C318),2)</f>
        <v>0</v>
      </c>
      <c r="D319" s="19">
        <f t="shared" ref="D319:N319" si="504">ROUND(SUM(D315:D318),2)</f>
        <v>0</v>
      </c>
      <c r="E319" s="19">
        <f t="shared" si="504"/>
        <v>0</v>
      </c>
      <c r="F319" s="19">
        <f t="shared" si="504"/>
        <v>0</v>
      </c>
      <c r="G319" s="19">
        <f t="shared" si="504"/>
        <v>0</v>
      </c>
      <c r="H319" s="19">
        <f t="shared" si="504"/>
        <v>-18983</v>
      </c>
      <c r="I319" s="19">
        <f t="shared" si="504"/>
        <v>-18983</v>
      </c>
      <c r="J319" s="19">
        <f t="shared" si="504"/>
        <v>-18983</v>
      </c>
      <c r="K319" s="19">
        <f t="shared" si="504"/>
        <v>-18983</v>
      </c>
      <c r="L319" s="19">
        <f t="shared" si="504"/>
        <v>-18983</v>
      </c>
      <c r="M319" s="19">
        <f t="shared" si="504"/>
        <v>-18983</v>
      </c>
      <c r="N319" s="166">
        <f t="shared" si="504"/>
        <v>-18983</v>
      </c>
      <c r="O319" s="180"/>
      <c r="P319" s="180"/>
      <c r="Q319" s="171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D319" s="19">
        <f t="shared" ref="AD319:AO319" si="505">ROUND(SUM(AD315:AD318),2)</f>
        <v>0</v>
      </c>
      <c r="AE319" s="19">
        <f t="shared" si="505"/>
        <v>0</v>
      </c>
      <c r="AF319" s="19">
        <f t="shared" si="505"/>
        <v>0</v>
      </c>
      <c r="AG319" s="19">
        <f t="shared" si="505"/>
        <v>0</v>
      </c>
      <c r="AH319" s="19">
        <f t="shared" si="505"/>
        <v>0</v>
      </c>
      <c r="AI319" s="19">
        <f t="shared" si="505"/>
        <v>-145493.31</v>
      </c>
      <c r="AJ319" s="19">
        <f t="shared" si="505"/>
        <v>-145493.31</v>
      </c>
      <c r="AK319" s="19">
        <f t="shared" si="505"/>
        <v>-145493.31</v>
      </c>
      <c r="AL319" s="19">
        <f t="shared" si="505"/>
        <v>-145493.31</v>
      </c>
      <c r="AM319" s="19">
        <f t="shared" si="505"/>
        <v>-145493.31</v>
      </c>
      <c r="AN319" s="19">
        <f t="shared" si="505"/>
        <v>-145493.31</v>
      </c>
      <c r="AO319" s="19">
        <f t="shared" si="505"/>
        <v>-145493.31</v>
      </c>
    </row>
    <row r="320" spans="1:41" ht="16.399999999999999" customHeight="1">
      <c r="A320" s="13"/>
      <c r="B320" s="14"/>
      <c r="C320" s="40">
        <f>SUMIF(Jan!$A:$A,TB!$A320,Jan!$H:$H)</f>
        <v>0</v>
      </c>
      <c r="D320" s="40">
        <f>SUMIF(Feb!$A:$A,TB!$A320,Feb!$H:$H)</f>
        <v>0</v>
      </c>
      <c r="E320" s="40">
        <f>SUMIF(Mar!$A:$A,TB!$A320,Mar!$H:$H)</f>
        <v>0</v>
      </c>
      <c r="F320" s="40">
        <f>SUMIF(Apr!$A:$A,TB!$A320,Apr!$H:$H)</f>
        <v>0</v>
      </c>
      <c r="G320" s="40">
        <f>SUMIF(May!$A:$A,TB!$A320,May!$H:$H)</f>
        <v>0</v>
      </c>
      <c r="H320" s="40">
        <f>SUMIF(Jun!$A:$A,TB!$A320,Jun!$H:$H)</f>
        <v>0</v>
      </c>
      <c r="I320" s="40">
        <f>SUMIF(Jul!$A:$A,TB!$A320,Jul!$H:$H)</f>
        <v>0</v>
      </c>
      <c r="J320" s="40">
        <f>SUMIF(Aug!$A:$A,TB!$A320,Aug!$H:$H)</f>
        <v>0</v>
      </c>
      <c r="K320" s="40">
        <f>SUMIF(Sep!$A:$A,TB!$A320,Sep!$H:$H)</f>
        <v>0</v>
      </c>
      <c r="L320" s="40">
        <f>SUMIF(Oct!$A:$A,TB!$A320,Oct!$H:$H)</f>
        <v>0</v>
      </c>
      <c r="M320" s="40">
        <f>SUMIF(Nov!$A:$A,TB!$A320,Nov!$H:$H)</f>
        <v>0</v>
      </c>
      <c r="N320" s="167">
        <f>SUMIF(Dec!$A:$A,TB!$A320,Dec!$H:$H)</f>
        <v>0</v>
      </c>
      <c r="O320" s="181"/>
      <c r="P320" s="181"/>
      <c r="Q320" s="172">
        <v>0</v>
      </c>
      <c r="R320" s="40">
        <v>0</v>
      </c>
      <c r="S320" s="40">
        <v>0</v>
      </c>
      <c r="T320" s="40">
        <v>0</v>
      </c>
      <c r="U320" s="40">
        <v>0</v>
      </c>
      <c r="V320" s="40">
        <v>0</v>
      </c>
      <c r="W320" s="40">
        <v>0</v>
      </c>
      <c r="X320" s="40">
        <v>0</v>
      </c>
      <c r="Y320" s="40">
        <v>0</v>
      </c>
      <c r="Z320" s="40">
        <v>0</v>
      </c>
      <c r="AA320" s="40">
        <v>0</v>
      </c>
      <c r="AB320" s="40">
        <v>0</v>
      </c>
      <c r="AD320" s="40">
        <f t="shared" ref="AD320:AD326" si="506">ROUND(C320*AD$2,2)</f>
        <v>0</v>
      </c>
      <c r="AE320" s="40">
        <f t="shared" ref="AE320:AE326" si="507">ROUND(D320*AE$2,2)</f>
        <v>0</v>
      </c>
      <c r="AF320" s="40">
        <f t="shared" ref="AF320:AF326" si="508">ROUND(E320*AF$2,2)</f>
        <v>0</v>
      </c>
      <c r="AG320" s="40">
        <f t="shared" ref="AG320:AG326" si="509">ROUND(F320*AG$2,2)</f>
        <v>0</v>
      </c>
      <c r="AH320" s="40">
        <f t="shared" ref="AH320:AH326" si="510">ROUND(G320*AH$2,2)</f>
        <v>0</v>
      </c>
      <c r="AI320" s="40">
        <f t="shared" ref="AI320:AI326" si="511">ROUND(H320*AI$2,2)</f>
        <v>0</v>
      </c>
      <c r="AJ320" s="40">
        <f t="shared" ref="AJ320:AJ326" si="512">ROUND(I320*AJ$2,2)</f>
        <v>0</v>
      </c>
      <c r="AK320" s="40">
        <f t="shared" ref="AK320:AK326" si="513">ROUND(J320*AK$2,2)</f>
        <v>0</v>
      </c>
      <c r="AL320" s="40">
        <f t="shared" ref="AL320:AL326" si="514">ROUND(K320*AL$2,2)</f>
        <v>0</v>
      </c>
      <c r="AM320" s="40">
        <f t="shared" ref="AM320:AM326" si="515">ROUND(L320*AM$2,2)</f>
        <v>0</v>
      </c>
      <c r="AN320" s="40">
        <f t="shared" ref="AN320:AN326" si="516">ROUND(M320*AN$2,2)</f>
        <v>0</v>
      </c>
      <c r="AO320" s="167">
        <f t="shared" ref="AO320:AO326" si="517">ROUND(N320*AO$2,2)</f>
        <v>0</v>
      </c>
    </row>
    <row r="321" spans="1:41" ht="16.399999999999999" customHeight="1">
      <c r="A321" s="13">
        <v>25008</v>
      </c>
      <c r="B321" s="22" t="s">
        <v>287</v>
      </c>
      <c r="C321" s="40">
        <f>SUMIF(Jan!$A:$A,TB!$A321,Jan!$H:$H)</f>
        <v>0</v>
      </c>
      <c r="D321" s="40">
        <f>SUMIF(Feb!$A:$A,TB!$A321,Feb!$H:$H)</f>
        <v>0</v>
      </c>
      <c r="E321" s="40">
        <f>SUMIF(Mar!$A:$A,TB!$A321,Mar!$H:$H)</f>
        <v>0</v>
      </c>
      <c r="F321" s="40">
        <f>SUMIF(Apr!$A:$A,TB!$A321,Apr!$H:$H)</f>
        <v>0</v>
      </c>
      <c r="G321" s="40">
        <f>SUMIF(May!$A:$A,TB!$A321,May!$H:$H)</f>
        <v>0</v>
      </c>
      <c r="H321" s="40">
        <f>SUMIF(Jun!$A:$A,TB!$A321,Jun!$H:$H)</f>
        <v>0</v>
      </c>
      <c r="I321" s="40">
        <f>SUMIF(Jul!$A:$A,TB!$A321,Jul!$H:$H)</f>
        <v>0</v>
      </c>
      <c r="J321" s="40">
        <f>SUMIF(Aug!$A:$A,TB!$A321,Aug!$H:$H)</f>
        <v>0</v>
      </c>
      <c r="K321" s="40">
        <f>SUMIF(Sep!$A:$A,TB!$A321,Sep!$H:$H)</f>
        <v>0</v>
      </c>
      <c r="L321" s="40">
        <f>SUMIF(Oct!$A:$A,TB!$A321,Oct!$H:$H)</f>
        <v>0</v>
      </c>
      <c r="M321" s="40">
        <f>SUMIF(Nov!$A:$A,TB!$A321,Nov!$H:$H)</f>
        <v>0</v>
      </c>
      <c r="N321" s="167">
        <f>SUMIF(Dec!$A:$A,TB!$A321,Dec!$H:$H)</f>
        <v>0</v>
      </c>
      <c r="O321" s="181"/>
      <c r="P321" s="181"/>
      <c r="Q321" s="172">
        <v>0</v>
      </c>
      <c r="R321" s="40">
        <v>0</v>
      </c>
      <c r="S321" s="40">
        <v>0</v>
      </c>
      <c r="T321" s="40">
        <v>0</v>
      </c>
      <c r="U321" s="40">
        <v>0</v>
      </c>
      <c r="V321" s="40">
        <v>0</v>
      </c>
      <c r="W321" s="40">
        <v>0</v>
      </c>
      <c r="X321" s="40">
        <v>0</v>
      </c>
      <c r="Y321" s="40">
        <v>0</v>
      </c>
      <c r="Z321" s="40">
        <v>0</v>
      </c>
      <c r="AA321" s="40">
        <v>0</v>
      </c>
      <c r="AB321" s="40">
        <v>0</v>
      </c>
      <c r="AD321" s="40">
        <f t="shared" si="506"/>
        <v>0</v>
      </c>
      <c r="AE321" s="40">
        <f t="shared" si="507"/>
        <v>0</v>
      </c>
      <c r="AF321" s="40">
        <f t="shared" si="508"/>
        <v>0</v>
      </c>
      <c r="AG321" s="40">
        <f t="shared" si="509"/>
        <v>0</v>
      </c>
      <c r="AH321" s="40">
        <f t="shared" si="510"/>
        <v>0</v>
      </c>
      <c r="AI321" s="40">
        <f t="shared" si="511"/>
        <v>0</v>
      </c>
      <c r="AJ321" s="40">
        <f t="shared" si="512"/>
        <v>0</v>
      </c>
      <c r="AK321" s="40">
        <f t="shared" si="513"/>
        <v>0</v>
      </c>
      <c r="AL321" s="40">
        <f t="shared" si="514"/>
        <v>0</v>
      </c>
      <c r="AM321" s="40">
        <f t="shared" si="515"/>
        <v>0</v>
      </c>
      <c r="AN321" s="40">
        <f t="shared" si="516"/>
        <v>0</v>
      </c>
      <c r="AO321" s="167">
        <f t="shared" si="517"/>
        <v>0</v>
      </c>
    </row>
    <row r="322" spans="1:41" ht="16.399999999999999" customHeight="1">
      <c r="A322" s="13">
        <v>25009</v>
      </c>
      <c r="B322" s="14" t="s">
        <v>288</v>
      </c>
      <c r="C322" s="40">
        <f>SUMIF(Jan!$A:$A,TB!$A322,Jan!$H:$H)</f>
        <v>0</v>
      </c>
      <c r="D322" s="40">
        <f>SUMIF(Feb!$A:$A,TB!$A322,Feb!$H:$H)</f>
        <v>0</v>
      </c>
      <c r="E322" s="40">
        <f>SUMIF(Mar!$A:$A,TB!$A322,Mar!$H:$H)</f>
        <v>0</v>
      </c>
      <c r="F322" s="40">
        <f>SUMIF(Apr!$A:$A,TB!$A322,Apr!$H:$H)</f>
        <v>0</v>
      </c>
      <c r="G322" s="40">
        <f>SUMIF(May!$A:$A,TB!$A322,May!$H:$H)</f>
        <v>0</v>
      </c>
      <c r="H322" s="40">
        <f>SUMIF(Jun!$A:$A,TB!$A322,Jun!$H:$H)</f>
        <v>0</v>
      </c>
      <c r="I322" s="40">
        <f>SUMIF(Jul!$A:$A,TB!$A322,Jul!$H:$H)</f>
        <v>0</v>
      </c>
      <c r="J322" s="40">
        <f>SUMIF(Aug!$A:$A,TB!$A322,Aug!$H:$H)</f>
        <v>0</v>
      </c>
      <c r="K322" s="40">
        <f>SUMIF(Sep!$A:$A,TB!$A322,Sep!$H:$H)</f>
        <v>0</v>
      </c>
      <c r="L322" s="40">
        <f>SUMIF(Oct!$A:$A,TB!$A322,Oct!$H:$H)</f>
        <v>0</v>
      </c>
      <c r="M322" s="40">
        <f>SUMIF(Nov!$A:$A,TB!$A322,Nov!$H:$H)</f>
        <v>0</v>
      </c>
      <c r="N322" s="167">
        <f>SUMIF(Dec!$A:$A,TB!$A322,Dec!$H:$H)</f>
        <v>0</v>
      </c>
      <c r="O322" s="181"/>
      <c r="P322" s="181"/>
      <c r="Q322" s="172">
        <v>0</v>
      </c>
      <c r="R322" s="40">
        <v>0</v>
      </c>
      <c r="S322" s="40">
        <v>0</v>
      </c>
      <c r="T322" s="40">
        <v>0</v>
      </c>
      <c r="U322" s="40">
        <v>0</v>
      </c>
      <c r="V322" s="40">
        <v>0</v>
      </c>
      <c r="W322" s="40">
        <v>0</v>
      </c>
      <c r="X322" s="40">
        <v>0</v>
      </c>
      <c r="Y322" s="40">
        <v>0</v>
      </c>
      <c r="Z322" s="40">
        <v>0</v>
      </c>
      <c r="AA322" s="40">
        <v>0</v>
      </c>
      <c r="AB322" s="40">
        <v>0</v>
      </c>
      <c r="AD322" s="40">
        <f t="shared" si="506"/>
        <v>0</v>
      </c>
      <c r="AE322" s="40">
        <f t="shared" si="507"/>
        <v>0</v>
      </c>
      <c r="AF322" s="40">
        <f t="shared" si="508"/>
        <v>0</v>
      </c>
      <c r="AG322" s="40">
        <f t="shared" si="509"/>
        <v>0</v>
      </c>
      <c r="AH322" s="40">
        <f t="shared" si="510"/>
        <v>0</v>
      </c>
      <c r="AI322" s="40">
        <f t="shared" si="511"/>
        <v>0</v>
      </c>
      <c r="AJ322" s="40">
        <f t="shared" si="512"/>
        <v>0</v>
      </c>
      <c r="AK322" s="40">
        <f t="shared" si="513"/>
        <v>0</v>
      </c>
      <c r="AL322" s="40">
        <f t="shared" si="514"/>
        <v>0</v>
      </c>
      <c r="AM322" s="40">
        <f t="shared" si="515"/>
        <v>0</v>
      </c>
      <c r="AN322" s="40">
        <f t="shared" si="516"/>
        <v>0</v>
      </c>
      <c r="AO322" s="167">
        <f t="shared" si="517"/>
        <v>0</v>
      </c>
    </row>
    <row r="323" spans="1:41" ht="16.399999999999999" customHeight="1">
      <c r="A323" s="13">
        <v>25011</v>
      </c>
      <c r="B323" s="14" t="s">
        <v>289</v>
      </c>
      <c r="C323" s="40">
        <f>SUMIF(Jan!$A:$A,TB!$A323,Jan!$H:$H)</f>
        <v>0</v>
      </c>
      <c r="D323" s="40">
        <f>SUMIF(Feb!$A:$A,TB!$A323,Feb!$H:$H)</f>
        <v>0</v>
      </c>
      <c r="E323" s="40">
        <f>SUMIF(Mar!$A:$A,TB!$A323,Mar!$H:$H)</f>
        <v>0</v>
      </c>
      <c r="F323" s="40">
        <f>SUMIF(Apr!$A:$A,TB!$A323,Apr!$H:$H)</f>
        <v>0</v>
      </c>
      <c r="G323" s="40">
        <f>SUMIF(May!$A:$A,TB!$A323,May!$H:$H)</f>
        <v>0</v>
      </c>
      <c r="H323" s="40">
        <f>SUMIF(Jun!$A:$A,TB!$A323,Jun!$H:$H)</f>
        <v>0</v>
      </c>
      <c r="I323" s="40">
        <f>SUMIF(Jul!$A:$A,TB!$A323,Jul!$H:$H)</f>
        <v>0</v>
      </c>
      <c r="J323" s="40">
        <f>SUMIF(Aug!$A:$A,TB!$A323,Aug!$H:$H)</f>
        <v>0</v>
      </c>
      <c r="K323" s="40">
        <f>SUMIF(Sep!$A:$A,TB!$A323,Sep!$H:$H)</f>
        <v>0</v>
      </c>
      <c r="L323" s="40">
        <f>SUMIF(Oct!$A:$A,TB!$A323,Oct!$H:$H)</f>
        <v>0</v>
      </c>
      <c r="M323" s="40">
        <f>SUMIF(Nov!$A:$A,TB!$A323,Nov!$H:$H)</f>
        <v>0</v>
      </c>
      <c r="N323" s="167">
        <f>SUMIF(Dec!$A:$A,TB!$A323,Dec!$H:$H)</f>
        <v>0</v>
      </c>
      <c r="O323" s="181"/>
      <c r="P323" s="181"/>
      <c r="Q323" s="172">
        <v>0</v>
      </c>
      <c r="R323" s="40">
        <v>0</v>
      </c>
      <c r="S323" s="40">
        <v>0</v>
      </c>
      <c r="T323" s="40">
        <v>0</v>
      </c>
      <c r="U323" s="40">
        <v>0</v>
      </c>
      <c r="V323" s="40">
        <v>0</v>
      </c>
      <c r="W323" s="40">
        <v>0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D323" s="40">
        <f t="shared" si="506"/>
        <v>0</v>
      </c>
      <c r="AE323" s="40">
        <f t="shared" si="507"/>
        <v>0</v>
      </c>
      <c r="AF323" s="40">
        <f t="shared" si="508"/>
        <v>0</v>
      </c>
      <c r="AG323" s="40">
        <f t="shared" si="509"/>
        <v>0</v>
      </c>
      <c r="AH323" s="40">
        <f t="shared" si="510"/>
        <v>0</v>
      </c>
      <c r="AI323" s="40">
        <f t="shared" si="511"/>
        <v>0</v>
      </c>
      <c r="AJ323" s="40">
        <f t="shared" si="512"/>
        <v>0</v>
      </c>
      <c r="AK323" s="40">
        <f t="shared" si="513"/>
        <v>0</v>
      </c>
      <c r="AL323" s="40">
        <f t="shared" si="514"/>
        <v>0</v>
      </c>
      <c r="AM323" s="40">
        <f t="shared" si="515"/>
        <v>0</v>
      </c>
      <c r="AN323" s="40">
        <f t="shared" si="516"/>
        <v>0</v>
      </c>
      <c r="AO323" s="167">
        <f t="shared" si="517"/>
        <v>0</v>
      </c>
    </row>
    <row r="324" spans="1:41" ht="16.399999999999999" customHeight="1">
      <c r="A324" s="13">
        <v>25015</v>
      </c>
      <c r="B324" s="14" t="s">
        <v>290</v>
      </c>
      <c r="C324" s="40">
        <f>SUMIF(Jan!$A:$A,TB!$A324,Jan!$H:$H)</f>
        <v>0</v>
      </c>
      <c r="D324" s="40">
        <f>SUMIF(Feb!$A:$A,TB!$A324,Feb!$H:$H)</f>
        <v>0</v>
      </c>
      <c r="E324" s="40">
        <f>SUMIF(Mar!$A:$A,TB!$A324,Mar!$H:$H)</f>
        <v>0</v>
      </c>
      <c r="F324" s="40">
        <f>SUMIF(Apr!$A:$A,TB!$A324,Apr!$H:$H)</f>
        <v>0</v>
      </c>
      <c r="G324" s="40">
        <f>SUMIF(May!$A:$A,TB!$A324,May!$H:$H)</f>
        <v>0</v>
      </c>
      <c r="H324" s="40">
        <f>SUMIF(Jun!$A:$A,TB!$A324,Jun!$H:$H)</f>
        <v>0</v>
      </c>
      <c r="I324" s="40">
        <f>SUMIF(Jul!$A:$A,TB!$A324,Jul!$H:$H)</f>
        <v>0</v>
      </c>
      <c r="J324" s="40">
        <f>SUMIF(Aug!$A:$A,TB!$A324,Aug!$H:$H)</f>
        <v>0</v>
      </c>
      <c r="K324" s="40">
        <f>SUMIF(Sep!$A:$A,TB!$A324,Sep!$H:$H)</f>
        <v>0</v>
      </c>
      <c r="L324" s="40">
        <f>SUMIF(Oct!$A:$A,TB!$A324,Oct!$H:$H)</f>
        <v>0</v>
      </c>
      <c r="M324" s="40">
        <f>SUMIF(Nov!$A:$A,TB!$A324,Nov!$H:$H)</f>
        <v>0</v>
      </c>
      <c r="N324" s="167">
        <f>SUMIF(Dec!$A:$A,TB!$A324,Dec!$H:$H)</f>
        <v>0</v>
      </c>
      <c r="O324" s="181"/>
      <c r="P324" s="181"/>
      <c r="Q324" s="172">
        <v>0</v>
      </c>
      <c r="R324" s="40">
        <v>0</v>
      </c>
      <c r="S324" s="40">
        <v>0</v>
      </c>
      <c r="T324" s="40">
        <v>0</v>
      </c>
      <c r="U324" s="40">
        <v>0</v>
      </c>
      <c r="V324" s="40">
        <v>0</v>
      </c>
      <c r="W324" s="40">
        <v>0</v>
      </c>
      <c r="X324" s="40">
        <v>0</v>
      </c>
      <c r="Y324" s="40">
        <v>0</v>
      </c>
      <c r="Z324" s="40">
        <v>0</v>
      </c>
      <c r="AA324" s="40">
        <v>0</v>
      </c>
      <c r="AB324" s="40">
        <v>0</v>
      </c>
      <c r="AD324" s="40">
        <f t="shared" si="506"/>
        <v>0</v>
      </c>
      <c r="AE324" s="40">
        <f t="shared" si="507"/>
        <v>0</v>
      </c>
      <c r="AF324" s="40">
        <f t="shared" si="508"/>
        <v>0</v>
      </c>
      <c r="AG324" s="40">
        <f t="shared" si="509"/>
        <v>0</v>
      </c>
      <c r="AH324" s="40">
        <f t="shared" si="510"/>
        <v>0</v>
      </c>
      <c r="AI324" s="40">
        <f t="shared" si="511"/>
        <v>0</v>
      </c>
      <c r="AJ324" s="40">
        <f t="shared" si="512"/>
        <v>0</v>
      </c>
      <c r="AK324" s="40">
        <f t="shared" si="513"/>
        <v>0</v>
      </c>
      <c r="AL324" s="40">
        <f t="shared" si="514"/>
        <v>0</v>
      </c>
      <c r="AM324" s="40">
        <f t="shared" si="515"/>
        <v>0</v>
      </c>
      <c r="AN324" s="40">
        <f t="shared" si="516"/>
        <v>0</v>
      </c>
      <c r="AO324" s="167">
        <f t="shared" si="517"/>
        <v>0</v>
      </c>
    </row>
    <row r="325" spans="1:41" ht="16.399999999999999" customHeight="1">
      <c r="A325" s="13">
        <v>25016</v>
      </c>
      <c r="B325" s="21" t="s">
        <v>291</v>
      </c>
      <c r="C325" s="40">
        <f>SUMIF(Jan!$A:$A,TB!$A325,Jan!$H:$H)</f>
        <v>0</v>
      </c>
      <c r="D325" s="40">
        <f>SUMIF(Feb!$A:$A,TB!$A325,Feb!$H:$H)</f>
        <v>0</v>
      </c>
      <c r="E325" s="40">
        <f>SUMIF(Mar!$A:$A,TB!$A325,Mar!$H:$H)</f>
        <v>0</v>
      </c>
      <c r="F325" s="40">
        <f>SUMIF(Apr!$A:$A,TB!$A325,Apr!$H:$H)</f>
        <v>0</v>
      </c>
      <c r="G325" s="40">
        <f>SUMIF(May!$A:$A,TB!$A325,May!$H:$H)</f>
        <v>0</v>
      </c>
      <c r="H325" s="40">
        <f>SUMIF(Jun!$A:$A,TB!$A325,Jun!$H:$H)</f>
        <v>0</v>
      </c>
      <c r="I325" s="40">
        <f>SUMIF(Jul!$A:$A,TB!$A325,Jul!$H:$H)</f>
        <v>0</v>
      </c>
      <c r="J325" s="40">
        <f>SUMIF(Aug!$A:$A,TB!$A325,Aug!$H:$H)</f>
        <v>0</v>
      </c>
      <c r="K325" s="40">
        <f>SUMIF(Sep!$A:$A,TB!$A325,Sep!$H:$H)</f>
        <v>0</v>
      </c>
      <c r="L325" s="40">
        <f>SUMIF(Oct!$A:$A,TB!$A325,Oct!$H:$H)</f>
        <v>0</v>
      </c>
      <c r="M325" s="40">
        <f>SUMIF(Nov!$A:$A,TB!$A325,Nov!$H:$H)</f>
        <v>0</v>
      </c>
      <c r="N325" s="167">
        <f>SUMIF(Dec!$A:$A,TB!$A325,Dec!$H:$H)</f>
        <v>0</v>
      </c>
      <c r="O325" s="181"/>
      <c r="P325" s="181"/>
      <c r="Q325" s="172">
        <v>0</v>
      </c>
      <c r="R325" s="40">
        <v>0</v>
      </c>
      <c r="S325" s="40">
        <v>0</v>
      </c>
      <c r="T325" s="40">
        <v>0</v>
      </c>
      <c r="U325" s="40">
        <v>0</v>
      </c>
      <c r="V325" s="40">
        <v>0</v>
      </c>
      <c r="W325" s="40">
        <v>0</v>
      </c>
      <c r="X325" s="40">
        <v>0</v>
      </c>
      <c r="Y325" s="40">
        <v>0</v>
      </c>
      <c r="Z325" s="40">
        <v>0</v>
      </c>
      <c r="AA325" s="40">
        <v>0</v>
      </c>
      <c r="AB325" s="40">
        <v>0</v>
      </c>
      <c r="AD325" s="40">
        <f t="shared" si="506"/>
        <v>0</v>
      </c>
      <c r="AE325" s="40">
        <f t="shared" si="507"/>
        <v>0</v>
      </c>
      <c r="AF325" s="40">
        <f t="shared" si="508"/>
        <v>0</v>
      </c>
      <c r="AG325" s="40">
        <f t="shared" si="509"/>
        <v>0</v>
      </c>
      <c r="AH325" s="40">
        <f t="shared" si="510"/>
        <v>0</v>
      </c>
      <c r="AI325" s="40">
        <f t="shared" si="511"/>
        <v>0</v>
      </c>
      <c r="AJ325" s="40">
        <f t="shared" si="512"/>
        <v>0</v>
      </c>
      <c r="AK325" s="40">
        <f t="shared" si="513"/>
        <v>0</v>
      </c>
      <c r="AL325" s="40">
        <f t="shared" si="514"/>
        <v>0</v>
      </c>
      <c r="AM325" s="40">
        <f t="shared" si="515"/>
        <v>0</v>
      </c>
      <c r="AN325" s="40">
        <f t="shared" si="516"/>
        <v>0</v>
      </c>
      <c r="AO325" s="167">
        <f t="shared" si="517"/>
        <v>0</v>
      </c>
    </row>
    <row r="326" spans="1:41" ht="16.399999999999999" customHeight="1">
      <c r="A326" s="13"/>
      <c r="B326" s="21"/>
      <c r="C326" s="40">
        <f>SUMIF(Jan!$A:$A,TB!$A326,Jan!$H:$H)</f>
        <v>0</v>
      </c>
      <c r="D326" s="40">
        <f>SUMIF(Feb!$A:$A,TB!$A326,Feb!$H:$H)</f>
        <v>0</v>
      </c>
      <c r="E326" s="40">
        <f>SUMIF(Mar!$A:$A,TB!$A326,Mar!$H:$H)</f>
        <v>0</v>
      </c>
      <c r="F326" s="40">
        <f>SUMIF(Apr!$A:$A,TB!$A326,Apr!$H:$H)</f>
        <v>0</v>
      </c>
      <c r="G326" s="40">
        <f>SUMIF(May!$A:$A,TB!$A326,May!$H:$H)</f>
        <v>0</v>
      </c>
      <c r="H326" s="40">
        <f>SUMIF(Jun!$A:$A,TB!$A326,Jun!$H:$H)</f>
        <v>0</v>
      </c>
      <c r="I326" s="40">
        <f>SUMIF(Jul!$A:$A,TB!$A326,Jul!$H:$H)</f>
        <v>0</v>
      </c>
      <c r="J326" s="40">
        <f>SUMIF(Aug!$A:$A,TB!$A326,Aug!$H:$H)</f>
        <v>0</v>
      </c>
      <c r="K326" s="40">
        <f>SUMIF(Sep!$A:$A,TB!$A326,Sep!$H:$H)</f>
        <v>0</v>
      </c>
      <c r="L326" s="40">
        <f>SUMIF(Oct!$A:$A,TB!$A326,Oct!$H:$H)</f>
        <v>0</v>
      </c>
      <c r="M326" s="40">
        <f>SUMIF(Nov!$A:$A,TB!$A326,Nov!$H:$H)</f>
        <v>0</v>
      </c>
      <c r="N326" s="167">
        <f>SUMIF(Dec!$A:$A,TB!$A326,Dec!$H:$H)</f>
        <v>0</v>
      </c>
      <c r="O326" s="181"/>
      <c r="P326" s="181"/>
      <c r="Q326" s="172">
        <v>0</v>
      </c>
      <c r="R326" s="40">
        <v>0</v>
      </c>
      <c r="S326" s="40">
        <v>0</v>
      </c>
      <c r="T326" s="40">
        <v>0</v>
      </c>
      <c r="U326" s="40">
        <v>0</v>
      </c>
      <c r="V326" s="40">
        <v>0</v>
      </c>
      <c r="W326" s="40">
        <v>0</v>
      </c>
      <c r="X326" s="40">
        <v>0</v>
      </c>
      <c r="Y326" s="40">
        <v>0</v>
      </c>
      <c r="Z326" s="40">
        <v>0</v>
      </c>
      <c r="AA326" s="40">
        <v>0</v>
      </c>
      <c r="AB326" s="40">
        <v>0</v>
      </c>
      <c r="AD326" s="40">
        <f t="shared" si="506"/>
        <v>0</v>
      </c>
      <c r="AE326" s="40">
        <f t="shared" si="507"/>
        <v>0</v>
      </c>
      <c r="AF326" s="40">
        <f t="shared" si="508"/>
        <v>0</v>
      </c>
      <c r="AG326" s="40">
        <f t="shared" si="509"/>
        <v>0</v>
      </c>
      <c r="AH326" s="40">
        <f t="shared" si="510"/>
        <v>0</v>
      </c>
      <c r="AI326" s="40">
        <f t="shared" si="511"/>
        <v>0</v>
      </c>
      <c r="AJ326" s="40">
        <f t="shared" si="512"/>
        <v>0</v>
      </c>
      <c r="AK326" s="40">
        <f t="shared" si="513"/>
        <v>0</v>
      </c>
      <c r="AL326" s="40">
        <f t="shared" si="514"/>
        <v>0</v>
      </c>
      <c r="AM326" s="40">
        <f t="shared" si="515"/>
        <v>0</v>
      </c>
      <c r="AN326" s="40">
        <f t="shared" si="516"/>
        <v>0</v>
      </c>
      <c r="AO326" s="167">
        <f t="shared" si="517"/>
        <v>0</v>
      </c>
    </row>
    <row r="327" spans="1:41" ht="16.399999999999999" customHeight="1">
      <c r="A327" s="17" t="s">
        <v>47</v>
      </c>
      <c r="B327" s="18"/>
      <c r="C327" s="19">
        <f t="shared" ref="C327" si="518">ROUND(SUM(C320:C326),2)</f>
        <v>0</v>
      </c>
      <c r="D327" s="19">
        <f t="shared" ref="D327:N327" si="519">ROUND(SUM(D320:D326),2)</f>
        <v>0</v>
      </c>
      <c r="E327" s="19">
        <f t="shared" si="519"/>
        <v>0</v>
      </c>
      <c r="F327" s="19">
        <f t="shared" si="519"/>
        <v>0</v>
      </c>
      <c r="G327" s="19">
        <f t="shared" si="519"/>
        <v>0</v>
      </c>
      <c r="H327" s="19">
        <f t="shared" si="519"/>
        <v>0</v>
      </c>
      <c r="I327" s="19">
        <f t="shared" si="519"/>
        <v>0</v>
      </c>
      <c r="J327" s="19">
        <f t="shared" si="519"/>
        <v>0</v>
      </c>
      <c r="K327" s="19">
        <f t="shared" si="519"/>
        <v>0</v>
      </c>
      <c r="L327" s="19">
        <f t="shared" si="519"/>
        <v>0</v>
      </c>
      <c r="M327" s="19">
        <f t="shared" si="519"/>
        <v>0</v>
      </c>
      <c r="N327" s="166">
        <f t="shared" si="519"/>
        <v>0</v>
      </c>
      <c r="O327" s="180"/>
      <c r="P327" s="180"/>
      <c r="Q327" s="171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D327" s="19">
        <f t="shared" ref="AD327:AO327" si="520">ROUND(SUM(AD320:AD326),2)</f>
        <v>0</v>
      </c>
      <c r="AE327" s="19">
        <f t="shared" si="520"/>
        <v>0</v>
      </c>
      <c r="AF327" s="19">
        <f t="shared" si="520"/>
        <v>0</v>
      </c>
      <c r="AG327" s="19">
        <f t="shared" si="520"/>
        <v>0</v>
      </c>
      <c r="AH327" s="19">
        <f t="shared" si="520"/>
        <v>0</v>
      </c>
      <c r="AI327" s="19">
        <f t="shared" si="520"/>
        <v>0</v>
      </c>
      <c r="AJ327" s="19">
        <f t="shared" si="520"/>
        <v>0</v>
      </c>
      <c r="AK327" s="19">
        <f t="shared" si="520"/>
        <v>0</v>
      </c>
      <c r="AL327" s="19">
        <f t="shared" si="520"/>
        <v>0</v>
      </c>
      <c r="AM327" s="19">
        <f t="shared" si="520"/>
        <v>0</v>
      </c>
      <c r="AN327" s="19">
        <f t="shared" si="520"/>
        <v>0</v>
      </c>
      <c r="AO327" s="19">
        <f t="shared" si="520"/>
        <v>0</v>
      </c>
    </row>
    <row r="328" spans="1:41" ht="16.399999999999999" customHeight="1">
      <c r="A328" s="13"/>
      <c r="B328" s="14"/>
      <c r="C328" s="40">
        <f>SUMIF(Jan!$A:$A,TB!$A328,Jan!$H:$H)</f>
        <v>0</v>
      </c>
      <c r="D328" s="40">
        <f>SUMIF(Feb!$A:$A,TB!$A328,Feb!$H:$H)</f>
        <v>0</v>
      </c>
      <c r="E328" s="40">
        <f>SUMIF(Mar!$A:$A,TB!$A328,Mar!$H:$H)</f>
        <v>0</v>
      </c>
      <c r="F328" s="40">
        <f>SUMIF(Apr!$A:$A,TB!$A328,Apr!$H:$H)</f>
        <v>0</v>
      </c>
      <c r="G328" s="40">
        <f>SUMIF(May!$A:$A,TB!$A328,May!$H:$H)</f>
        <v>0</v>
      </c>
      <c r="H328" s="40">
        <f>SUMIF(Jun!$A:$A,TB!$A328,Jun!$H:$H)</f>
        <v>0</v>
      </c>
      <c r="I328" s="40">
        <f>SUMIF(Jul!$A:$A,TB!$A328,Jul!$H:$H)</f>
        <v>0</v>
      </c>
      <c r="J328" s="40">
        <f>SUMIF(Aug!$A:$A,TB!$A328,Aug!$H:$H)</f>
        <v>0</v>
      </c>
      <c r="K328" s="40">
        <f>SUMIF(Sep!$A:$A,TB!$A328,Sep!$H:$H)</f>
        <v>0</v>
      </c>
      <c r="L328" s="40">
        <f>SUMIF(Oct!$A:$A,TB!$A328,Oct!$H:$H)</f>
        <v>0</v>
      </c>
      <c r="M328" s="40">
        <f>SUMIF(Nov!$A:$A,TB!$A328,Nov!$H:$H)</f>
        <v>0</v>
      </c>
      <c r="N328" s="167">
        <f>SUMIF(Dec!$A:$A,TB!$A328,Dec!$H:$H)</f>
        <v>0</v>
      </c>
      <c r="O328" s="181"/>
      <c r="P328" s="181"/>
      <c r="Q328" s="172">
        <v>0</v>
      </c>
      <c r="R328" s="40">
        <v>0</v>
      </c>
      <c r="S328" s="40">
        <v>0</v>
      </c>
      <c r="T328" s="40">
        <v>0</v>
      </c>
      <c r="U328" s="40">
        <v>0</v>
      </c>
      <c r="V328" s="40">
        <v>0</v>
      </c>
      <c r="W328" s="40">
        <v>0</v>
      </c>
      <c r="X328" s="40">
        <v>0</v>
      </c>
      <c r="Y328" s="40">
        <v>0</v>
      </c>
      <c r="Z328" s="40">
        <v>0</v>
      </c>
      <c r="AA328" s="40">
        <v>0</v>
      </c>
      <c r="AB328" s="40">
        <v>0</v>
      </c>
      <c r="AD328" s="40">
        <f t="shared" ref="AD328:AD331" si="521">ROUND(C328*AD$2,2)</f>
        <v>0</v>
      </c>
      <c r="AE328" s="40">
        <f t="shared" ref="AE328:AE331" si="522">ROUND(D328*AE$2,2)</f>
        <v>0</v>
      </c>
      <c r="AF328" s="40">
        <f t="shared" ref="AF328:AF331" si="523">ROUND(E328*AF$2,2)</f>
        <v>0</v>
      </c>
      <c r="AG328" s="40">
        <f t="shared" ref="AG328:AG331" si="524">ROUND(F328*AG$2,2)</f>
        <v>0</v>
      </c>
      <c r="AH328" s="40">
        <f t="shared" ref="AH328:AH331" si="525">ROUND(G328*AH$2,2)</f>
        <v>0</v>
      </c>
      <c r="AI328" s="40">
        <f t="shared" ref="AI328:AI331" si="526">ROUND(H328*AI$2,2)</f>
        <v>0</v>
      </c>
      <c r="AJ328" s="40">
        <f t="shared" ref="AJ328:AJ331" si="527">ROUND(I328*AJ$2,2)</f>
        <v>0</v>
      </c>
      <c r="AK328" s="40">
        <f t="shared" ref="AK328:AK331" si="528">ROUND(J328*AK$2,2)</f>
        <v>0</v>
      </c>
      <c r="AL328" s="40">
        <f t="shared" ref="AL328:AL331" si="529">ROUND(K328*AL$2,2)</f>
        <v>0</v>
      </c>
      <c r="AM328" s="40">
        <f t="shared" ref="AM328:AM331" si="530">ROUND(L328*AM$2,2)</f>
        <v>0</v>
      </c>
      <c r="AN328" s="40">
        <f t="shared" ref="AN328:AN331" si="531">ROUND(M328*AN$2,2)</f>
        <v>0</v>
      </c>
      <c r="AO328" s="167">
        <f t="shared" ref="AO328:AO331" si="532">ROUND(N328*AO$2,2)</f>
        <v>0</v>
      </c>
    </row>
    <row r="329" spans="1:41" ht="16.399999999999999" customHeight="1">
      <c r="A329" s="13">
        <v>25013</v>
      </c>
      <c r="B329" s="22" t="s">
        <v>292</v>
      </c>
      <c r="C329" s="40">
        <f>SUMIF(Jan!$A:$A,TB!$A329,Jan!$H:$H)</f>
        <v>0</v>
      </c>
      <c r="D329" s="40">
        <f>SUMIF(Feb!$A:$A,TB!$A329,Feb!$H:$H)</f>
        <v>0</v>
      </c>
      <c r="E329" s="40">
        <f>SUMIF(Mar!$A:$A,TB!$A329,Mar!$H:$H)</f>
        <v>0</v>
      </c>
      <c r="F329" s="40">
        <f>SUMIF(Apr!$A:$A,TB!$A329,Apr!$H:$H)</f>
        <v>0</v>
      </c>
      <c r="G329" s="40">
        <f>SUMIF(May!$A:$A,TB!$A329,May!$H:$H)</f>
        <v>0</v>
      </c>
      <c r="H329" s="40">
        <f>SUMIF(Jun!$A:$A,TB!$A329,Jun!$H:$H)</f>
        <v>0</v>
      </c>
      <c r="I329" s="40">
        <f>SUMIF(Jul!$A:$A,TB!$A329,Jul!$H:$H)</f>
        <v>0</v>
      </c>
      <c r="J329" s="40">
        <f>SUMIF(Aug!$A:$A,TB!$A329,Aug!$H:$H)</f>
        <v>0</v>
      </c>
      <c r="K329" s="40">
        <f>SUMIF(Sep!$A:$A,TB!$A329,Sep!$H:$H)</f>
        <v>0</v>
      </c>
      <c r="L329" s="40">
        <f>SUMIF(Oct!$A:$A,TB!$A329,Oct!$H:$H)</f>
        <v>0</v>
      </c>
      <c r="M329" s="40">
        <f>SUMIF(Nov!$A:$A,TB!$A329,Nov!$H:$H)</f>
        <v>0</v>
      </c>
      <c r="N329" s="167">
        <f>SUMIF(Dec!$A:$A,TB!$A329,Dec!$H:$H)</f>
        <v>0</v>
      </c>
      <c r="O329" s="181"/>
      <c r="P329" s="181"/>
      <c r="Q329" s="172">
        <v>0</v>
      </c>
      <c r="R329" s="40">
        <v>0</v>
      </c>
      <c r="S329" s="40">
        <v>0</v>
      </c>
      <c r="T329" s="40">
        <v>0</v>
      </c>
      <c r="U329" s="40">
        <v>0</v>
      </c>
      <c r="V329" s="40">
        <v>0</v>
      </c>
      <c r="W329" s="40">
        <v>0</v>
      </c>
      <c r="X329" s="40">
        <v>0</v>
      </c>
      <c r="Y329" s="40">
        <v>0</v>
      </c>
      <c r="Z329" s="40">
        <v>0</v>
      </c>
      <c r="AA329" s="40">
        <v>0</v>
      </c>
      <c r="AB329" s="40">
        <v>0</v>
      </c>
      <c r="AD329" s="40">
        <f t="shared" si="521"/>
        <v>0</v>
      </c>
      <c r="AE329" s="40">
        <f t="shared" si="522"/>
        <v>0</v>
      </c>
      <c r="AF329" s="40">
        <f t="shared" si="523"/>
        <v>0</v>
      </c>
      <c r="AG329" s="40">
        <f t="shared" si="524"/>
        <v>0</v>
      </c>
      <c r="AH329" s="40">
        <f t="shared" si="525"/>
        <v>0</v>
      </c>
      <c r="AI329" s="40">
        <f t="shared" si="526"/>
        <v>0</v>
      </c>
      <c r="AJ329" s="40">
        <f t="shared" si="527"/>
        <v>0</v>
      </c>
      <c r="AK329" s="40">
        <f t="shared" si="528"/>
        <v>0</v>
      </c>
      <c r="AL329" s="40">
        <f t="shared" si="529"/>
        <v>0</v>
      </c>
      <c r="AM329" s="40">
        <f t="shared" si="530"/>
        <v>0</v>
      </c>
      <c r="AN329" s="40">
        <f t="shared" si="531"/>
        <v>0</v>
      </c>
      <c r="AO329" s="167">
        <f t="shared" si="532"/>
        <v>0</v>
      </c>
    </row>
    <row r="330" spans="1:41" ht="16.399999999999999" customHeight="1">
      <c r="A330" s="13">
        <v>25014</v>
      </c>
      <c r="B330" s="21" t="s">
        <v>293</v>
      </c>
      <c r="C330" s="40">
        <f>SUMIF(Jan!$A:$A,TB!$A330,Jan!$H:$H)</f>
        <v>0</v>
      </c>
      <c r="D330" s="40">
        <f>SUMIF(Feb!$A:$A,TB!$A330,Feb!$H:$H)</f>
        <v>0</v>
      </c>
      <c r="E330" s="40">
        <f>SUMIF(Mar!$A:$A,TB!$A330,Mar!$H:$H)</f>
        <v>0</v>
      </c>
      <c r="F330" s="40">
        <f>SUMIF(Apr!$A:$A,TB!$A330,Apr!$H:$H)</f>
        <v>0</v>
      </c>
      <c r="G330" s="40">
        <f>SUMIF(May!$A:$A,TB!$A330,May!$H:$H)</f>
        <v>0</v>
      </c>
      <c r="H330" s="40">
        <f>SUMIF(Jun!$A:$A,TB!$A330,Jun!$H:$H)</f>
        <v>0</v>
      </c>
      <c r="I330" s="40">
        <f>SUMIF(Jul!$A:$A,TB!$A330,Jul!$H:$H)</f>
        <v>0</v>
      </c>
      <c r="J330" s="40">
        <f>SUMIF(Aug!$A:$A,TB!$A330,Aug!$H:$H)</f>
        <v>0</v>
      </c>
      <c r="K330" s="40">
        <f>SUMIF(Sep!$A:$A,TB!$A330,Sep!$H:$H)</f>
        <v>0</v>
      </c>
      <c r="L330" s="40">
        <f>SUMIF(Oct!$A:$A,TB!$A330,Oct!$H:$H)</f>
        <v>0</v>
      </c>
      <c r="M330" s="40">
        <f>SUMIF(Nov!$A:$A,TB!$A330,Nov!$H:$H)</f>
        <v>0</v>
      </c>
      <c r="N330" s="167">
        <f>SUMIF(Dec!$A:$A,TB!$A330,Dec!$H:$H)</f>
        <v>0</v>
      </c>
      <c r="O330" s="181"/>
      <c r="P330" s="181"/>
      <c r="Q330" s="172">
        <v>0</v>
      </c>
      <c r="R330" s="40">
        <v>0</v>
      </c>
      <c r="S330" s="40">
        <v>0</v>
      </c>
      <c r="T330" s="40">
        <v>0</v>
      </c>
      <c r="U330" s="40">
        <v>0</v>
      </c>
      <c r="V330" s="40">
        <v>0</v>
      </c>
      <c r="W330" s="40">
        <v>0</v>
      </c>
      <c r="X330" s="40">
        <v>0</v>
      </c>
      <c r="Y330" s="40">
        <v>0</v>
      </c>
      <c r="Z330" s="40">
        <v>0</v>
      </c>
      <c r="AA330" s="40">
        <v>0</v>
      </c>
      <c r="AB330" s="40">
        <v>0</v>
      </c>
      <c r="AD330" s="40">
        <f t="shared" si="521"/>
        <v>0</v>
      </c>
      <c r="AE330" s="40">
        <f t="shared" si="522"/>
        <v>0</v>
      </c>
      <c r="AF330" s="40">
        <f t="shared" si="523"/>
        <v>0</v>
      </c>
      <c r="AG330" s="40">
        <f t="shared" si="524"/>
        <v>0</v>
      </c>
      <c r="AH330" s="40">
        <f t="shared" si="525"/>
        <v>0</v>
      </c>
      <c r="AI330" s="40">
        <f t="shared" si="526"/>
        <v>0</v>
      </c>
      <c r="AJ330" s="40">
        <f t="shared" si="527"/>
        <v>0</v>
      </c>
      <c r="AK330" s="40">
        <f t="shared" si="528"/>
        <v>0</v>
      </c>
      <c r="AL330" s="40">
        <f t="shared" si="529"/>
        <v>0</v>
      </c>
      <c r="AM330" s="40">
        <f t="shared" si="530"/>
        <v>0</v>
      </c>
      <c r="AN330" s="40">
        <f t="shared" si="531"/>
        <v>0</v>
      </c>
      <c r="AO330" s="167">
        <f t="shared" si="532"/>
        <v>0</v>
      </c>
    </row>
    <row r="331" spans="1:41" ht="16.399999999999999" customHeight="1">
      <c r="A331" s="13"/>
      <c r="B331" s="21"/>
      <c r="C331" s="40">
        <f>SUMIF(Jan!$A:$A,TB!$A331,Jan!$H:$H)</f>
        <v>0</v>
      </c>
      <c r="D331" s="40">
        <f>SUMIF(Feb!$A:$A,TB!$A331,Feb!$H:$H)</f>
        <v>0</v>
      </c>
      <c r="E331" s="40">
        <f>SUMIF(Mar!$A:$A,TB!$A331,Mar!$H:$H)</f>
        <v>0</v>
      </c>
      <c r="F331" s="40">
        <f>SUMIF(Apr!$A:$A,TB!$A331,Apr!$H:$H)</f>
        <v>0</v>
      </c>
      <c r="G331" s="40">
        <f>SUMIF(May!$A:$A,TB!$A331,May!$H:$H)</f>
        <v>0</v>
      </c>
      <c r="H331" s="40">
        <f>SUMIF(Jun!$A:$A,TB!$A331,Jun!$H:$H)</f>
        <v>0</v>
      </c>
      <c r="I331" s="40">
        <f>SUMIF(Jul!$A:$A,TB!$A331,Jul!$H:$H)</f>
        <v>0</v>
      </c>
      <c r="J331" s="40">
        <f>SUMIF(Aug!$A:$A,TB!$A331,Aug!$H:$H)</f>
        <v>0</v>
      </c>
      <c r="K331" s="40">
        <f>SUMIF(Sep!$A:$A,TB!$A331,Sep!$H:$H)</f>
        <v>0</v>
      </c>
      <c r="L331" s="40">
        <f>SUMIF(Oct!$A:$A,TB!$A331,Oct!$H:$H)</f>
        <v>0</v>
      </c>
      <c r="M331" s="40">
        <f>SUMIF(Nov!$A:$A,TB!$A331,Nov!$H:$H)</f>
        <v>0</v>
      </c>
      <c r="N331" s="167">
        <f>SUMIF(Dec!$A:$A,TB!$A331,Dec!$H:$H)</f>
        <v>0</v>
      </c>
      <c r="O331" s="181"/>
      <c r="P331" s="181"/>
      <c r="Q331" s="172">
        <v>0</v>
      </c>
      <c r="R331" s="40">
        <v>0</v>
      </c>
      <c r="S331" s="40">
        <v>0</v>
      </c>
      <c r="T331" s="40">
        <v>0</v>
      </c>
      <c r="U331" s="40">
        <v>0</v>
      </c>
      <c r="V331" s="40">
        <v>0</v>
      </c>
      <c r="W331" s="40">
        <v>0</v>
      </c>
      <c r="X331" s="40">
        <v>0</v>
      </c>
      <c r="Y331" s="40">
        <v>0</v>
      </c>
      <c r="Z331" s="40">
        <v>0</v>
      </c>
      <c r="AA331" s="40">
        <v>0</v>
      </c>
      <c r="AB331" s="40">
        <v>0</v>
      </c>
      <c r="AD331" s="40">
        <f t="shared" si="521"/>
        <v>0</v>
      </c>
      <c r="AE331" s="40">
        <f t="shared" si="522"/>
        <v>0</v>
      </c>
      <c r="AF331" s="40">
        <f t="shared" si="523"/>
        <v>0</v>
      </c>
      <c r="AG331" s="40">
        <f t="shared" si="524"/>
        <v>0</v>
      </c>
      <c r="AH331" s="40">
        <f t="shared" si="525"/>
        <v>0</v>
      </c>
      <c r="AI331" s="40">
        <f t="shared" si="526"/>
        <v>0</v>
      </c>
      <c r="AJ331" s="40">
        <f t="shared" si="527"/>
        <v>0</v>
      </c>
      <c r="AK331" s="40">
        <f t="shared" si="528"/>
        <v>0</v>
      </c>
      <c r="AL331" s="40">
        <f t="shared" si="529"/>
        <v>0</v>
      </c>
      <c r="AM331" s="40">
        <f t="shared" si="530"/>
        <v>0</v>
      </c>
      <c r="AN331" s="40">
        <f t="shared" si="531"/>
        <v>0</v>
      </c>
      <c r="AO331" s="167">
        <f t="shared" si="532"/>
        <v>0</v>
      </c>
    </row>
    <row r="332" spans="1:41" ht="16.399999999999999" customHeight="1">
      <c r="A332" s="17" t="s">
        <v>53</v>
      </c>
      <c r="B332" s="18"/>
      <c r="C332" s="19">
        <f t="shared" ref="C332" si="533">ROUND(SUM(C328:C331),2)</f>
        <v>0</v>
      </c>
      <c r="D332" s="19">
        <f t="shared" ref="D332:N332" si="534">ROUND(SUM(D328:D331),2)</f>
        <v>0</v>
      </c>
      <c r="E332" s="19">
        <f t="shared" si="534"/>
        <v>0</v>
      </c>
      <c r="F332" s="19">
        <f t="shared" si="534"/>
        <v>0</v>
      </c>
      <c r="G332" s="19">
        <f t="shared" si="534"/>
        <v>0</v>
      </c>
      <c r="H332" s="19">
        <f t="shared" si="534"/>
        <v>0</v>
      </c>
      <c r="I332" s="19">
        <f t="shared" si="534"/>
        <v>0</v>
      </c>
      <c r="J332" s="19">
        <f t="shared" si="534"/>
        <v>0</v>
      </c>
      <c r="K332" s="19">
        <f t="shared" si="534"/>
        <v>0</v>
      </c>
      <c r="L332" s="19">
        <f t="shared" si="534"/>
        <v>0</v>
      </c>
      <c r="M332" s="19">
        <f t="shared" si="534"/>
        <v>0</v>
      </c>
      <c r="N332" s="166">
        <f t="shared" si="534"/>
        <v>0</v>
      </c>
      <c r="O332" s="180"/>
      <c r="P332" s="180"/>
      <c r="Q332" s="171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:AO332" si="535">ROUND(SUM(AD328:AD331),2)</f>
        <v>0</v>
      </c>
      <c r="AE332" s="19">
        <f t="shared" si="535"/>
        <v>0</v>
      </c>
      <c r="AF332" s="19">
        <f t="shared" si="535"/>
        <v>0</v>
      </c>
      <c r="AG332" s="19">
        <f t="shared" si="535"/>
        <v>0</v>
      </c>
      <c r="AH332" s="19">
        <f t="shared" si="535"/>
        <v>0</v>
      </c>
      <c r="AI332" s="19">
        <f t="shared" si="535"/>
        <v>0</v>
      </c>
      <c r="AJ332" s="19">
        <f t="shared" si="535"/>
        <v>0</v>
      </c>
      <c r="AK332" s="19">
        <f t="shared" si="535"/>
        <v>0</v>
      </c>
      <c r="AL332" s="19">
        <f t="shared" si="535"/>
        <v>0</v>
      </c>
      <c r="AM332" s="19">
        <f t="shared" si="535"/>
        <v>0</v>
      </c>
      <c r="AN332" s="19">
        <f t="shared" si="535"/>
        <v>0</v>
      </c>
      <c r="AO332" s="19">
        <f t="shared" si="535"/>
        <v>0</v>
      </c>
    </row>
    <row r="333" spans="1:41" ht="16.399999999999999" customHeight="1">
      <c r="A333" s="13"/>
      <c r="B333" s="21"/>
      <c r="C333" s="40">
        <f>SUMIF(Jan!$A:$A,TB!$A333,Jan!$H:$H)</f>
        <v>0</v>
      </c>
      <c r="D333" s="40">
        <f>SUMIF(Feb!$A:$A,TB!$A333,Feb!$H:$H)</f>
        <v>0</v>
      </c>
      <c r="E333" s="40">
        <f>SUMIF(Mar!$A:$A,TB!$A333,Mar!$H:$H)</f>
        <v>0</v>
      </c>
      <c r="F333" s="40">
        <f>SUMIF(Apr!$A:$A,TB!$A333,Apr!$H:$H)</f>
        <v>0</v>
      </c>
      <c r="G333" s="40">
        <f>SUMIF(May!$A:$A,TB!$A333,May!$H:$H)</f>
        <v>0</v>
      </c>
      <c r="H333" s="40">
        <f>SUMIF(Jun!$A:$A,TB!$A333,Jun!$H:$H)</f>
        <v>0</v>
      </c>
      <c r="I333" s="40">
        <f>SUMIF(Jul!$A:$A,TB!$A333,Jul!$H:$H)</f>
        <v>0</v>
      </c>
      <c r="J333" s="40">
        <f>SUMIF(Aug!$A:$A,TB!$A333,Aug!$H:$H)</f>
        <v>0</v>
      </c>
      <c r="K333" s="40">
        <f>SUMIF(Sep!$A:$A,TB!$A333,Sep!$H:$H)</f>
        <v>0</v>
      </c>
      <c r="L333" s="40">
        <f>SUMIF(Oct!$A:$A,TB!$A333,Oct!$H:$H)</f>
        <v>0</v>
      </c>
      <c r="M333" s="40">
        <f>SUMIF(Nov!$A:$A,TB!$A333,Nov!$H:$H)</f>
        <v>0</v>
      </c>
      <c r="N333" s="167">
        <f>SUMIF(Dec!$A:$A,TB!$A333,Dec!$H:$H)</f>
        <v>0</v>
      </c>
      <c r="O333" s="181"/>
      <c r="P333" s="181"/>
      <c r="Q333" s="172">
        <v>0</v>
      </c>
      <c r="R333" s="40">
        <v>0</v>
      </c>
      <c r="S333" s="40">
        <v>0</v>
      </c>
      <c r="T333" s="40">
        <v>0</v>
      </c>
      <c r="U333" s="40">
        <v>0</v>
      </c>
      <c r="V333" s="40">
        <v>0</v>
      </c>
      <c r="W333" s="40">
        <v>0</v>
      </c>
      <c r="X333" s="40">
        <v>0</v>
      </c>
      <c r="Y333" s="40">
        <v>0</v>
      </c>
      <c r="Z333" s="40">
        <v>0</v>
      </c>
      <c r="AA333" s="40">
        <v>0</v>
      </c>
      <c r="AB333" s="40">
        <v>0</v>
      </c>
      <c r="AD333" s="40">
        <f t="shared" ref="AD333:AD335" si="536">ROUND(C333*AD$2,2)</f>
        <v>0</v>
      </c>
      <c r="AE333" s="40">
        <f t="shared" ref="AE333:AE335" si="537">ROUND(D333*AE$2,2)</f>
        <v>0</v>
      </c>
      <c r="AF333" s="40">
        <f t="shared" ref="AF333:AF335" si="538">ROUND(E333*AF$2,2)</f>
        <v>0</v>
      </c>
      <c r="AG333" s="40">
        <f t="shared" ref="AG333:AG335" si="539">ROUND(F333*AG$2,2)</f>
        <v>0</v>
      </c>
      <c r="AH333" s="40">
        <f t="shared" ref="AH333:AH335" si="540">ROUND(G333*AH$2,2)</f>
        <v>0</v>
      </c>
      <c r="AI333" s="40">
        <f t="shared" ref="AI333:AI335" si="541">ROUND(H333*AI$2,2)</f>
        <v>0</v>
      </c>
      <c r="AJ333" s="40">
        <f t="shared" ref="AJ333:AJ335" si="542">ROUND(I333*AJ$2,2)</f>
        <v>0</v>
      </c>
      <c r="AK333" s="40">
        <f t="shared" ref="AK333:AK335" si="543">ROUND(J333*AK$2,2)</f>
        <v>0</v>
      </c>
      <c r="AL333" s="40">
        <f t="shared" ref="AL333:AL335" si="544">ROUND(K333*AL$2,2)</f>
        <v>0</v>
      </c>
      <c r="AM333" s="40">
        <f t="shared" ref="AM333:AM335" si="545">ROUND(L333*AM$2,2)</f>
        <v>0</v>
      </c>
      <c r="AN333" s="40">
        <f t="shared" ref="AN333:AN335" si="546">ROUND(M333*AN$2,2)</f>
        <v>0</v>
      </c>
      <c r="AO333" s="167">
        <f t="shared" ref="AO333:AO335" si="547">ROUND(N333*AO$2,2)</f>
        <v>0</v>
      </c>
    </row>
    <row r="334" spans="1:41" ht="16.399999999999999" customHeight="1">
      <c r="A334" s="13">
        <v>21002</v>
      </c>
      <c r="B334" s="21" t="s">
        <v>294</v>
      </c>
      <c r="C334" s="40">
        <f>SUMIF(Jan!$A:$A,TB!$A334,Jan!$H:$H)</f>
        <v>0</v>
      </c>
      <c r="D334" s="40">
        <f>SUMIF(Feb!$A:$A,TB!$A334,Feb!$H:$H)</f>
        <v>0</v>
      </c>
      <c r="E334" s="40">
        <f>SUMIF(Mar!$A:$A,TB!$A334,Mar!$H:$H)</f>
        <v>0</v>
      </c>
      <c r="F334" s="40">
        <f>SUMIF(Apr!$A:$A,TB!$A334,Apr!$H:$H)</f>
        <v>0</v>
      </c>
      <c r="G334" s="40">
        <f>SUMIF(May!$A:$A,TB!$A334,May!$H:$H)</f>
        <v>0</v>
      </c>
      <c r="H334" s="40">
        <f>SUMIF(Jun!$A:$A,TB!$A334,Jun!$H:$H)</f>
        <v>0</v>
      </c>
      <c r="I334" s="40">
        <f>SUMIF(Jul!$A:$A,TB!$A334,Jul!$H:$H)</f>
        <v>0</v>
      </c>
      <c r="J334" s="40">
        <f>SUMIF(Aug!$A:$A,TB!$A334,Aug!$H:$H)</f>
        <v>0</v>
      </c>
      <c r="K334" s="40">
        <f>SUMIF(Sep!$A:$A,TB!$A334,Sep!$H:$H)</f>
        <v>0</v>
      </c>
      <c r="L334" s="40">
        <f>SUMIF(Oct!$A:$A,TB!$A334,Oct!$H:$H)</f>
        <v>0</v>
      </c>
      <c r="M334" s="40">
        <f>SUMIF(Nov!$A:$A,TB!$A334,Nov!$H:$H)</f>
        <v>0</v>
      </c>
      <c r="N334" s="167">
        <f>SUMIF(Dec!$A:$A,TB!$A334,Dec!$H:$H)</f>
        <v>0</v>
      </c>
      <c r="O334" s="181"/>
      <c r="P334" s="181"/>
      <c r="Q334" s="172">
        <v>0</v>
      </c>
      <c r="R334" s="40">
        <v>0</v>
      </c>
      <c r="S334" s="40">
        <v>0</v>
      </c>
      <c r="T334" s="40">
        <v>0</v>
      </c>
      <c r="U334" s="40">
        <v>0</v>
      </c>
      <c r="V334" s="40">
        <v>0</v>
      </c>
      <c r="W334" s="40">
        <v>0</v>
      </c>
      <c r="X334" s="40">
        <v>0</v>
      </c>
      <c r="Y334" s="40">
        <v>0</v>
      </c>
      <c r="Z334" s="40">
        <v>0</v>
      </c>
      <c r="AA334" s="40">
        <v>0</v>
      </c>
      <c r="AB334" s="40">
        <v>0</v>
      </c>
      <c r="AD334" s="40">
        <f t="shared" si="536"/>
        <v>0</v>
      </c>
      <c r="AE334" s="40">
        <f t="shared" si="537"/>
        <v>0</v>
      </c>
      <c r="AF334" s="40">
        <f t="shared" si="538"/>
        <v>0</v>
      </c>
      <c r="AG334" s="40">
        <f t="shared" si="539"/>
        <v>0</v>
      </c>
      <c r="AH334" s="40">
        <f t="shared" si="540"/>
        <v>0</v>
      </c>
      <c r="AI334" s="40">
        <f t="shared" si="541"/>
        <v>0</v>
      </c>
      <c r="AJ334" s="40">
        <f t="shared" si="542"/>
        <v>0</v>
      </c>
      <c r="AK334" s="40">
        <f t="shared" si="543"/>
        <v>0</v>
      </c>
      <c r="AL334" s="40">
        <f t="shared" si="544"/>
        <v>0</v>
      </c>
      <c r="AM334" s="40">
        <f t="shared" si="545"/>
        <v>0</v>
      </c>
      <c r="AN334" s="40">
        <f t="shared" si="546"/>
        <v>0</v>
      </c>
      <c r="AO334" s="167">
        <f t="shared" si="547"/>
        <v>0</v>
      </c>
    </row>
    <row r="335" spans="1:41" ht="16.399999999999999" customHeight="1">
      <c r="A335" s="13"/>
      <c r="B335" s="21"/>
      <c r="C335" s="40">
        <f>SUMIF(Jan!$A:$A,TB!$A335,Jan!$H:$H)</f>
        <v>0</v>
      </c>
      <c r="D335" s="40">
        <f>SUMIF(Feb!$A:$A,TB!$A335,Feb!$H:$H)</f>
        <v>0</v>
      </c>
      <c r="E335" s="40">
        <f>SUMIF(Mar!$A:$A,TB!$A335,Mar!$H:$H)</f>
        <v>0</v>
      </c>
      <c r="F335" s="40">
        <f>SUMIF(Apr!$A:$A,TB!$A335,Apr!$H:$H)</f>
        <v>0</v>
      </c>
      <c r="G335" s="40">
        <f>SUMIF(May!$A:$A,TB!$A335,May!$H:$H)</f>
        <v>0</v>
      </c>
      <c r="H335" s="40">
        <f>SUMIF(Jun!$A:$A,TB!$A335,Jun!$H:$H)</f>
        <v>0</v>
      </c>
      <c r="I335" s="40">
        <f>SUMIF(Jul!$A:$A,TB!$A335,Jul!$H:$H)</f>
        <v>0</v>
      </c>
      <c r="J335" s="40">
        <f>SUMIF(Aug!$A:$A,TB!$A335,Aug!$H:$H)</f>
        <v>0</v>
      </c>
      <c r="K335" s="40">
        <f>SUMIF(Sep!$A:$A,TB!$A335,Sep!$H:$H)</f>
        <v>0</v>
      </c>
      <c r="L335" s="40">
        <f>SUMIF(Oct!$A:$A,TB!$A335,Oct!$H:$H)</f>
        <v>0</v>
      </c>
      <c r="M335" s="40">
        <f>SUMIF(Nov!$A:$A,TB!$A335,Nov!$H:$H)</f>
        <v>0</v>
      </c>
      <c r="N335" s="167">
        <f>SUMIF(Dec!$A:$A,TB!$A335,Dec!$H:$H)</f>
        <v>0</v>
      </c>
      <c r="O335" s="181"/>
      <c r="P335" s="181"/>
      <c r="Q335" s="172">
        <v>0</v>
      </c>
      <c r="R335" s="40">
        <v>0</v>
      </c>
      <c r="S335" s="40">
        <v>0</v>
      </c>
      <c r="T335" s="40">
        <v>0</v>
      </c>
      <c r="U335" s="40">
        <v>0</v>
      </c>
      <c r="V335" s="40">
        <v>0</v>
      </c>
      <c r="W335" s="40">
        <v>0</v>
      </c>
      <c r="X335" s="40">
        <v>0</v>
      </c>
      <c r="Y335" s="40">
        <v>0</v>
      </c>
      <c r="Z335" s="40">
        <v>0</v>
      </c>
      <c r="AA335" s="40">
        <v>0</v>
      </c>
      <c r="AB335" s="40">
        <v>0</v>
      </c>
      <c r="AD335" s="40">
        <f t="shared" si="536"/>
        <v>0</v>
      </c>
      <c r="AE335" s="40">
        <f t="shared" si="537"/>
        <v>0</v>
      </c>
      <c r="AF335" s="40">
        <f t="shared" si="538"/>
        <v>0</v>
      </c>
      <c r="AG335" s="40">
        <f t="shared" si="539"/>
        <v>0</v>
      </c>
      <c r="AH335" s="40">
        <f t="shared" si="540"/>
        <v>0</v>
      </c>
      <c r="AI335" s="40">
        <f t="shared" si="541"/>
        <v>0</v>
      </c>
      <c r="AJ335" s="40">
        <f t="shared" si="542"/>
        <v>0</v>
      </c>
      <c r="AK335" s="40">
        <f t="shared" si="543"/>
        <v>0</v>
      </c>
      <c r="AL335" s="40">
        <f t="shared" si="544"/>
        <v>0</v>
      </c>
      <c r="AM335" s="40">
        <f t="shared" si="545"/>
        <v>0</v>
      </c>
      <c r="AN335" s="40">
        <f t="shared" si="546"/>
        <v>0</v>
      </c>
      <c r="AO335" s="167">
        <f t="shared" si="547"/>
        <v>0</v>
      </c>
    </row>
    <row r="336" spans="1:41" ht="16.399999999999999" customHeight="1">
      <c r="A336" s="17" t="s">
        <v>54</v>
      </c>
      <c r="B336" s="18"/>
      <c r="C336" s="19">
        <f t="shared" ref="C336" si="548">ROUND(SUM(C333:C335),2)</f>
        <v>0</v>
      </c>
      <c r="D336" s="19">
        <f t="shared" ref="D336:N336" si="549">ROUND(SUM(D333:D335),2)</f>
        <v>0</v>
      </c>
      <c r="E336" s="19">
        <f t="shared" si="549"/>
        <v>0</v>
      </c>
      <c r="F336" s="19">
        <f t="shared" si="549"/>
        <v>0</v>
      </c>
      <c r="G336" s="19">
        <f t="shared" si="549"/>
        <v>0</v>
      </c>
      <c r="H336" s="19">
        <f t="shared" si="549"/>
        <v>0</v>
      </c>
      <c r="I336" s="19">
        <f t="shared" si="549"/>
        <v>0</v>
      </c>
      <c r="J336" s="19">
        <f t="shared" si="549"/>
        <v>0</v>
      </c>
      <c r="K336" s="19">
        <f t="shared" si="549"/>
        <v>0</v>
      </c>
      <c r="L336" s="19">
        <f t="shared" si="549"/>
        <v>0</v>
      </c>
      <c r="M336" s="19">
        <f t="shared" si="549"/>
        <v>0</v>
      </c>
      <c r="N336" s="166">
        <f t="shared" si="549"/>
        <v>0</v>
      </c>
      <c r="O336" s="180"/>
      <c r="P336" s="180"/>
      <c r="Q336" s="171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:AO336" si="550">ROUND(SUM(AD333:AD335),2)</f>
        <v>0</v>
      </c>
      <c r="AE336" s="19">
        <f t="shared" si="550"/>
        <v>0</v>
      </c>
      <c r="AF336" s="19">
        <f t="shared" si="550"/>
        <v>0</v>
      </c>
      <c r="AG336" s="19">
        <f t="shared" si="550"/>
        <v>0</v>
      </c>
      <c r="AH336" s="19">
        <f t="shared" si="550"/>
        <v>0</v>
      </c>
      <c r="AI336" s="19">
        <f t="shared" si="550"/>
        <v>0</v>
      </c>
      <c r="AJ336" s="19">
        <f t="shared" si="550"/>
        <v>0</v>
      </c>
      <c r="AK336" s="19">
        <f t="shared" si="550"/>
        <v>0</v>
      </c>
      <c r="AL336" s="19">
        <f t="shared" si="550"/>
        <v>0</v>
      </c>
      <c r="AM336" s="19">
        <f t="shared" si="550"/>
        <v>0</v>
      </c>
      <c r="AN336" s="19">
        <f t="shared" si="550"/>
        <v>0</v>
      </c>
      <c r="AO336" s="19">
        <f t="shared" si="550"/>
        <v>0</v>
      </c>
    </row>
    <row r="337" spans="1:41" ht="16.399999999999999" customHeight="1">
      <c r="A337" s="13"/>
      <c r="B337" s="21"/>
      <c r="C337" s="40">
        <f>SUMIF(Jan!$A:$A,TB!$A337,Jan!$H:$H)</f>
        <v>0</v>
      </c>
      <c r="D337" s="40">
        <f>SUMIF(Feb!$A:$A,TB!$A337,Feb!$H:$H)</f>
        <v>0</v>
      </c>
      <c r="E337" s="40">
        <f>SUMIF(Mar!$A:$A,TB!$A337,Mar!$H:$H)</f>
        <v>0</v>
      </c>
      <c r="F337" s="40">
        <f>SUMIF(Apr!$A:$A,TB!$A337,Apr!$H:$H)</f>
        <v>0</v>
      </c>
      <c r="G337" s="40">
        <f>SUMIF(May!$A:$A,TB!$A337,May!$H:$H)</f>
        <v>0</v>
      </c>
      <c r="H337" s="40">
        <f>SUMIF(Jun!$A:$A,TB!$A337,Jun!$H:$H)</f>
        <v>0</v>
      </c>
      <c r="I337" s="40">
        <f>SUMIF(Jul!$A:$A,TB!$A337,Jul!$H:$H)</f>
        <v>0</v>
      </c>
      <c r="J337" s="40">
        <f>SUMIF(Aug!$A:$A,TB!$A337,Aug!$H:$H)</f>
        <v>0</v>
      </c>
      <c r="K337" s="40">
        <f>SUMIF(Sep!$A:$A,TB!$A337,Sep!$H:$H)</f>
        <v>0</v>
      </c>
      <c r="L337" s="40">
        <f>SUMIF(Oct!$A:$A,TB!$A337,Oct!$H:$H)</f>
        <v>0</v>
      </c>
      <c r="M337" s="40">
        <f>SUMIF(Nov!$A:$A,TB!$A337,Nov!$H:$H)</f>
        <v>0</v>
      </c>
      <c r="N337" s="167">
        <f>SUMIF(Dec!$A:$A,TB!$A337,Dec!$H:$H)</f>
        <v>0</v>
      </c>
      <c r="O337" s="181"/>
      <c r="P337" s="181"/>
      <c r="Q337" s="172">
        <v>0</v>
      </c>
      <c r="R337" s="40">
        <v>0</v>
      </c>
      <c r="S337" s="40">
        <v>0</v>
      </c>
      <c r="T337" s="40">
        <v>0</v>
      </c>
      <c r="U337" s="40">
        <v>0</v>
      </c>
      <c r="V337" s="40">
        <v>0</v>
      </c>
      <c r="W337" s="40">
        <v>0</v>
      </c>
      <c r="X337" s="40">
        <v>0</v>
      </c>
      <c r="Y337" s="40">
        <v>0</v>
      </c>
      <c r="Z337" s="40">
        <v>0</v>
      </c>
      <c r="AA337" s="40">
        <v>0</v>
      </c>
      <c r="AB337" s="40">
        <v>0</v>
      </c>
      <c r="AD337" s="40">
        <f t="shared" ref="AD337:AD339" si="551">ROUND(C337*AD$2,2)</f>
        <v>0</v>
      </c>
      <c r="AE337" s="40">
        <f t="shared" ref="AE337:AE339" si="552">ROUND(D337*AE$2,2)</f>
        <v>0</v>
      </c>
      <c r="AF337" s="40">
        <f t="shared" ref="AF337:AF339" si="553">ROUND(E337*AF$2,2)</f>
        <v>0</v>
      </c>
      <c r="AG337" s="40">
        <f t="shared" ref="AG337:AG339" si="554">ROUND(F337*AG$2,2)</f>
        <v>0</v>
      </c>
      <c r="AH337" s="40">
        <f t="shared" ref="AH337:AH339" si="555">ROUND(G337*AH$2,2)</f>
        <v>0</v>
      </c>
      <c r="AI337" s="40">
        <f t="shared" ref="AI337:AI339" si="556">ROUND(H337*AI$2,2)</f>
        <v>0</v>
      </c>
      <c r="AJ337" s="40">
        <f t="shared" ref="AJ337:AJ339" si="557">ROUND(I337*AJ$2,2)</f>
        <v>0</v>
      </c>
      <c r="AK337" s="40">
        <f t="shared" ref="AK337:AK339" si="558">ROUND(J337*AK$2,2)</f>
        <v>0</v>
      </c>
      <c r="AL337" s="40">
        <f t="shared" ref="AL337:AL339" si="559">ROUND(K337*AL$2,2)</f>
        <v>0</v>
      </c>
      <c r="AM337" s="40">
        <f t="shared" ref="AM337:AM339" si="560">ROUND(L337*AM$2,2)</f>
        <v>0</v>
      </c>
      <c r="AN337" s="40">
        <f t="shared" ref="AN337:AN339" si="561">ROUND(M337*AN$2,2)</f>
        <v>0</v>
      </c>
      <c r="AO337" s="167">
        <f t="shared" ref="AO337:AO339" si="562">ROUND(N337*AO$2,2)</f>
        <v>0</v>
      </c>
    </row>
    <row r="338" spans="1:41" ht="16.399999999999999" customHeight="1">
      <c r="A338" s="13"/>
      <c r="B338" s="21"/>
      <c r="C338" s="40">
        <f>SUMIF(Jan!$A:$A,TB!$A338,Jan!$H:$H)</f>
        <v>0</v>
      </c>
      <c r="D338" s="40">
        <f>SUMIF(Feb!$A:$A,TB!$A338,Feb!$H:$H)</f>
        <v>0</v>
      </c>
      <c r="E338" s="40">
        <f>SUMIF(Mar!$A:$A,TB!$A338,Mar!$H:$H)</f>
        <v>0</v>
      </c>
      <c r="F338" s="40">
        <f>SUMIF(Apr!$A:$A,TB!$A338,Apr!$H:$H)</f>
        <v>0</v>
      </c>
      <c r="G338" s="40">
        <f>SUMIF(May!$A:$A,TB!$A338,May!$H:$H)</f>
        <v>0</v>
      </c>
      <c r="H338" s="40">
        <f>SUMIF(Jun!$A:$A,TB!$A338,Jun!$H:$H)</f>
        <v>0</v>
      </c>
      <c r="I338" s="40">
        <f>SUMIF(Jul!$A:$A,TB!$A338,Jul!$H:$H)</f>
        <v>0</v>
      </c>
      <c r="J338" s="40">
        <f>SUMIF(Aug!$A:$A,TB!$A338,Aug!$H:$H)</f>
        <v>0</v>
      </c>
      <c r="K338" s="40">
        <f>SUMIF(Sep!$A:$A,TB!$A338,Sep!$H:$H)</f>
        <v>0</v>
      </c>
      <c r="L338" s="40">
        <f>SUMIF(Oct!$A:$A,TB!$A338,Oct!$H:$H)</f>
        <v>0</v>
      </c>
      <c r="M338" s="40">
        <f>SUMIF(Nov!$A:$A,TB!$A338,Nov!$H:$H)</f>
        <v>0</v>
      </c>
      <c r="N338" s="167">
        <f>SUMIF(Dec!$A:$A,TB!$A338,Dec!$H:$H)</f>
        <v>0</v>
      </c>
      <c r="O338" s="181"/>
      <c r="P338" s="181"/>
      <c r="Q338" s="172">
        <v>0</v>
      </c>
      <c r="R338" s="40">
        <v>0</v>
      </c>
      <c r="S338" s="40">
        <v>0</v>
      </c>
      <c r="T338" s="40">
        <v>0</v>
      </c>
      <c r="U338" s="40">
        <v>0</v>
      </c>
      <c r="V338" s="40">
        <v>0</v>
      </c>
      <c r="W338" s="40">
        <v>0</v>
      </c>
      <c r="X338" s="40">
        <v>0</v>
      </c>
      <c r="Y338" s="40">
        <v>0</v>
      </c>
      <c r="Z338" s="40">
        <v>0</v>
      </c>
      <c r="AA338" s="40">
        <v>0</v>
      </c>
      <c r="AB338" s="40">
        <v>0</v>
      </c>
      <c r="AD338" s="40">
        <f t="shared" si="551"/>
        <v>0</v>
      </c>
      <c r="AE338" s="40">
        <f t="shared" si="552"/>
        <v>0</v>
      </c>
      <c r="AF338" s="40">
        <f t="shared" si="553"/>
        <v>0</v>
      </c>
      <c r="AG338" s="40">
        <f t="shared" si="554"/>
        <v>0</v>
      </c>
      <c r="AH338" s="40">
        <f t="shared" si="555"/>
        <v>0</v>
      </c>
      <c r="AI338" s="40">
        <f t="shared" si="556"/>
        <v>0</v>
      </c>
      <c r="AJ338" s="40">
        <f t="shared" si="557"/>
        <v>0</v>
      </c>
      <c r="AK338" s="40">
        <f t="shared" si="558"/>
        <v>0</v>
      </c>
      <c r="AL338" s="40">
        <f t="shared" si="559"/>
        <v>0</v>
      </c>
      <c r="AM338" s="40">
        <f t="shared" si="560"/>
        <v>0</v>
      </c>
      <c r="AN338" s="40">
        <f t="shared" si="561"/>
        <v>0</v>
      </c>
      <c r="AO338" s="167">
        <f t="shared" si="562"/>
        <v>0</v>
      </c>
    </row>
    <row r="339" spans="1:41" ht="16.399999999999999" customHeight="1">
      <c r="A339" s="13"/>
      <c r="B339" s="21"/>
      <c r="C339" s="40">
        <f>SUMIF(Jan!$A:$A,TB!$A339,Jan!$H:$H)</f>
        <v>0</v>
      </c>
      <c r="D339" s="40">
        <f>SUMIF(Feb!$A:$A,TB!$A339,Feb!$H:$H)</f>
        <v>0</v>
      </c>
      <c r="E339" s="40">
        <f>SUMIF(Mar!$A:$A,TB!$A339,Mar!$H:$H)</f>
        <v>0</v>
      </c>
      <c r="F339" s="40">
        <f>SUMIF(Apr!$A:$A,TB!$A339,Apr!$H:$H)</f>
        <v>0</v>
      </c>
      <c r="G339" s="40">
        <f>SUMIF(May!$A:$A,TB!$A339,May!$H:$H)</f>
        <v>0</v>
      </c>
      <c r="H339" s="40">
        <f>SUMIF(Jun!$A:$A,TB!$A339,Jun!$H:$H)</f>
        <v>0</v>
      </c>
      <c r="I339" s="40">
        <f>SUMIF(Jul!$A:$A,TB!$A339,Jul!$H:$H)</f>
        <v>0</v>
      </c>
      <c r="J339" s="40">
        <f>SUMIF(Aug!$A:$A,TB!$A339,Aug!$H:$H)</f>
        <v>0</v>
      </c>
      <c r="K339" s="40">
        <f>SUMIF(Sep!$A:$A,TB!$A339,Sep!$H:$H)</f>
        <v>0</v>
      </c>
      <c r="L339" s="40">
        <f>SUMIF(Oct!$A:$A,TB!$A339,Oct!$H:$H)</f>
        <v>0</v>
      </c>
      <c r="M339" s="40">
        <f>SUMIF(Nov!$A:$A,TB!$A339,Nov!$H:$H)</f>
        <v>0</v>
      </c>
      <c r="N339" s="167">
        <f>SUMIF(Dec!$A:$A,TB!$A339,Dec!$H:$H)</f>
        <v>0</v>
      </c>
      <c r="O339" s="181"/>
      <c r="P339" s="181"/>
      <c r="Q339" s="172">
        <v>0</v>
      </c>
      <c r="R339" s="40">
        <v>0</v>
      </c>
      <c r="S339" s="40">
        <v>0</v>
      </c>
      <c r="T339" s="40">
        <v>0</v>
      </c>
      <c r="U339" s="40">
        <v>0</v>
      </c>
      <c r="V339" s="40">
        <v>0</v>
      </c>
      <c r="W339" s="40">
        <v>0</v>
      </c>
      <c r="X339" s="40">
        <v>0</v>
      </c>
      <c r="Y339" s="40">
        <v>0</v>
      </c>
      <c r="Z339" s="40">
        <v>0</v>
      </c>
      <c r="AA339" s="40">
        <v>0</v>
      </c>
      <c r="AB339" s="40">
        <v>0</v>
      </c>
      <c r="AD339" s="40">
        <f t="shared" si="551"/>
        <v>0</v>
      </c>
      <c r="AE339" s="40">
        <f t="shared" si="552"/>
        <v>0</v>
      </c>
      <c r="AF339" s="40">
        <f t="shared" si="553"/>
        <v>0</v>
      </c>
      <c r="AG339" s="40">
        <f t="shared" si="554"/>
        <v>0</v>
      </c>
      <c r="AH339" s="40">
        <f t="shared" si="555"/>
        <v>0</v>
      </c>
      <c r="AI339" s="40">
        <f t="shared" si="556"/>
        <v>0</v>
      </c>
      <c r="AJ339" s="40">
        <f t="shared" si="557"/>
        <v>0</v>
      </c>
      <c r="AK339" s="40">
        <f t="shared" si="558"/>
        <v>0</v>
      </c>
      <c r="AL339" s="40">
        <f t="shared" si="559"/>
        <v>0</v>
      </c>
      <c r="AM339" s="40">
        <f t="shared" si="560"/>
        <v>0</v>
      </c>
      <c r="AN339" s="40">
        <f t="shared" si="561"/>
        <v>0</v>
      </c>
      <c r="AO339" s="167">
        <f t="shared" si="562"/>
        <v>0</v>
      </c>
    </row>
    <row r="340" spans="1:41" ht="16.399999999999999" customHeight="1">
      <c r="A340" s="17" t="s">
        <v>55</v>
      </c>
      <c r="B340" s="18"/>
      <c r="C340" s="19">
        <f t="shared" ref="C340" si="563">ROUND(SUM(C337:C339),2)</f>
        <v>0</v>
      </c>
      <c r="D340" s="19">
        <f t="shared" ref="D340:N340" si="564">ROUND(SUM(D337:D339),2)</f>
        <v>0</v>
      </c>
      <c r="E340" s="19">
        <f t="shared" si="564"/>
        <v>0</v>
      </c>
      <c r="F340" s="19">
        <f t="shared" si="564"/>
        <v>0</v>
      </c>
      <c r="G340" s="19">
        <f t="shared" si="564"/>
        <v>0</v>
      </c>
      <c r="H340" s="19">
        <f t="shared" si="564"/>
        <v>0</v>
      </c>
      <c r="I340" s="19">
        <f t="shared" si="564"/>
        <v>0</v>
      </c>
      <c r="J340" s="19">
        <f t="shared" si="564"/>
        <v>0</v>
      </c>
      <c r="K340" s="19">
        <f t="shared" si="564"/>
        <v>0</v>
      </c>
      <c r="L340" s="19">
        <f t="shared" si="564"/>
        <v>0</v>
      </c>
      <c r="M340" s="19">
        <f t="shared" si="564"/>
        <v>0</v>
      </c>
      <c r="N340" s="166">
        <f t="shared" si="564"/>
        <v>0</v>
      </c>
      <c r="O340" s="180"/>
      <c r="P340" s="180"/>
      <c r="Q340" s="171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:AO340" si="565">ROUND(SUM(AD337:AD339),2)</f>
        <v>0</v>
      </c>
      <c r="AE340" s="19">
        <f t="shared" si="565"/>
        <v>0</v>
      </c>
      <c r="AF340" s="19">
        <f t="shared" si="565"/>
        <v>0</v>
      </c>
      <c r="AG340" s="19">
        <f t="shared" si="565"/>
        <v>0</v>
      </c>
      <c r="AH340" s="19">
        <f t="shared" si="565"/>
        <v>0</v>
      </c>
      <c r="AI340" s="19">
        <f t="shared" si="565"/>
        <v>0</v>
      </c>
      <c r="AJ340" s="19">
        <f t="shared" si="565"/>
        <v>0</v>
      </c>
      <c r="AK340" s="19">
        <f t="shared" si="565"/>
        <v>0</v>
      </c>
      <c r="AL340" s="19">
        <f t="shared" si="565"/>
        <v>0</v>
      </c>
      <c r="AM340" s="19">
        <f t="shared" si="565"/>
        <v>0</v>
      </c>
      <c r="AN340" s="19">
        <f t="shared" si="565"/>
        <v>0</v>
      </c>
      <c r="AO340" s="19">
        <f t="shared" si="565"/>
        <v>0</v>
      </c>
    </row>
    <row r="341" spans="1:41" ht="16.399999999999999" customHeight="1">
      <c r="A341" s="13"/>
      <c r="B341" s="14"/>
      <c r="C341" s="40">
        <f>SUMIF(Jan!$A:$A,TB!$A341,Jan!$H:$H)</f>
        <v>0</v>
      </c>
      <c r="D341" s="40">
        <f>SUMIF(Feb!$A:$A,TB!$A341,Feb!$H:$H)</f>
        <v>0</v>
      </c>
      <c r="E341" s="40">
        <f>SUMIF(Mar!$A:$A,TB!$A341,Mar!$H:$H)</f>
        <v>0</v>
      </c>
      <c r="F341" s="40">
        <f>SUMIF(Apr!$A:$A,TB!$A341,Apr!$H:$H)</f>
        <v>0</v>
      </c>
      <c r="G341" s="40">
        <f>SUMIF(May!$A:$A,TB!$A341,May!$H:$H)</f>
        <v>0</v>
      </c>
      <c r="H341" s="40">
        <f>SUMIF(Jun!$A:$A,TB!$A341,Jun!$H:$H)</f>
        <v>0</v>
      </c>
      <c r="I341" s="40">
        <f>SUMIF(Jul!$A:$A,TB!$A341,Jul!$H:$H)</f>
        <v>0</v>
      </c>
      <c r="J341" s="40">
        <f>SUMIF(Aug!$A:$A,TB!$A341,Aug!$H:$H)</f>
        <v>0</v>
      </c>
      <c r="K341" s="40">
        <f>SUMIF(Sep!$A:$A,TB!$A341,Sep!$H:$H)</f>
        <v>0</v>
      </c>
      <c r="L341" s="40">
        <f>SUMIF(Oct!$A:$A,TB!$A341,Oct!$H:$H)</f>
        <v>0</v>
      </c>
      <c r="M341" s="40">
        <f>SUMIF(Nov!$A:$A,TB!$A341,Nov!$H:$H)</f>
        <v>0</v>
      </c>
      <c r="N341" s="167">
        <f>SUMIF(Dec!$A:$A,TB!$A341,Dec!$H:$H)</f>
        <v>0</v>
      </c>
      <c r="O341" s="181"/>
      <c r="P341" s="181"/>
      <c r="Q341" s="172">
        <v>0</v>
      </c>
      <c r="R341" s="40">
        <v>0</v>
      </c>
      <c r="S341" s="40">
        <v>0</v>
      </c>
      <c r="T341" s="40">
        <v>0</v>
      </c>
      <c r="U341" s="40">
        <v>0</v>
      </c>
      <c r="V341" s="40">
        <v>0</v>
      </c>
      <c r="W341" s="40">
        <v>0</v>
      </c>
      <c r="X341" s="40">
        <v>0</v>
      </c>
      <c r="Y341" s="40">
        <v>0</v>
      </c>
      <c r="Z341" s="40">
        <v>0</v>
      </c>
      <c r="AA341" s="40">
        <v>0</v>
      </c>
      <c r="AB341" s="40">
        <v>0</v>
      </c>
      <c r="AD341" s="40">
        <f t="shared" ref="AD341:AD343" si="566">ROUND(C341*AD$2,2)</f>
        <v>0</v>
      </c>
      <c r="AE341" s="40">
        <f t="shared" ref="AE341:AE343" si="567">ROUND(D341*AE$2,2)</f>
        <v>0</v>
      </c>
      <c r="AF341" s="40">
        <f t="shared" ref="AF341:AF343" si="568">ROUND(E341*AF$2,2)</f>
        <v>0</v>
      </c>
      <c r="AG341" s="40">
        <f t="shared" ref="AG341:AG343" si="569">ROUND(F341*AG$2,2)</f>
        <v>0</v>
      </c>
      <c r="AH341" s="40">
        <f t="shared" ref="AH341:AH343" si="570">ROUND(G341*AH$2,2)</f>
        <v>0</v>
      </c>
      <c r="AI341" s="40">
        <f t="shared" ref="AI341:AI343" si="571">ROUND(H341*AI$2,2)</f>
        <v>0</v>
      </c>
      <c r="AJ341" s="40">
        <f t="shared" ref="AJ341:AJ343" si="572">ROUND(I341*AJ$2,2)</f>
        <v>0</v>
      </c>
      <c r="AK341" s="40">
        <f t="shared" ref="AK341:AK343" si="573">ROUND(J341*AK$2,2)</f>
        <v>0</v>
      </c>
      <c r="AL341" s="40">
        <f t="shared" ref="AL341:AL343" si="574">ROUND(K341*AL$2,2)</f>
        <v>0</v>
      </c>
      <c r="AM341" s="40">
        <f t="shared" ref="AM341:AM343" si="575">ROUND(L341*AM$2,2)</f>
        <v>0</v>
      </c>
      <c r="AN341" s="40">
        <f t="shared" ref="AN341:AN343" si="576">ROUND(M341*AN$2,2)</f>
        <v>0</v>
      </c>
      <c r="AO341" s="167">
        <f t="shared" ref="AO341:AO343" si="577">ROUND(N341*AO$2,2)</f>
        <v>0</v>
      </c>
    </row>
    <row r="342" spans="1:41" ht="16.399999999999999" customHeight="1">
      <c r="A342" s="13"/>
      <c r="B342" s="21"/>
      <c r="C342" s="40">
        <f>SUMIF(Jan!$A:$A,TB!$A342,Jan!$H:$H)</f>
        <v>0</v>
      </c>
      <c r="D342" s="40">
        <f>SUMIF(Feb!$A:$A,TB!$A342,Feb!$H:$H)</f>
        <v>0</v>
      </c>
      <c r="E342" s="40">
        <f>SUMIF(Mar!$A:$A,TB!$A342,Mar!$H:$H)</f>
        <v>0</v>
      </c>
      <c r="F342" s="40">
        <f>SUMIF(Apr!$A:$A,TB!$A342,Apr!$H:$H)</f>
        <v>0</v>
      </c>
      <c r="G342" s="40">
        <f>SUMIF(May!$A:$A,TB!$A342,May!$H:$H)</f>
        <v>0</v>
      </c>
      <c r="H342" s="40">
        <f>SUMIF(Jun!$A:$A,TB!$A342,Jun!$H:$H)</f>
        <v>0</v>
      </c>
      <c r="I342" s="40">
        <f>SUMIF(Jul!$A:$A,TB!$A342,Jul!$H:$H)</f>
        <v>0</v>
      </c>
      <c r="J342" s="40">
        <f>SUMIF(Aug!$A:$A,TB!$A342,Aug!$H:$H)</f>
        <v>0</v>
      </c>
      <c r="K342" s="40">
        <f>SUMIF(Sep!$A:$A,TB!$A342,Sep!$H:$H)</f>
        <v>0</v>
      </c>
      <c r="L342" s="40">
        <f>SUMIF(Oct!$A:$A,TB!$A342,Oct!$H:$H)</f>
        <v>0</v>
      </c>
      <c r="M342" s="40">
        <f>SUMIF(Nov!$A:$A,TB!$A342,Nov!$H:$H)</f>
        <v>0</v>
      </c>
      <c r="N342" s="167">
        <f>SUMIF(Dec!$A:$A,TB!$A342,Dec!$H:$H)</f>
        <v>0</v>
      </c>
      <c r="O342" s="181"/>
      <c r="P342" s="181"/>
      <c r="Q342" s="172">
        <v>0</v>
      </c>
      <c r="R342" s="40">
        <v>0</v>
      </c>
      <c r="S342" s="40">
        <v>0</v>
      </c>
      <c r="T342" s="40">
        <v>0</v>
      </c>
      <c r="U342" s="40">
        <v>0</v>
      </c>
      <c r="V342" s="40">
        <v>0</v>
      </c>
      <c r="W342" s="40">
        <v>0</v>
      </c>
      <c r="X342" s="40">
        <v>0</v>
      </c>
      <c r="Y342" s="40">
        <v>0</v>
      </c>
      <c r="Z342" s="40">
        <v>0</v>
      </c>
      <c r="AA342" s="40">
        <v>0</v>
      </c>
      <c r="AB342" s="40">
        <v>0</v>
      </c>
      <c r="AD342" s="40">
        <f t="shared" si="566"/>
        <v>0</v>
      </c>
      <c r="AE342" s="40">
        <f t="shared" si="567"/>
        <v>0</v>
      </c>
      <c r="AF342" s="40">
        <f t="shared" si="568"/>
        <v>0</v>
      </c>
      <c r="AG342" s="40">
        <f t="shared" si="569"/>
        <v>0</v>
      </c>
      <c r="AH342" s="40">
        <f t="shared" si="570"/>
        <v>0</v>
      </c>
      <c r="AI342" s="40">
        <f t="shared" si="571"/>
        <v>0</v>
      </c>
      <c r="AJ342" s="40">
        <f t="shared" si="572"/>
        <v>0</v>
      </c>
      <c r="AK342" s="40">
        <f t="shared" si="573"/>
        <v>0</v>
      </c>
      <c r="AL342" s="40">
        <f t="shared" si="574"/>
        <v>0</v>
      </c>
      <c r="AM342" s="40">
        <f t="shared" si="575"/>
        <v>0</v>
      </c>
      <c r="AN342" s="40">
        <f t="shared" si="576"/>
        <v>0</v>
      </c>
      <c r="AO342" s="167">
        <f t="shared" si="577"/>
        <v>0</v>
      </c>
    </row>
    <row r="343" spans="1:41" ht="16.399999999999999" customHeight="1">
      <c r="A343" s="13"/>
      <c r="B343" s="21"/>
      <c r="C343" s="40">
        <f>SUMIF(Jan!$A:$A,TB!$A343,Jan!$H:$H)</f>
        <v>0</v>
      </c>
      <c r="D343" s="40">
        <f>SUMIF(Feb!$A:$A,TB!$A343,Feb!$H:$H)</f>
        <v>0</v>
      </c>
      <c r="E343" s="40">
        <f>SUMIF(Mar!$A:$A,TB!$A343,Mar!$H:$H)</f>
        <v>0</v>
      </c>
      <c r="F343" s="40">
        <f>SUMIF(Apr!$A:$A,TB!$A343,Apr!$H:$H)</f>
        <v>0</v>
      </c>
      <c r="G343" s="40">
        <f>SUMIF(May!$A:$A,TB!$A343,May!$H:$H)</f>
        <v>0</v>
      </c>
      <c r="H343" s="40">
        <f>SUMIF(Jun!$A:$A,TB!$A343,Jun!$H:$H)</f>
        <v>0</v>
      </c>
      <c r="I343" s="40">
        <f>SUMIF(Jul!$A:$A,TB!$A343,Jul!$H:$H)</f>
        <v>0</v>
      </c>
      <c r="J343" s="40">
        <f>SUMIF(Aug!$A:$A,TB!$A343,Aug!$H:$H)</f>
        <v>0</v>
      </c>
      <c r="K343" s="40">
        <f>SUMIF(Sep!$A:$A,TB!$A343,Sep!$H:$H)</f>
        <v>0</v>
      </c>
      <c r="L343" s="40">
        <f>SUMIF(Oct!$A:$A,TB!$A343,Oct!$H:$H)</f>
        <v>0</v>
      </c>
      <c r="M343" s="40">
        <f>SUMIF(Nov!$A:$A,TB!$A343,Nov!$H:$H)</f>
        <v>0</v>
      </c>
      <c r="N343" s="167">
        <f>SUMIF(Dec!$A:$A,TB!$A343,Dec!$H:$H)</f>
        <v>0</v>
      </c>
      <c r="O343" s="181"/>
      <c r="P343" s="181"/>
      <c r="Q343" s="172">
        <v>0</v>
      </c>
      <c r="R343" s="40">
        <v>0</v>
      </c>
      <c r="S343" s="40">
        <v>0</v>
      </c>
      <c r="T343" s="40">
        <v>0</v>
      </c>
      <c r="U343" s="40">
        <v>0</v>
      </c>
      <c r="V343" s="40">
        <v>0</v>
      </c>
      <c r="W343" s="40">
        <v>0</v>
      </c>
      <c r="X343" s="40">
        <v>0</v>
      </c>
      <c r="Y343" s="40">
        <v>0</v>
      </c>
      <c r="Z343" s="40">
        <v>0</v>
      </c>
      <c r="AA343" s="40">
        <v>0</v>
      </c>
      <c r="AB343" s="40">
        <v>0</v>
      </c>
      <c r="AD343" s="40">
        <f t="shared" si="566"/>
        <v>0</v>
      </c>
      <c r="AE343" s="40">
        <f t="shared" si="567"/>
        <v>0</v>
      </c>
      <c r="AF343" s="40">
        <f t="shared" si="568"/>
        <v>0</v>
      </c>
      <c r="AG343" s="40">
        <f t="shared" si="569"/>
        <v>0</v>
      </c>
      <c r="AH343" s="40">
        <f t="shared" si="570"/>
        <v>0</v>
      </c>
      <c r="AI343" s="40">
        <f t="shared" si="571"/>
        <v>0</v>
      </c>
      <c r="AJ343" s="40">
        <f t="shared" si="572"/>
        <v>0</v>
      </c>
      <c r="AK343" s="40">
        <f t="shared" si="573"/>
        <v>0</v>
      </c>
      <c r="AL343" s="40">
        <f t="shared" si="574"/>
        <v>0</v>
      </c>
      <c r="AM343" s="40">
        <f t="shared" si="575"/>
        <v>0</v>
      </c>
      <c r="AN343" s="40">
        <f t="shared" si="576"/>
        <v>0</v>
      </c>
      <c r="AO343" s="167">
        <f t="shared" si="577"/>
        <v>0</v>
      </c>
    </row>
    <row r="344" spans="1:41" ht="16.399999999999999" customHeight="1">
      <c r="A344" s="17" t="s">
        <v>56</v>
      </c>
      <c r="B344" s="18"/>
      <c r="C344" s="19">
        <f t="shared" ref="C344" si="578">ROUND(SUM(C341:C343),2)</f>
        <v>0</v>
      </c>
      <c r="D344" s="19">
        <f t="shared" ref="D344:N344" si="579">ROUND(SUM(D341:D343),2)</f>
        <v>0</v>
      </c>
      <c r="E344" s="19">
        <f t="shared" si="579"/>
        <v>0</v>
      </c>
      <c r="F344" s="19">
        <f t="shared" si="579"/>
        <v>0</v>
      </c>
      <c r="G344" s="19">
        <f t="shared" si="579"/>
        <v>0</v>
      </c>
      <c r="H344" s="19">
        <f t="shared" si="579"/>
        <v>0</v>
      </c>
      <c r="I344" s="19">
        <f t="shared" si="579"/>
        <v>0</v>
      </c>
      <c r="J344" s="19">
        <f t="shared" si="579"/>
        <v>0</v>
      </c>
      <c r="K344" s="19">
        <f t="shared" si="579"/>
        <v>0</v>
      </c>
      <c r="L344" s="19">
        <f t="shared" si="579"/>
        <v>0</v>
      </c>
      <c r="M344" s="19">
        <f t="shared" si="579"/>
        <v>0</v>
      </c>
      <c r="N344" s="166">
        <f t="shared" si="579"/>
        <v>0</v>
      </c>
      <c r="O344" s="180"/>
      <c r="P344" s="180"/>
      <c r="Q344" s="171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:AO344" si="580">ROUND(SUM(AD341:AD343),2)</f>
        <v>0</v>
      </c>
      <c r="AE344" s="19">
        <f t="shared" si="580"/>
        <v>0</v>
      </c>
      <c r="AF344" s="19">
        <f t="shared" si="580"/>
        <v>0</v>
      </c>
      <c r="AG344" s="19">
        <f t="shared" si="580"/>
        <v>0</v>
      </c>
      <c r="AH344" s="19">
        <f t="shared" si="580"/>
        <v>0</v>
      </c>
      <c r="AI344" s="19">
        <f t="shared" si="580"/>
        <v>0</v>
      </c>
      <c r="AJ344" s="19">
        <f t="shared" si="580"/>
        <v>0</v>
      </c>
      <c r="AK344" s="19">
        <f t="shared" si="580"/>
        <v>0</v>
      </c>
      <c r="AL344" s="19">
        <f t="shared" si="580"/>
        <v>0</v>
      </c>
      <c r="AM344" s="19">
        <f t="shared" si="580"/>
        <v>0</v>
      </c>
      <c r="AN344" s="19">
        <f t="shared" si="580"/>
        <v>0</v>
      </c>
      <c r="AO344" s="19">
        <f t="shared" si="580"/>
        <v>0</v>
      </c>
    </row>
    <row r="345" spans="1:41" ht="16.399999999999999" customHeight="1">
      <c r="A345" s="13"/>
      <c r="B345" s="21"/>
      <c r="C345" s="40">
        <f>SUMIF(Jan!$A:$A,TB!$A345,Jan!$H:$H)</f>
        <v>0</v>
      </c>
      <c r="D345" s="40">
        <f>SUMIF(Feb!$A:$A,TB!$A345,Feb!$H:$H)</f>
        <v>0</v>
      </c>
      <c r="E345" s="40">
        <f>SUMIF(Mar!$A:$A,TB!$A345,Mar!$H:$H)</f>
        <v>0</v>
      </c>
      <c r="F345" s="40">
        <f>SUMIF(Apr!$A:$A,TB!$A345,Apr!$H:$H)</f>
        <v>0</v>
      </c>
      <c r="G345" s="40">
        <f>SUMIF(May!$A:$A,TB!$A345,May!$H:$H)</f>
        <v>0</v>
      </c>
      <c r="H345" s="40">
        <f>SUMIF(Jun!$A:$A,TB!$A345,Jun!$H:$H)</f>
        <v>0</v>
      </c>
      <c r="I345" s="40">
        <f>SUMIF(Jul!$A:$A,TB!$A345,Jul!$H:$H)</f>
        <v>0</v>
      </c>
      <c r="J345" s="40">
        <f>SUMIF(Aug!$A:$A,TB!$A345,Aug!$H:$H)</f>
        <v>0</v>
      </c>
      <c r="K345" s="40">
        <f>SUMIF(Sep!$A:$A,TB!$A345,Sep!$H:$H)</f>
        <v>0</v>
      </c>
      <c r="L345" s="40">
        <f>SUMIF(Oct!$A:$A,TB!$A345,Oct!$H:$H)</f>
        <v>0</v>
      </c>
      <c r="M345" s="40">
        <f>SUMIF(Nov!$A:$A,TB!$A345,Nov!$H:$H)</f>
        <v>0</v>
      </c>
      <c r="N345" s="167">
        <f>SUMIF(Dec!$A:$A,TB!$A345,Dec!$H:$H)</f>
        <v>0</v>
      </c>
      <c r="O345" s="181"/>
      <c r="P345" s="181"/>
      <c r="Q345" s="172">
        <v>0</v>
      </c>
      <c r="R345" s="40">
        <v>0</v>
      </c>
      <c r="S345" s="40">
        <v>0</v>
      </c>
      <c r="T345" s="40">
        <v>0</v>
      </c>
      <c r="U345" s="40">
        <v>0</v>
      </c>
      <c r="V345" s="40">
        <v>0</v>
      </c>
      <c r="W345" s="40">
        <v>0</v>
      </c>
      <c r="X345" s="40">
        <v>0</v>
      </c>
      <c r="Y345" s="40">
        <v>0</v>
      </c>
      <c r="Z345" s="40">
        <v>0</v>
      </c>
      <c r="AA345" s="40">
        <v>0</v>
      </c>
      <c r="AB345" s="40">
        <v>0</v>
      </c>
      <c r="AD345" s="40">
        <f t="shared" ref="AD345:AD347" si="581">ROUND(C345*AD$2,2)</f>
        <v>0</v>
      </c>
      <c r="AE345" s="40">
        <f t="shared" ref="AE345:AE347" si="582">ROUND(D345*AE$2,2)</f>
        <v>0</v>
      </c>
      <c r="AF345" s="40">
        <f t="shared" ref="AF345:AF347" si="583">ROUND(E345*AF$2,2)</f>
        <v>0</v>
      </c>
      <c r="AG345" s="40">
        <f t="shared" ref="AG345:AG347" si="584">ROUND(F345*AG$2,2)</f>
        <v>0</v>
      </c>
      <c r="AH345" s="40">
        <f t="shared" ref="AH345:AH347" si="585">ROUND(G345*AH$2,2)</f>
        <v>0</v>
      </c>
      <c r="AI345" s="40">
        <f t="shared" ref="AI345:AI347" si="586">ROUND(H345*AI$2,2)</f>
        <v>0</v>
      </c>
      <c r="AJ345" s="40">
        <f t="shared" ref="AJ345:AJ347" si="587">ROUND(I345*AJ$2,2)</f>
        <v>0</v>
      </c>
      <c r="AK345" s="40">
        <f t="shared" ref="AK345:AK347" si="588">ROUND(J345*AK$2,2)</f>
        <v>0</v>
      </c>
      <c r="AL345" s="40">
        <f t="shared" ref="AL345:AL347" si="589">ROUND(K345*AL$2,2)</f>
        <v>0</v>
      </c>
      <c r="AM345" s="40">
        <f t="shared" ref="AM345:AM347" si="590">ROUND(L345*AM$2,2)</f>
        <v>0</v>
      </c>
      <c r="AN345" s="40">
        <f t="shared" ref="AN345:AN347" si="591">ROUND(M345*AN$2,2)</f>
        <v>0</v>
      </c>
      <c r="AO345" s="167">
        <f t="shared" ref="AO345:AO347" si="592">ROUND(N345*AO$2,2)</f>
        <v>0</v>
      </c>
    </row>
    <row r="346" spans="1:41" ht="16.399999999999999" customHeight="1">
      <c r="A346" s="13"/>
      <c r="B346" s="21"/>
      <c r="C346" s="40">
        <f>SUMIF(Jan!$A:$A,TB!$A346,Jan!$H:$H)</f>
        <v>0</v>
      </c>
      <c r="D346" s="40">
        <f>SUMIF(Feb!$A:$A,TB!$A346,Feb!$H:$H)</f>
        <v>0</v>
      </c>
      <c r="E346" s="40">
        <f>SUMIF(Mar!$A:$A,TB!$A346,Mar!$H:$H)</f>
        <v>0</v>
      </c>
      <c r="F346" s="40">
        <f>SUMIF(Apr!$A:$A,TB!$A346,Apr!$H:$H)</f>
        <v>0</v>
      </c>
      <c r="G346" s="40">
        <f>SUMIF(May!$A:$A,TB!$A346,May!$H:$H)</f>
        <v>0</v>
      </c>
      <c r="H346" s="40">
        <f>SUMIF(Jun!$A:$A,TB!$A346,Jun!$H:$H)</f>
        <v>0</v>
      </c>
      <c r="I346" s="40">
        <f>SUMIF(Jul!$A:$A,TB!$A346,Jul!$H:$H)</f>
        <v>0</v>
      </c>
      <c r="J346" s="40">
        <f>SUMIF(Aug!$A:$A,TB!$A346,Aug!$H:$H)</f>
        <v>0</v>
      </c>
      <c r="K346" s="40">
        <f>SUMIF(Sep!$A:$A,TB!$A346,Sep!$H:$H)</f>
        <v>0</v>
      </c>
      <c r="L346" s="40">
        <f>SUMIF(Oct!$A:$A,TB!$A346,Oct!$H:$H)</f>
        <v>0</v>
      </c>
      <c r="M346" s="40">
        <f>SUMIF(Nov!$A:$A,TB!$A346,Nov!$H:$H)</f>
        <v>0</v>
      </c>
      <c r="N346" s="167">
        <f>SUMIF(Dec!$A:$A,TB!$A346,Dec!$H:$H)</f>
        <v>0</v>
      </c>
      <c r="O346" s="181"/>
      <c r="P346" s="181"/>
      <c r="Q346" s="172">
        <v>0</v>
      </c>
      <c r="R346" s="40">
        <v>0</v>
      </c>
      <c r="S346" s="40">
        <v>0</v>
      </c>
      <c r="T346" s="40">
        <v>0</v>
      </c>
      <c r="U346" s="40">
        <v>0</v>
      </c>
      <c r="V346" s="40">
        <v>0</v>
      </c>
      <c r="W346" s="40">
        <v>0</v>
      </c>
      <c r="X346" s="40">
        <v>0</v>
      </c>
      <c r="Y346" s="40">
        <v>0</v>
      </c>
      <c r="Z346" s="40">
        <v>0</v>
      </c>
      <c r="AA346" s="40">
        <v>0</v>
      </c>
      <c r="AB346" s="40">
        <v>0</v>
      </c>
      <c r="AD346" s="40">
        <f t="shared" si="581"/>
        <v>0</v>
      </c>
      <c r="AE346" s="40">
        <f t="shared" si="582"/>
        <v>0</v>
      </c>
      <c r="AF346" s="40">
        <f t="shared" si="583"/>
        <v>0</v>
      </c>
      <c r="AG346" s="40">
        <f t="shared" si="584"/>
        <v>0</v>
      </c>
      <c r="AH346" s="40">
        <f t="shared" si="585"/>
        <v>0</v>
      </c>
      <c r="AI346" s="40">
        <f t="shared" si="586"/>
        <v>0</v>
      </c>
      <c r="AJ346" s="40">
        <f t="shared" si="587"/>
        <v>0</v>
      </c>
      <c r="AK346" s="40">
        <f t="shared" si="588"/>
        <v>0</v>
      </c>
      <c r="AL346" s="40">
        <f t="shared" si="589"/>
        <v>0</v>
      </c>
      <c r="AM346" s="40">
        <f t="shared" si="590"/>
        <v>0</v>
      </c>
      <c r="AN346" s="40">
        <f t="shared" si="591"/>
        <v>0</v>
      </c>
      <c r="AO346" s="167">
        <f t="shared" si="592"/>
        <v>0</v>
      </c>
    </row>
    <row r="347" spans="1:41" ht="16.399999999999999" customHeight="1">
      <c r="A347" s="13"/>
      <c r="B347" s="21"/>
      <c r="C347" s="40">
        <f>SUMIF(Jan!$A:$A,TB!$A347,Jan!$H:$H)</f>
        <v>0</v>
      </c>
      <c r="D347" s="40">
        <f>SUMIF(Feb!$A:$A,TB!$A347,Feb!$H:$H)</f>
        <v>0</v>
      </c>
      <c r="E347" s="40">
        <f>SUMIF(Mar!$A:$A,TB!$A347,Mar!$H:$H)</f>
        <v>0</v>
      </c>
      <c r="F347" s="40">
        <f>SUMIF(Apr!$A:$A,TB!$A347,Apr!$H:$H)</f>
        <v>0</v>
      </c>
      <c r="G347" s="40">
        <f>SUMIF(May!$A:$A,TB!$A347,May!$H:$H)</f>
        <v>0</v>
      </c>
      <c r="H347" s="40">
        <f>SUMIF(Jun!$A:$A,TB!$A347,Jun!$H:$H)</f>
        <v>0</v>
      </c>
      <c r="I347" s="40">
        <f>SUMIF(Jul!$A:$A,TB!$A347,Jul!$H:$H)</f>
        <v>0</v>
      </c>
      <c r="J347" s="40">
        <f>SUMIF(Aug!$A:$A,TB!$A347,Aug!$H:$H)</f>
        <v>0</v>
      </c>
      <c r="K347" s="40">
        <f>SUMIF(Sep!$A:$A,TB!$A347,Sep!$H:$H)</f>
        <v>0</v>
      </c>
      <c r="L347" s="40">
        <f>SUMIF(Oct!$A:$A,TB!$A347,Oct!$H:$H)</f>
        <v>0</v>
      </c>
      <c r="M347" s="40">
        <f>SUMIF(Nov!$A:$A,TB!$A347,Nov!$H:$H)</f>
        <v>0</v>
      </c>
      <c r="N347" s="167">
        <f>SUMIF(Dec!$A:$A,TB!$A347,Dec!$H:$H)</f>
        <v>0</v>
      </c>
      <c r="O347" s="181"/>
      <c r="P347" s="181"/>
      <c r="Q347" s="172">
        <v>0</v>
      </c>
      <c r="R347" s="40">
        <v>0</v>
      </c>
      <c r="S347" s="40">
        <v>0</v>
      </c>
      <c r="T347" s="40">
        <v>0</v>
      </c>
      <c r="U347" s="40">
        <v>0</v>
      </c>
      <c r="V347" s="40">
        <v>0</v>
      </c>
      <c r="W347" s="40">
        <v>0</v>
      </c>
      <c r="X347" s="40">
        <v>0</v>
      </c>
      <c r="Y347" s="40">
        <v>0</v>
      </c>
      <c r="Z347" s="40">
        <v>0</v>
      </c>
      <c r="AA347" s="40">
        <v>0</v>
      </c>
      <c r="AB347" s="40">
        <v>0</v>
      </c>
      <c r="AD347" s="40">
        <f t="shared" si="581"/>
        <v>0</v>
      </c>
      <c r="AE347" s="40">
        <f t="shared" si="582"/>
        <v>0</v>
      </c>
      <c r="AF347" s="40">
        <f t="shared" si="583"/>
        <v>0</v>
      </c>
      <c r="AG347" s="40">
        <f t="shared" si="584"/>
        <v>0</v>
      </c>
      <c r="AH347" s="40">
        <f t="shared" si="585"/>
        <v>0</v>
      </c>
      <c r="AI347" s="40">
        <f t="shared" si="586"/>
        <v>0</v>
      </c>
      <c r="AJ347" s="40">
        <f t="shared" si="587"/>
        <v>0</v>
      </c>
      <c r="AK347" s="40">
        <f t="shared" si="588"/>
        <v>0</v>
      </c>
      <c r="AL347" s="40">
        <f t="shared" si="589"/>
        <v>0</v>
      </c>
      <c r="AM347" s="40">
        <f t="shared" si="590"/>
        <v>0</v>
      </c>
      <c r="AN347" s="40">
        <f t="shared" si="591"/>
        <v>0</v>
      </c>
      <c r="AO347" s="167">
        <f t="shared" si="592"/>
        <v>0</v>
      </c>
    </row>
    <row r="348" spans="1:41" ht="16.399999999999999" customHeight="1">
      <c r="A348" s="17" t="s">
        <v>57</v>
      </c>
      <c r="B348" s="24"/>
      <c r="C348" s="19">
        <f t="shared" ref="C348" si="593">ROUND(SUM(C345:C347),2)</f>
        <v>0</v>
      </c>
      <c r="D348" s="19">
        <f t="shared" ref="D348:N348" si="594">ROUND(SUM(D345:D347),2)</f>
        <v>0</v>
      </c>
      <c r="E348" s="19">
        <f t="shared" si="594"/>
        <v>0</v>
      </c>
      <c r="F348" s="19">
        <f t="shared" si="594"/>
        <v>0</v>
      </c>
      <c r="G348" s="19">
        <f t="shared" si="594"/>
        <v>0</v>
      </c>
      <c r="H348" s="19">
        <f t="shared" si="594"/>
        <v>0</v>
      </c>
      <c r="I348" s="19">
        <f t="shared" si="594"/>
        <v>0</v>
      </c>
      <c r="J348" s="19">
        <f t="shared" si="594"/>
        <v>0</v>
      </c>
      <c r="K348" s="19">
        <f t="shared" si="594"/>
        <v>0</v>
      </c>
      <c r="L348" s="19">
        <f t="shared" si="594"/>
        <v>0</v>
      </c>
      <c r="M348" s="19">
        <f t="shared" si="594"/>
        <v>0</v>
      </c>
      <c r="N348" s="166">
        <f t="shared" si="594"/>
        <v>0</v>
      </c>
      <c r="O348" s="180"/>
      <c r="P348" s="180"/>
      <c r="Q348" s="171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:AO348" si="595">ROUND(SUM(AD345:AD347),2)</f>
        <v>0</v>
      </c>
      <c r="AE348" s="19">
        <f t="shared" si="595"/>
        <v>0</v>
      </c>
      <c r="AF348" s="19">
        <f t="shared" si="595"/>
        <v>0</v>
      </c>
      <c r="AG348" s="19">
        <f t="shared" si="595"/>
        <v>0</v>
      </c>
      <c r="AH348" s="19">
        <f t="shared" si="595"/>
        <v>0</v>
      </c>
      <c r="AI348" s="19">
        <f t="shared" si="595"/>
        <v>0</v>
      </c>
      <c r="AJ348" s="19">
        <f t="shared" si="595"/>
        <v>0</v>
      </c>
      <c r="AK348" s="19">
        <f t="shared" si="595"/>
        <v>0</v>
      </c>
      <c r="AL348" s="19">
        <f t="shared" si="595"/>
        <v>0</v>
      </c>
      <c r="AM348" s="19">
        <f t="shared" si="595"/>
        <v>0</v>
      </c>
      <c r="AN348" s="19">
        <f t="shared" si="595"/>
        <v>0</v>
      </c>
      <c r="AO348" s="19">
        <f t="shared" si="595"/>
        <v>0</v>
      </c>
    </row>
    <row r="349" spans="1:41" ht="16.399999999999999" customHeight="1">
      <c r="A349" s="13"/>
      <c r="B349" s="21"/>
      <c r="C349" s="40">
        <f>SUMIF(Jan!$A:$A,TB!$A349,Jan!$H:$H)</f>
        <v>0</v>
      </c>
      <c r="D349" s="40">
        <f>SUMIF(Feb!$A:$A,TB!$A349,Feb!$H:$H)</f>
        <v>0</v>
      </c>
      <c r="E349" s="40">
        <f>SUMIF(Mar!$A:$A,TB!$A349,Mar!$H:$H)</f>
        <v>0</v>
      </c>
      <c r="F349" s="40">
        <f>SUMIF(Apr!$A:$A,TB!$A349,Apr!$H:$H)</f>
        <v>0</v>
      </c>
      <c r="G349" s="40">
        <f>SUMIF(May!$A:$A,TB!$A349,May!$H:$H)</f>
        <v>0</v>
      </c>
      <c r="H349" s="40">
        <f>SUMIF(Jun!$A:$A,TB!$A349,Jun!$H:$H)</f>
        <v>0</v>
      </c>
      <c r="I349" s="40">
        <f>SUMIF(Jul!$A:$A,TB!$A349,Jul!$H:$H)</f>
        <v>0</v>
      </c>
      <c r="J349" s="40">
        <f>SUMIF(Aug!$A:$A,TB!$A349,Aug!$H:$H)</f>
        <v>0</v>
      </c>
      <c r="K349" s="40">
        <f>SUMIF(Sep!$A:$A,TB!$A349,Sep!$H:$H)</f>
        <v>0</v>
      </c>
      <c r="L349" s="40">
        <f>SUMIF(Oct!$A:$A,TB!$A349,Oct!$H:$H)</f>
        <v>0</v>
      </c>
      <c r="M349" s="40">
        <f>SUMIF(Nov!$A:$A,TB!$A349,Nov!$H:$H)</f>
        <v>0</v>
      </c>
      <c r="N349" s="167">
        <f>SUMIF(Dec!$A:$A,TB!$A349,Dec!$H:$H)</f>
        <v>0</v>
      </c>
      <c r="O349" s="181"/>
      <c r="P349" s="181"/>
      <c r="Q349" s="172">
        <v>0</v>
      </c>
      <c r="R349" s="40">
        <v>0</v>
      </c>
      <c r="S349" s="40">
        <v>0</v>
      </c>
      <c r="T349" s="40">
        <v>0</v>
      </c>
      <c r="U349" s="40">
        <v>0</v>
      </c>
      <c r="V349" s="40">
        <v>0</v>
      </c>
      <c r="W349" s="40">
        <v>0</v>
      </c>
      <c r="X349" s="40">
        <v>0</v>
      </c>
      <c r="Y349" s="40">
        <v>0</v>
      </c>
      <c r="Z349" s="40">
        <v>0</v>
      </c>
      <c r="AA349" s="40">
        <v>0</v>
      </c>
      <c r="AB349" s="40">
        <v>0</v>
      </c>
      <c r="AD349" s="40">
        <f t="shared" ref="AD349:AD351" si="596">ROUND(C349*AD$2,2)</f>
        <v>0</v>
      </c>
      <c r="AE349" s="40">
        <f t="shared" ref="AE349:AE351" si="597">ROUND(D349*AE$2,2)</f>
        <v>0</v>
      </c>
      <c r="AF349" s="40">
        <f t="shared" ref="AF349:AF351" si="598">ROUND(E349*AF$2,2)</f>
        <v>0</v>
      </c>
      <c r="AG349" s="40">
        <f t="shared" ref="AG349:AG351" si="599">ROUND(F349*AG$2,2)</f>
        <v>0</v>
      </c>
      <c r="AH349" s="40">
        <f t="shared" ref="AH349:AH351" si="600">ROUND(G349*AH$2,2)</f>
        <v>0</v>
      </c>
      <c r="AI349" s="40">
        <f t="shared" ref="AI349:AI351" si="601">ROUND(H349*AI$2,2)</f>
        <v>0</v>
      </c>
      <c r="AJ349" s="40">
        <f t="shared" ref="AJ349:AJ351" si="602">ROUND(I349*AJ$2,2)</f>
        <v>0</v>
      </c>
      <c r="AK349" s="40">
        <f t="shared" ref="AK349:AK351" si="603">ROUND(J349*AK$2,2)</f>
        <v>0</v>
      </c>
      <c r="AL349" s="40">
        <f t="shared" ref="AL349:AL351" si="604">ROUND(K349*AL$2,2)</f>
        <v>0</v>
      </c>
      <c r="AM349" s="40">
        <f t="shared" ref="AM349:AM351" si="605">ROUND(L349*AM$2,2)</f>
        <v>0</v>
      </c>
      <c r="AN349" s="40">
        <f t="shared" ref="AN349:AN351" si="606">ROUND(M349*AN$2,2)</f>
        <v>0</v>
      </c>
      <c r="AO349" s="167">
        <f t="shared" ref="AO349:AO351" si="607">ROUND(N349*AO$2,2)</f>
        <v>0</v>
      </c>
    </row>
    <row r="350" spans="1:41" ht="16.399999999999999" customHeight="1">
      <c r="A350" s="13"/>
      <c r="B350" s="21"/>
      <c r="C350" s="40">
        <f>SUMIF(Jan!$A:$A,TB!$A350,Jan!$H:$H)</f>
        <v>0</v>
      </c>
      <c r="D350" s="40">
        <f>SUMIF(Feb!$A:$A,TB!$A350,Feb!$H:$H)</f>
        <v>0</v>
      </c>
      <c r="E350" s="40">
        <f>SUMIF(Mar!$A:$A,TB!$A350,Mar!$H:$H)</f>
        <v>0</v>
      </c>
      <c r="F350" s="40">
        <f>SUMIF(Apr!$A:$A,TB!$A350,Apr!$H:$H)</f>
        <v>0</v>
      </c>
      <c r="G350" s="40">
        <f>SUMIF(May!$A:$A,TB!$A350,May!$H:$H)</f>
        <v>0</v>
      </c>
      <c r="H350" s="40">
        <f>SUMIF(Jun!$A:$A,TB!$A350,Jun!$H:$H)</f>
        <v>0</v>
      </c>
      <c r="I350" s="40">
        <f>SUMIF(Jul!$A:$A,TB!$A350,Jul!$H:$H)</f>
        <v>0</v>
      </c>
      <c r="J350" s="40">
        <f>SUMIF(Aug!$A:$A,TB!$A350,Aug!$H:$H)</f>
        <v>0</v>
      </c>
      <c r="K350" s="40">
        <f>SUMIF(Sep!$A:$A,TB!$A350,Sep!$H:$H)</f>
        <v>0</v>
      </c>
      <c r="L350" s="40">
        <f>SUMIF(Oct!$A:$A,TB!$A350,Oct!$H:$H)</f>
        <v>0</v>
      </c>
      <c r="M350" s="40">
        <f>SUMIF(Nov!$A:$A,TB!$A350,Nov!$H:$H)</f>
        <v>0</v>
      </c>
      <c r="N350" s="167">
        <f>SUMIF(Dec!$A:$A,TB!$A350,Dec!$H:$H)</f>
        <v>0</v>
      </c>
      <c r="O350" s="181"/>
      <c r="P350" s="181"/>
      <c r="Q350" s="172">
        <v>0</v>
      </c>
      <c r="R350" s="40">
        <v>0</v>
      </c>
      <c r="S350" s="40">
        <v>0</v>
      </c>
      <c r="T350" s="40">
        <v>0</v>
      </c>
      <c r="U350" s="40">
        <v>0</v>
      </c>
      <c r="V350" s="40">
        <v>0</v>
      </c>
      <c r="W350" s="40">
        <v>0</v>
      </c>
      <c r="X350" s="40">
        <v>0</v>
      </c>
      <c r="Y350" s="40">
        <v>0</v>
      </c>
      <c r="Z350" s="40">
        <v>0</v>
      </c>
      <c r="AA350" s="40">
        <v>0</v>
      </c>
      <c r="AB350" s="40">
        <v>0</v>
      </c>
      <c r="AD350" s="40">
        <f t="shared" si="596"/>
        <v>0</v>
      </c>
      <c r="AE350" s="40">
        <f t="shared" si="597"/>
        <v>0</v>
      </c>
      <c r="AF350" s="40">
        <f t="shared" si="598"/>
        <v>0</v>
      </c>
      <c r="AG350" s="40">
        <f t="shared" si="599"/>
        <v>0</v>
      </c>
      <c r="AH350" s="40">
        <f t="shared" si="600"/>
        <v>0</v>
      </c>
      <c r="AI350" s="40">
        <f t="shared" si="601"/>
        <v>0</v>
      </c>
      <c r="AJ350" s="40">
        <f t="shared" si="602"/>
        <v>0</v>
      </c>
      <c r="AK350" s="40">
        <f t="shared" si="603"/>
        <v>0</v>
      </c>
      <c r="AL350" s="40">
        <f t="shared" si="604"/>
        <v>0</v>
      </c>
      <c r="AM350" s="40">
        <f t="shared" si="605"/>
        <v>0</v>
      </c>
      <c r="AN350" s="40">
        <f t="shared" si="606"/>
        <v>0</v>
      </c>
      <c r="AO350" s="167">
        <f t="shared" si="607"/>
        <v>0</v>
      </c>
    </row>
    <row r="351" spans="1:41" ht="16.399999999999999" customHeight="1">
      <c r="A351" s="13"/>
      <c r="B351" s="21"/>
      <c r="C351" s="40">
        <f>SUMIF(Jan!$A:$A,TB!$A351,Jan!$H:$H)</f>
        <v>0</v>
      </c>
      <c r="D351" s="40">
        <f>SUMIF(Feb!$A:$A,TB!$A351,Feb!$H:$H)</f>
        <v>0</v>
      </c>
      <c r="E351" s="40">
        <f>SUMIF(Mar!$A:$A,TB!$A351,Mar!$H:$H)</f>
        <v>0</v>
      </c>
      <c r="F351" s="40">
        <f>SUMIF(Apr!$A:$A,TB!$A351,Apr!$H:$H)</f>
        <v>0</v>
      </c>
      <c r="G351" s="40">
        <f>SUMIF(May!$A:$A,TB!$A351,May!$H:$H)</f>
        <v>0</v>
      </c>
      <c r="H351" s="40">
        <f>SUMIF(Jun!$A:$A,TB!$A351,Jun!$H:$H)</f>
        <v>0</v>
      </c>
      <c r="I351" s="40">
        <f>SUMIF(Jul!$A:$A,TB!$A351,Jul!$H:$H)</f>
        <v>0</v>
      </c>
      <c r="J351" s="40">
        <f>SUMIF(Aug!$A:$A,TB!$A351,Aug!$H:$H)</f>
        <v>0</v>
      </c>
      <c r="K351" s="40">
        <f>SUMIF(Sep!$A:$A,TB!$A351,Sep!$H:$H)</f>
        <v>0</v>
      </c>
      <c r="L351" s="40">
        <f>SUMIF(Oct!$A:$A,TB!$A351,Oct!$H:$H)</f>
        <v>0</v>
      </c>
      <c r="M351" s="40">
        <f>SUMIF(Nov!$A:$A,TB!$A351,Nov!$H:$H)</f>
        <v>0</v>
      </c>
      <c r="N351" s="167">
        <f>SUMIF(Dec!$A:$A,TB!$A351,Dec!$H:$H)</f>
        <v>0</v>
      </c>
      <c r="O351" s="181"/>
      <c r="P351" s="181"/>
      <c r="Q351" s="172">
        <v>0</v>
      </c>
      <c r="R351" s="40">
        <v>0</v>
      </c>
      <c r="S351" s="40">
        <v>0</v>
      </c>
      <c r="T351" s="40">
        <v>0</v>
      </c>
      <c r="U351" s="40">
        <v>0</v>
      </c>
      <c r="V351" s="40">
        <v>0</v>
      </c>
      <c r="W351" s="40">
        <v>0</v>
      </c>
      <c r="X351" s="40">
        <v>0</v>
      </c>
      <c r="Y351" s="40">
        <v>0</v>
      </c>
      <c r="Z351" s="40">
        <v>0</v>
      </c>
      <c r="AA351" s="40">
        <v>0</v>
      </c>
      <c r="AB351" s="40">
        <v>0</v>
      </c>
      <c r="AD351" s="40">
        <f t="shared" si="596"/>
        <v>0</v>
      </c>
      <c r="AE351" s="40">
        <f t="shared" si="597"/>
        <v>0</v>
      </c>
      <c r="AF351" s="40">
        <f t="shared" si="598"/>
        <v>0</v>
      </c>
      <c r="AG351" s="40">
        <f t="shared" si="599"/>
        <v>0</v>
      </c>
      <c r="AH351" s="40">
        <f t="shared" si="600"/>
        <v>0</v>
      </c>
      <c r="AI351" s="40">
        <f t="shared" si="601"/>
        <v>0</v>
      </c>
      <c r="AJ351" s="40">
        <f t="shared" si="602"/>
        <v>0</v>
      </c>
      <c r="AK351" s="40">
        <f t="shared" si="603"/>
        <v>0</v>
      </c>
      <c r="AL351" s="40">
        <f t="shared" si="604"/>
        <v>0</v>
      </c>
      <c r="AM351" s="40">
        <f t="shared" si="605"/>
        <v>0</v>
      </c>
      <c r="AN351" s="40">
        <f t="shared" si="606"/>
        <v>0</v>
      </c>
      <c r="AO351" s="167">
        <f t="shared" si="607"/>
        <v>0</v>
      </c>
    </row>
    <row r="352" spans="1:41" ht="16.399999999999999" customHeight="1">
      <c r="A352" s="17" t="s">
        <v>58</v>
      </c>
      <c r="B352" s="24"/>
      <c r="C352" s="19">
        <f t="shared" ref="C352" si="608">ROUND(SUM(C349:C351),2)</f>
        <v>0</v>
      </c>
      <c r="D352" s="19">
        <f t="shared" ref="D352:N352" si="609">ROUND(SUM(D349:D351),2)</f>
        <v>0</v>
      </c>
      <c r="E352" s="19">
        <f t="shared" si="609"/>
        <v>0</v>
      </c>
      <c r="F352" s="19">
        <f t="shared" si="609"/>
        <v>0</v>
      </c>
      <c r="G352" s="19">
        <f t="shared" si="609"/>
        <v>0</v>
      </c>
      <c r="H352" s="19">
        <f t="shared" si="609"/>
        <v>0</v>
      </c>
      <c r="I352" s="19">
        <f t="shared" si="609"/>
        <v>0</v>
      </c>
      <c r="J352" s="19">
        <f t="shared" si="609"/>
        <v>0</v>
      </c>
      <c r="K352" s="19">
        <f t="shared" si="609"/>
        <v>0</v>
      </c>
      <c r="L352" s="19">
        <f t="shared" si="609"/>
        <v>0</v>
      </c>
      <c r="M352" s="19">
        <f t="shared" si="609"/>
        <v>0</v>
      </c>
      <c r="N352" s="166">
        <f t="shared" si="609"/>
        <v>0</v>
      </c>
      <c r="O352" s="180"/>
      <c r="P352" s="180"/>
      <c r="Q352" s="171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:AO352" si="610">ROUND(SUM(AD349:AD351),2)</f>
        <v>0</v>
      </c>
      <c r="AE352" s="19">
        <f t="shared" si="610"/>
        <v>0</v>
      </c>
      <c r="AF352" s="19">
        <f t="shared" si="610"/>
        <v>0</v>
      </c>
      <c r="AG352" s="19">
        <f t="shared" si="610"/>
        <v>0</v>
      </c>
      <c r="AH352" s="19">
        <f t="shared" si="610"/>
        <v>0</v>
      </c>
      <c r="AI352" s="19">
        <f t="shared" si="610"/>
        <v>0</v>
      </c>
      <c r="AJ352" s="19">
        <f t="shared" si="610"/>
        <v>0</v>
      </c>
      <c r="AK352" s="19">
        <f t="shared" si="610"/>
        <v>0</v>
      </c>
      <c r="AL352" s="19">
        <f t="shared" si="610"/>
        <v>0</v>
      </c>
      <c r="AM352" s="19">
        <f t="shared" si="610"/>
        <v>0</v>
      </c>
      <c r="AN352" s="19">
        <f t="shared" si="610"/>
        <v>0</v>
      </c>
      <c r="AO352" s="19">
        <f t="shared" si="610"/>
        <v>0</v>
      </c>
    </row>
    <row r="353" spans="1:41" ht="16.399999999999999" customHeight="1">
      <c r="A353" s="13"/>
      <c r="B353" s="21"/>
      <c r="C353" s="40">
        <f>SUMIF(Jan!$A:$A,TB!$A353,Jan!$H:$H)</f>
        <v>0</v>
      </c>
      <c r="D353" s="40">
        <f>SUMIF(Feb!$A:$A,TB!$A353,Feb!$H:$H)</f>
        <v>0</v>
      </c>
      <c r="E353" s="40">
        <f>SUMIF(Mar!$A:$A,TB!$A353,Mar!$H:$H)</f>
        <v>0</v>
      </c>
      <c r="F353" s="40">
        <f>SUMIF(Apr!$A:$A,TB!$A353,Apr!$H:$H)</f>
        <v>0</v>
      </c>
      <c r="G353" s="40">
        <f>SUMIF(May!$A:$A,TB!$A353,May!$H:$H)</f>
        <v>0</v>
      </c>
      <c r="H353" s="40">
        <f>SUMIF(Jun!$A:$A,TB!$A353,Jun!$H:$H)</f>
        <v>0</v>
      </c>
      <c r="I353" s="40">
        <f>SUMIF(Jul!$A:$A,TB!$A353,Jul!$H:$H)</f>
        <v>0</v>
      </c>
      <c r="J353" s="40">
        <f>SUMIF(Aug!$A:$A,TB!$A353,Aug!$H:$H)</f>
        <v>0</v>
      </c>
      <c r="K353" s="40">
        <f>SUMIF(Sep!$A:$A,TB!$A353,Sep!$H:$H)</f>
        <v>0</v>
      </c>
      <c r="L353" s="40">
        <f>SUMIF(Oct!$A:$A,TB!$A353,Oct!$H:$H)</f>
        <v>0</v>
      </c>
      <c r="M353" s="40">
        <f>SUMIF(Nov!$A:$A,TB!$A353,Nov!$H:$H)</f>
        <v>0</v>
      </c>
      <c r="N353" s="167">
        <f>SUMIF(Dec!$A:$A,TB!$A353,Dec!$H:$H)</f>
        <v>0</v>
      </c>
      <c r="O353" s="181"/>
      <c r="P353" s="181"/>
      <c r="Q353" s="172">
        <v>0</v>
      </c>
      <c r="R353" s="40">
        <v>0</v>
      </c>
      <c r="S353" s="40">
        <v>0</v>
      </c>
      <c r="T353" s="40">
        <v>0</v>
      </c>
      <c r="U353" s="40">
        <v>0</v>
      </c>
      <c r="V353" s="40">
        <v>0</v>
      </c>
      <c r="W353" s="40">
        <v>0</v>
      </c>
      <c r="X353" s="40">
        <v>0</v>
      </c>
      <c r="Y353" s="40">
        <v>0</v>
      </c>
      <c r="Z353" s="40">
        <v>0</v>
      </c>
      <c r="AA353" s="40">
        <v>0</v>
      </c>
      <c r="AB353" s="40">
        <v>0</v>
      </c>
      <c r="AD353" s="40">
        <f t="shared" ref="AD353:AD355" si="611">ROUND(C353*AD$2,2)</f>
        <v>0</v>
      </c>
      <c r="AE353" s="40">
        <f t="shared" ref="AE353:AE355" si="612">ROUND(D353*AE$2,2)</f>
        <v>0</v>
      </c>
      <c r="AF353" s="40">
        <f t="shared" ref="AF353:AF355" si="613">ROUND(E353*AF$2,2)</f>
        <v>0</v>
      </c>
      <c r="AG353" s="40">
        <f t="shared" ref="AG353:AG355" si="614">ROUND(F353*AG$2,2)</f>
        <v>0</v>
      </c>
      <c r="AH353" s="40">
        <f t="shared" ref="AH353:AH355" si="615">ROUND(G353*AH$2,2)</f>
        <v>0</v>
      </c>
      <c r="AI353" s="40">
        <f t="shared" ref="AI353:AI355" si="616">ROUND(H353*AI$2,2)</f>
        <v>0</v>
      </c>
      <c r="AJ353" s="40">
        <f t="shared" ref="AJ353:AJ355" si="617">ROUND(I353*AJ$2,2)</f>
        <v>0</v>
      </c>
      <c r="AK353" s="40">
        <f t="shared" ref="AK353:AK355" si="618">ROUND(J353*AK$2,2)</f>
        <v>0</v>
      </c>
      <c r="AL353" s="40">
        <f t="shared" ref="AL353:AL355" si="619">ROUND(K353*AL$2,2)</f>
        <v>0</v>
      </c>
      <c r="AM353" s="40">
        <f t="shared" ref="AM353:AM355" si="620">ROUND(L353*AM$2,2)</f>
        <v>0</v>
      </c>
      <c r="AN353" s="40">
        <f t="shared" ref="AN353:AN355" si="621">ROUND(M353*AN$2,2)</f>
        <v>0</v>
      </c>
      <c r="AO353" s="167">
        <f t="shared" ref="AO353:AO355" si="622">ROUND(N353*AO$2,2)</f>
        <v>0</v>
      </c>
    </row>
    <row r="354" spans="1:41" ht="16.399999999999999" customHeight="1">
      <c r="A354" s="13"/>
      <c r="B354" s="21"/>
      <c r="C354" s="40">
        <f>SUMIF(Jan!$A:$A,TB!$A354,Jan!$H:$H)</f>
        <v>0</v>
      </c>
      <c r="D354" s="40">
        <f>SUMIF(Feb!$A:$A,TB!$A354,Feb!$H:$H)</f>
        <v>0</v>
      </c>
      <c r="E354" s="40">
        <f>SUMIF(Mar!$A:$A,TB!$A354,Mar!$H:$H)</f>
        <v>0</v>
      </c>
      <c r="F354" s="40">
        <f>SUMIF(Apr!$A:$A,TB!$A354,Apr!$H:$H)</f>
        <v>0</v>
      </c>
      <c r="G354" s="40">
        <f>SUMIF(May!$A:$A,TB!$A354,May!$H:$H)</f>
        <v>0</v>
      </c>
      <c r="H354" s="40">
        <f>SUMIF(Jun!$A:$A,TB!$A354,Jun!$H:$H)</f>
        <v>0</v>
      </c>
      <c r="I354" s="40">
        <f>SUMIF(Jul!$A:$A,TB!$A354,Jul!$H:$H)</f>
        <v>0</v>
      </c>
      <c r="J354" s="40">
        <f>SUMIF(Aug!$A:$A,TB!$A354,Aug!$H:$H)</f>
        <v>0</v>
      </c>
      <c r="K354" s="40">
        <f>SUMIF(Sep!$A:$A,TB!$A354,Sep!$H:$H)</f>
        <v>0</v>
      </c>
      <c r="L354" s="40">
        <f>SUMIF(Oct!$A:$A,TB!$A354,Oct!$H:$H)</f>
        <v>0</v>
      </c>
      <c r="M354" s="40">
        <f>SUMIF(Nov!$A:$A,TB!$A354,Nov!$H:$H)</f>
        <v>0</v>
      </c>
      <c r="N354" s="167">
        <f>SUMIF(Dec!$A:$A,TB!$A354,Dec!$H:$H)</f>
        <v>0</v>
      </c>
      <c r="O354" s="181"/>
      <c r="P354" s="181"/>
      <c r="Q354" s="172">
        <v>0</v>
      </c>
      <c r="R354" s="40">
        <v>0</v>
      </c>
      <c r="S354" s="40">
        <v>0</v>
      </c>
      <c r="T354" s="40">
        <v>0</v>
      </c>
      <c r="U354" s="40">
        <v>0</v>
      </c>
      <c r="V354" s="40">
        <v>0</v>
      </c>
      <c r="W354" s="40">
        <v>0</v>
      </c>
      <c r="X354" s="40">
        <v>0</v>
      </c>
      <c r="Y354" s="40">
        <v>0</v>
      </c>
      <c r="Z354" s="40">
        <v>0</v>
      </c>
      <c r="AA354" s="40">
        <v>0</v>
      </c>
      <c r="AB354" s="40">
        <v>0</v>
      </c>
      <c r="AD354" s="40">
        <f t="shared" si="611"/>
        <v>0</v>
      </c>
      <c r="AE354" s="40">
        <f t="shared" si="612"/>
        <v>0</v>
      </c>
      <c r="AF354" s="40">
        <f t="shared" si="613"/>
        <v>0</v>
      </c>
      <c r="AG354" s="40">
        <f t="shared" si="614"/>
        <v>0</v>
      </c>
      <c r="AH354" s="40">
        <f t="shared" si="615"/>
        <v>0</v>
      </c>
      <c r="AI354" s="40">
        <f t="shared" si="616"/>
        <v>0</v>
      </c>
      <c r="AJ354" s="40">
        <f t="shared" si="617"/>
        <v>0</v>
      </c>
      <c r="AK354" s="40">
        <f t="shared" si="618"/>
        <v>0</v>
      </c>
      <c r="AL354" s="40">
        <f t="shared" si="619"/>
        <v>0</v>
      </c>
      <c r="AM354" s="40">
        <f t="shared" si="620"/>
        <v>0</v>
      </c>
      <c r="AN354" s="40">
        <f t="shared" si="621"/>
        <v>0</v>
      </c>
      <c r="AO354" s="167">
        <f t="shared" si="622"/>
        <v>0</v>
      </c>
    </row>
    <row r="355" spans="1:41" ht="16.399999999999999" customHeight="1">
      <c r="A355" s="13"/>
      <c r="B355" s="21"/>
      <c r="C355" s="40">
        <f>SUMIF(Jan!$A:$A,TB!$A355,Jan!$H:$H)</f>
        <v>0</v>
      </c>
      <c r="D355" s="40">
        <f>SUMIF(Feb!$A:$A,TB!$A355,Feb!$H:$H)</f>
        <v>0</v>
      </c>
      <c r="E355" s="40">
        <f>SUMIF(Mar!$A:$A,TB!$A355,Mar!$H:$H)</f>
        <v>0</v>
      </c>
      <c r="F355" s="40">
        <f>SUMIF(Apr!$A:$A,TB!$A355,Apr!$H:$H)</f>
        <v>0</v>
      </c>
      <c r="G355" s="40">
        <f>SUMIF(May!$A:$A,TB!$A355,May!$H:$H)</f>
        <v>0</v>
      </c>
      <c r="H355" s="40">
        <f>SUMIF(Jun!$A:$A,TB!$A355,Jun!$H:$H)</f>
        <v>0</v>
      </c>
      <c r="I355" s="40">
        <f>SUMIF(Jul!$A:$A,TB!$A355,Jul!$H:$H)</f>
        <v>0</v>
      </c>
      <c r="J355" s="40">
        <f>SUMIF(Aug!$A:$A,TB!$A355,Aug!$H:$H)</f>
        <v>0</v>
      </c>
      <c r="K355" s="40">
        <f>SUMIF(Sep!$A:$A,TB!$A355,Sep!$H:$H)</f>
        <v>0</v>
      </c>
      <c r="L355" s="40">
        <f>SUMIF(Oct!$A:$A,TB!$A355,Oct!$H:$H)</f>
        <v>0</v>
      </c>
      <c r="M355" s="40">
        <f>SUMIF(Nov!$A:$A,TB!$A355,Nov!$H:$H)</f>
        <v>0</v>
      </c>
      <c r="N355" s="167">
        <f>SUMIF(Dec!$A:$A,TB!$A355,Dec!$H:$H)</f>
        <v>0</v>
      </c>
      <c r="O355" s="181"/>
      <c r="P355" s="181"/>
      <c r="Q355" s="172">
        <v>0</v>
      </c>
      <c r="R355" s="40">
        <v>0</v>
      </c>
      <c r="S355" s="40">
        <v>0</v>
      </c>
      <c r="T355" s="40">
        <v>0</v>
      </c>
      <c r="U355" s="40">
        <v>0</v>
      </c>
      <c r="V355" s="40">
        <v>0</v>
      </c>
      <c r="W355" s="40">
        <v>0</v>
      </c>
      <c r="X355" s="40">
        <v>0</v>
      </c>
      <c r="Y355" s="40">
        <v>0</v>
      </c>
      <c r="Z355" s="40">
        <v>0</v>
      </c>
      <c r="AA355" s="40">
        <v>0</v>
      </c>
      <c r="AB355" s="40">
        <v>0</v>
      </c>
      <c r="AD355" s="40">
        <f t="shared" si="611"/>
        <v>0</v>
      </c>
      <c r="AE355" s="40">
        <f t="shared" si="612"/>
        <v>0</v>
      </c>
      <c r="AF355" s="40">
        <f t="shared" si="613"/>
        <v>0</v>
      </c>
      <c r="AG355" s="40">
        <f t="shared" si="614"/>
        <v>0</v>
      </c>
      <c r="AH355" s="40">
        <f t="shared" si="615"/>
        <v>0</v>
      </c>
      <c r="AI355" s="40">
        <f t="shared" si="616"/>
        <v>0</v>
      </c>
      <c r="AJ355" s="40">
        <f t="shared" si="617"/>
        <v>0</v>
      </c>
      <c r="AK355" s="40">
        <f t="shared" si="618"/>
        <v>0</v>
      </c>
      <c r="AL355" s="40">
        <f t="shared" si="619"/>
        <v>0</v>
      </c>
      <c r="AM355" s="40">
        <f t="shared" si="620"/>
        <v>0</v>
      </c>
      <c r="AN355" s="40">
        <f t="shared" si="621"/>
        <v>0</v>
      </c>
      <c r="AO355" s="167">
        <f t="shared" si="622"/>
        <v>0</v>
      </c>
    </row>
    <row r="356" spans="1:41" ht="16.399999999999999" customHeight="1">
      <c r="A356" s="17" t="s">
        <v>59</v>
      </c>
      <c r="B356" s="18"/>
      <c r="C356" s="19">
        <f t="shared" ref="C356" si="623">ROUND(SUM(C353:C355),2)</f>
        <v>0</v>
      </c>
      <c r="D356" s="19">
        <f t="shared" ref="D356:N356" si="624">ROUND(SUM(D353:D355),2)</f>
        <v>0</v>
      </c>
      <c r="E356" s="19">
        <f t="shared" si="624"/>
        <v>0</v>
      </c>
      <c r="F356" s="19">
        <f t="shared" si="624"/>
        <v>0</v>
      </c>
      <c r="G356" s="19">
        <f t="shared" si="624"/>
        <v>0</v>
      </c>
      <c r="H356" s="19">
        <f t="shared" si="624"/>
        <v>0</v>
      </c>
      <c r="I356" s="19">
        <f t="shared" si="624"/>
        <v>0</v>
      </c>
      <c r="J356" s="19">
        <f t="shared" si="624"/>
        <v>0</v>
      </c>
      <c r="K356" s="19">
        <f t="shared" si="624"/>
        <v>0</v>
      </c>
      <c r="L356" s="19">
        <f t="shared" si="624"/>
        <v>0</v>
      </c>
      <c r="M356" s="19">
        <f t="shared" si="624"/>
        <v>0</v>
      </c>
      <c r="N356" s="166">
        <f t="shared" si="624"/>
        <v>0</v>
      </c>
      <c r="O356" s="180"/>
      <c r="P356" s="180"/>
      <c r="Q356" s="171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:AO356" si="625">ROUND(SUM(AD353:AD355),2)</f>
        <v>0</v>
      </c>
      <c r="AE356" s="19">
        <f t="shared" si="625"/>
        <v>0</v>
      </c>
      <c r="AF356" s="19">
        <f t="shared" si="625"/>
        <v>0</v>
      </c>
      <c r="AG356" s="19">
        <f t="shared" si="625"/>
        <v>0</v>
      </c>
      <c r="AH356" s="19">
        <f t="shared" si="625"/>
        <v>0</v>
      </c>
      <c r="AI356" s="19">
        <f t="shared" si="625"/>
        <v>0</v>
      </c>
      <c r="AJ356" s="19">
        <f t="shared" si="625"/>
        <v>0</v>
      </c>
      <c r="AK356" s="19">
        <f t="shared" si="625"/>
        <v>0</v>
      </c>
      <c r="AL356" s="19">
        <f t="shared" si="625"/>
        <v>0</v>
      </c>
      <c r="AM356" s="19">
        <f t="shared" si="625"/>
        <v>0</v>
      </c>
      <c r="AN356" s="19">
        <f t="shared" si="625"/>
        <v>0</v>
      </c>
      <c r="AO356" s="19">
        <f t="shared" si="625"/>
        <v>0</v>
      </c>
    </row>
    <row r="357" spans="1:41" ht="16.399999999999999" customHeight="1">
      <c r="A357" s="13"/>
      <c r="B357" s="14"/>
      <c r="C357" s="40">
        <f>SUMIF(Jan!$A:$A,TB!$A357,Jan!$H:$H)</f>
        <v>0</v>
      </c>
      <c r="D357" s="40">
        <f>SUMIF(Feb!$A:$A,TB!$A357,Feb!$H:$H)</f>
        <v>0</v>
      </c>
      <c r="E357" s="40">
        <f>SUMIF(Mar!$A:$A,TB!$A357,Mar!$H:$H)</f>
        <v>0</v>
      </c>
      <c r="F357" s="40">
        <f>SUMIF(Apr!$A:$A,TB!$A357,Apr!$H:$H)</f>
        <v>0</v>
      </c>
      <c r="G357" s="40">
        <f>SUMIF(May!$A:$A,TB!$A357,May!$H:$H)</f>
        <v>0</v>
      </c>
      <c r="H357" s="40">
        <f>SUMIF(Jun!$A:$A,TB!$A357,Jun!$H:$H)</f>
        <v>0</v>
      </c>
      <c r="I357" s="40">
        <f>SUMIF(Jul!$A:$A,TB!$A357,Jul!$H:$H)</f>
        <v>0</v>
      </c>
      <c r="J357" s="40">
        <f>SUMIF(Aug!$A:$A,TB!$A357,Aug!$H:$H)</f>
        <v>0</v>
      </c>
      <c r="K357" s="40">
        <f>SUMIF(Sep!$A:$A,TB!$A357,Sep!$H:$H)</f>
        <v>0</v>
      </c>
      <c r="L357" s="40">
        <f>SUMIF(Oct!$A:$A,TB!$A357,Oct!$H:$H)</f>
        <v>0</v>
      </c>
      <c r="M357" s="40">
        <f>SUMIF(Nov!$A:$A,TB!$A357,Nov!$H:$H)</f>
        <v>0</v>
      </c>
      <c r="N357" s="167">
        <f>SUMIF(Dec!$A:$A,TB!$A357,Dec!$H:$H)</f>
        <v>0</v>
      </c>
      <c r="O357" s="181"/>
      <c r="P357" s="181"/>
      <c r="Q357" s="172">
        <v>0</v>
      </c>
      <c r="R357" s="40">
        <v>0</v>
      </c>
      <c r="S357" s="40">
        <v>0</v>
      </c>
      <c r="T357" s="40">
        <v>0</v>
      </c>
      <c r="U357" s="40">
        <v>0</v>
      </c>
      <c r="V357" s="40">
        <v>0</v>
      </c>
      <c r="W357" s="40">
        <v>0</v>
      </c>
      <c r="X357" s="40">
        <v>0</v>
      </c>
      <c r="Y357" s="40">
        <v>0</v>
      </c>
      <c r="Z357" s="40">
        <v>0</v>
      </c>
      <c r="AA357" s="40">
        <v>0</v>
      </c>
      <c r="AB357" s="40">
        <v>0</v>
      </c>
      <c r="AD357" s="40">
        <f t="shared" ref="AD357:AD366" si="626">ROUND(C357*AD$2,2)</f>
        <v>0</v>
      </c>
      <c r="AE357" s="40">
        <f t="shared" ref="AE357:AE366" si="627">ROUND(D357*AE$2,2)</f>
        <v>0</v>
      </c>
      <c r="AF357" s="40">
        <f t="shared" ref="AF357:AF366" si="628">ROUND(E357*AF$2,2)</f>
        <v>0</v>
      </c>
      <c r="AG357" s="40">
        <f t="shared" ref="AG357:AG366" si="629">ROUND(F357*AG$2,2)</f>
        <v>0</v>
      </c>
      <c r="AH357" s="40">
        <f t="shared" ref="AH357:AH366" si="630">ROUND(G357*AH$2,2)</f>
        <v>0</v>
      </c>
      <c r="AI357" s="40">
        <f t="shared" ref="AI357:AI366" si="631">ROUND(H357*AI$2,2)</f>
        <v>0</v>
      </c>
      <c r="AJ357" s="40">
        <f t="shared" ref="AJ357:AJ366" si="632">ROUND(I357*AJ$2,2)</f>
        <v>0</v>
      </c>
      <c r="AK357" s="40">
        <f t="shared" ref="AK357:AK366" si="633">ROUND(J357*AK$2,2)</f>
        <v>0</v>
      </c>
      <c r="AL357" s="40">
        <f t="shared" ref="AL357:AL366" si="634">ROUND(K357*AL$2,2)</f>
        <v>0</v>
      </c>
      <c r="AM357" s="40">
        <f t="shared" ref="AM357:AM366" si="635">ROUND(L357*AM$2,2)</f>
        <v>0</v>
      </c>
      <c r="AN357" s="40">
        <f t="shared" ref="AN357:AN366" si="636">ROUND(M357*AN$2,2)</f>
        <v>0</v>
      </c>
      <c r="AO357" s="167">
        <f t="shared" ref="AO357:AO366" si="637">ROUND(N357*AO$2,2)</f>
        <v>0</v>
      </c>
    </row>
    <row r="358" spans="1:41" ht="16.399999999999999" customHeight="1">
      <c r="A358" s="13">
        <v>30010</v>
      </c>
      <c r="B358" s="14" t="s">
        <v>295</v>
      </c>
      <c r="C358" s="40">
        <f>SUMIF(Jan!$A:$A,TB!$A358,Jan!$H:$H)</f>
        <v>-500000</v>
      </c>
      <c r="D358" s="40">
        <f>SUMIF(Feb!$A:$A,TB!$A358,Feb!$H:$H)</f>
        <v>-500000</v>
      </c>
      <c r="E358" s="40">
        <f>SUMIF(Mar!$A:$A,TB!$A358,Mar!$H:$H)</f>
        <v>-500000</v>
      </c>
      <c r="F358" s="40">
        <f>SUMIF(Apr!$A:$A,TB!$A358,Apr!$H:$H)</f>
        <v>-500000</v>
      </c>
      <c r="G358" s="40">
        <f>SUMIF(May!$A:$A,TB!$A358,May!$H:$H)</f>
        <v>-500000</v>
      </c>
      <c r="H358" s="40">
        <f>SUMIF(Jun!$A:$A,TB!$A358,Jun!$H:$H)</f>
        <v>-500000</v>
      </c>
      <c r="I358" s="40">
        <f>SUMIF(Jul!$A:$A,TB!$A358,Jul!$H:$H)</f>
        <v>-500000</v>
      </c>
      <c r="J358" s="40">
        <f>SUMIF(Aug!$A:$A,TB!$A358,Aug!$H:$H)</f>
        <v>-500000</v>
      </c>
      <c r="K358" s="40">
        <f>SUMIF(Sep!$A:$A,TB!$A358,Sep!$H:$H)</f>
        <v>-500000</v>
      </c>
      <c r="L358" s="40">
        <f>SUMIF(Oct!$A:$A,TB!$A358,Oct!$H:$H)</f>
        <v>-500000</v>
      </c>
      <c r="M358" s="40">
        <f>SUMIF(Nov!$A:$A,TB!$A358,Nov!$H:$H)</f>
        <v>-500000</v>
      </c>
      <c r="N358" s="167">
        <f>SUMIF(Dec!$A:$A,TB!$A358,Dec!$H:$H)</f>
        <v>-500000</v>
      </c>
      <c r="O358" s="181"/>
      <c r="P358" s="181"/>
      <c r="Q358" s="172">
        <v>-500000</v>
      </c>
      <c r="R358" s="40">
        <v>-500000</v>
      </c>
      <c r="S358" s="40">
        <v>-500000</v>
      </c>
      <c r="T358" s="40">
        <v>-500000</v>
      </c>
      <c r="U358" s="40">
        <v>-500000</v>
      </c>
      <c r="V358" s="40">
        <v>-500000</v>
      </c>
      <c r="W358" s="40">
        <v>-500000</v>
      </c>
      <c r="X358" s="40">
        <v>-500000</v>
      </c>
      <c r="Y358" s="40">
        <v>-500000</v>
      </c>
      <c r="Z358" s="40">
        <v>-500000</v>
      </c>
      <c r="AA358" s="40">
        <v>-500000</v>
      </c>
      <c r="AB358" s="40">
        <v>-500000</v>
      </c>
      <c r="AD358" s="40">
        <f t="shared" si="626"/>
        <v>-3838100</v>
      </c>
      <c r="AE358" s="40">
        <f t="shared" si="627"/>
        <v>-3821850</v>
      </c>
      <c r="AF358" s="40">
        <f t="shared" si="628"/>
        <v>-3819500</v>
      </c>
      <c r="AG358" s="40">
        <f t="shared" si="629"/>
        <v>-3820750</v>
      </c>
      <c r="AH358" s="40">
        <f t="shared" si="630"/>
        <v>-3829000</v>
      </c>
      <c r="AI358" s="40">
        <f t="shared" si="631"/>
        <v>-3832200</v>
      </c>
      <c r="AJ358" s="40">
        <f t="shared" si="632"/>
        <v>-3832200</v>
      </c>
      <c r="AK358" s="40">
        <f t="shared" si="633"/>
        <v>-3832200</v>
      </c>
      <c r="AL358" s="40">
        <f t="shared" si="634"/>
        <v>-3832200</v>
      </c>
      <c r="AM358" s="40">
        <f t="shared" si="635"/>
        <v>-3832200</v>
      </c>
      <c r="AN358" s="40">
        <f t="shared" si="636"/>
        <v>-3832200</v>
      </c>
      <c r="AO358" s="167">
        <f t="shared" si="637"/>
        <v>-3832200</v>
      </c>
    </row>
    <row r="359" spans="1:41" ht="16.399999999999999" customHeight="1">
      <c r="A359" s="20">
        <v>30011</v>
      </c>
      <c r="B359" s="14" t="s">
        <v>296</v>
      </c>
      <c r="C359" s="40">
        <f>SUMIF(Jan!$A:$A,TB!$A359,Jan!$H:$H)</f>
        <v>0</v>
      </c>
      <c r="D359" s="40">
        <f>SUMIF(Feb!$A:$A,TB!$A359,Feb!$H:$H)</f>
        <v>0</v>
      </c>
      <c r="E359" s="40">
        <f>SUMIF(Mar!$A:$A,TB!$A359,Mar!$H:$H)</f>
        <v>0</v>
      </c>
      <c r="F359" s="40">
        <f>SUMIF(Apr!$A:$A,TB!$A359,Apr!$H:$H)</f>
        <v>0</v>
      </c>
      <c r="G359" s="40">
        <f>SUMIF(May!$A:$A,TB!$A359,May!$H:$H)</f>
        <v>0</v>
      </c>
      <c r="H359" s="40">
        <f>SUMIF(Jun!$A:$A,TB!$A359,Jun!$H:$H)</f>
        <v>0</v>
      </c>
      <c r="I359" s="40">
        <f>SUMIF(Jul!$A:$A,TB!$A359,Jul!$H:$H)</f>
        <v>0</v>
      </c>
      <c r="J359" s="40">
        <f>SUMIF(Aug!$A:$A,TB!$A359,Aug!$H:$H)</f>
        <v>0</v>
      </c>
      <c r="K359" s="40">
        <f>SUMIF(Sep!$A:$A,TB!$A359,Sep!$H:$H)</f>
        <v>0</v>
      </c>
      <c r="L359" s="40">
        <f>SUMIF(Oct!$A:$A,TB!$A359,Oct!$H:$H)</f>
        <v>0</v>
      </c>
      <c r="M359" s="40">
        <f>SUMIF(Nov!$A:$A,TB!$A359,Nov!$H:$H)</f>
        <v>0</v>
      </c>
      <c r="N359" s="167">
        <f>SUMIF(Dec!$A:$A,TB!$A359,Dec!$H:$H)</f>
        <v>0</v>
      </c>
      <c r="O359" s="181"/>
      <c r="P359" s="181"/>
      <c r="Q359" s="172">
        <v>0</v>
      </c>
      <c r="R359" s="40">
        <v>0</v>
      </c>
      <c r="S359" s="40">
        <v>0</v>
      </c>
      <c r="T359" s="40">
        <v>0</v>
      </c>
      <c r="U359" s="40">
        <v>0</v>
      </c>
      <c r="V359" s="40">
        <v>0</v>
      </c>
      <c r="W359" s="40">
        <v>0</v>
      </c>
      <c r="X359" s="40">
        <v>0</v>
      </c>
      <c r="Y359" s="40">
        <v>0</v>
      </c>
      <c r="Z359" s="40">
        <v>0</v>
      </c>
      <c r="AA359" s="40">
        <v>0</v>
      </c>
      <c r="AB359" s="40">
        <v>0</v>
      </c>
      <c r="AD359" s="40">
        <f t="shared" si="626"/>
        <v>0</v>
      </c>
      <c r="AE359" s="40">
        <f t="shared" si="627"/>
        <v>0</v>
      </c>
      <c r="AF359" s="40">
        <f t="shared" si="628"/>
        <v>0</v>
      </c>
      <c r="AG359" s="40">
        <f t="shared" si="629"/>
        <v>0</v>
      </c>
      <c r="AH359" s="40">
        <f t="shared" si="630"/>
        <v>0</v>
      </c>
      <c r="AI359" s="40">
        <f t="shared" si="631"/>
        <v>0</v>
      </c>
      <c r="AJ359" s="40">
        <f t="shared" si="632"/>
        <v>0</v>
      </c>
      <c r="AK359" s="40">
        <f t="shared" si="633"/>
        <v>0</v>
      </c>
      <c r="AL359" s="40">
        <f t="shared" si="634"/>
        <v>0</v>
      </c>
      <c r="AM359" s="40">
        <f t="shared" si="635"/>
        <v>0</v>
      </c>
      <c r="AN359" s="40">
        <f t="shared" si="636"/>
        <v>0</v>
      </c>
      <c r="AO359" s="167">
        <f t="shared" si="637"/>
        <v>0</v>
      </c>
    </row>
    <row r="360" spans="1:41" ht="16.399999999999999" customHeight="1">
      <c r="A360" s="13">
        <v>30020</v>
      </c>
      <c r="B360" s="14" t="s">
        <v>297</v>
      </c>
      <c r="C360" s="40">
        <f>SUMIF(Jan!$A:$A,TB!$A360,Jan!$H:$H)</f>
        <v>0</v>
      </c>
      <c r="D360" s="40">
        <f>SUMIF(Feb!$A:$A,TB!$A360,Feb!$H:$H)</f>
        <v>0</v>
      </c>
      <c r="E360" s="40">
        <f>SUMIF(Mar!$A:$A,TB!$A360,Mar!$H:$H)</f>
        <v>0</v>
      </c>
      <c r="F360" s="40">
        <f>SUMIF(Apr!$A:$A,TB!$A360,Apr!$H:$H)</f>
        <v>0</v>
      </c>
      <c r="G360" s="40">
        <f>SUMIF(May!$A:$A,TB!$A360,May!$H:$H)</f>
        <v>0</v>
      </c>
      <c r="H360" s="40">
        <f>SUMIF(Jun!$A:$A,TB!$A360,Jun!$H:$H)</f>
        <v>0</v>
      </c>
      <c r="I360" s="40">
        <f>SUMIF(Jul!$A:$A,TB!$A360,Jul!$H:$H)</f>
        <v>0</v>
      </c>
      <c r="J360" s="40">
        <f>SUMIF(Aug!$A:$A,TB!$A360,Aug!$H:$H)</f>
        <v>0</v>
      </c>
      <c r="K360" s="40">
        <f>SUMIF(Sep!$A:$A,TB!$A360,Sep!$H:$H)</f>
        <v>0</v>
      </c>
      <c r="L360" s="40">
        <f>SUMIF(Oct!$A:$A,TB!$A360,Oct!$H:$H)</f>
        <v>0</v>
      </c>
      <c r="M360" s="40">
        <f>SUMIF(Nov!$A:$A,TB!$A360,Nov!$H:$H)</f>
        <v>0</v>
      </c>
      <c r="N360" s="167">
        <f>SUMIF(Dec!$A:$A,TB!$A360,Dec!$H:$H)</f>
        <v>0</v>
      </c>
      <c r="O360" s="181"/>
      <c r="P360" s="181"/>
      <c r="Q360" s="172">
        <v>0</v>
      </c>
      <c r="R360" s="40">
        <v>0</v>
      </c>
      <c r="S360" s="40">
        <v>0</v>
      </c>
      <c r="T360" s="40">
        <v>0</v>
      </c>
      <c r="U360" s="40">
        <v>0</v>
      </c>
      <c r="V360" s="40">
        <v>0</v>
      </c>
      <c r="W360" s="40">
        <v>0</v>
      </c>
      <c r="X360" s="40">
        <v>0</v>
      </c>
      <c r="Y360" s="40">
        <v>0</v>
      </c>
      <c r="Z360" s="40">
        <v>0</v>
      </c>
      <c r="AA360" s="40">
        <v>0</v>
      </c>
      <c r="AB360" s="40">
        <v>0</v>
      </c>
      <c r="AD360" s="40">
        <f t="shared" si="626"/>
        <v>0</v>
      </c>
      <c r="AE360" s="40">
        <f t="shared" si="627"/>
        <v>0</v>
      </c>
      <c r="AF360" s="40">
        <f t="shared" si="628"/>
        <v>0</v>
      </c>
      <c r="AG360" s="40">
        <f t="shared" si="629"/>
        <v>0</v>
      </c>
      <c r="AH360" s="40">
        <f t="shared" si="630"/>
        <v>0</v>
      </c>
      <c r="AI360" s="40">
        <f t="shared" si="631"/>
        <v>0</v>
      </c>
      <c r="AJ360" s="40">
        <f t="shared" si="632"/>
        <v>0</v>
      </c>
      <c r="AK360" s="40">
        <f t="shared" si="633"/>
        <v>0</v>
      </c>
      <c r="AL360" s="40">
        <f t="shared" si="634"/>
        <v>0</v>
      </c>
      <c r="AM360" s="40">
        <f t="shared" si="635"/>
        <v>0</v>
      </c>
      <c r="AN360" s="40">
        <f t="shared" si="636"/>
        <v>0</v>
      </c>
      <c r="AO360" s="167">
        <f t="shared" si="637"/>
        <v>0</v>
      </c>
    </row>
    <row r="361" spans="1:41" ht="16.399999999999999" customHeight="1">
      <c r="A361" s="13">
        <v>30030</v>
      </c>
      <c r="B361" s="21" t="s">
        <v>298</v>
      </c>
      <c r="C361" s="40">
        <f>SUMIF(Jan!$A:$A,TB!$A361,Jan!$H:$H)</f>
        <v>0</v>
      </c>
      <c r="D361" s="40">
        <f>SUMIF(Feb!$A:$A,TB!$A361,Feb!$H:$H)</f>
        <v>0</v>
      </c>
      <c r="E361" s="40">
        <f>SUMIF(Mar!$A:$A,TB!$A361,Mar!$H:$H)</f>
        <v>0</v>
      </c>
      <c r="F361" s="40">
        <f>SUMIF(Apr!$A:$A,TB!$A361,Apr!$H:$H)</f>
        <v>0</v>
      </c>
      <c r="G361" s="40">
        <f>SUMIF(May!$A:$A,TB!$A361,May!$H:$H)</f>
        <v>0</v>
      </c>
      <c r="H361" s="40">
        <f>SUMIF(Jun!$A:$A,TB!$A361,Jun!$H:$H)</f>
        <v>0</v>
      </c>
      <c r="I361" s="40">
        <f>SUMIF(Jul!$A:$A,TB!$A361,Jul!$H:$H)</f>
        <v>0</v>
      </c>
      <c r="J361" s="40">
        <f>SUMIF(Aug!$A:$A,TB!$A361,Aug!$H:$H)</f>
        <v>0</v>
      </c>
      <c r="K361" s="40">
        <f>SUMIF(Sep!$A:$A,TB!$A361,Sep!$H:$H)</f>
        <v>0</v>
      </c>
      <c r="L361" s="40">
        <f>SUMIF(Oct!$A:$A,TB!$A361,Oct!$H:$H)</f>
        <v>0</v>
      </c>
      <c r="M361" s="40">
        <f>SUMIF(Nov!$A:$A,TB!$A361,Nov!$H:$H)</f>
        <v>0</v>
      </c>
      <c r="N361" s="167">
        <f>SUMIF(Dec!$A:$A,TB!$A361,Dec!$H:$H)</f>
        <v>0</v>
      </c>
      <c r="O361" s="181"/>
      <c r="P361" s="181"/>
      <c r="Q361" s="172">
        <v>0</v>
      </c>
      <c r="R361" s="40">
        <v>0</v>
      </c>
      <c r="S361" s="40">
        <v>0</v>
      </c>
      <c r="T361" s="40">
        <v>0</v>
      </c>
      <c r="U361" s="40">
        <v>0</v>
      </c>
      <c r="V361" s="40">
        <v>0</v>
      </c>
      <c r="W361" s="40">
        <v>0</v>
      </c>
      <c r="X361" s="40">
        <v>0</v>
      </c>
      <c r="Y361" s="40">
        <v>0</v>
      </c>
      <c r="Z361" s="40">
        <v>0</v>
      </c>
      <c r="AA361" s="40">
        <v>0</v>
      </c>
      <c r="AB361" s="40">
        <v>0</v>
      </c>
      <c r="AD361" s="40">
        <f t="shared" si="626"/>
        <v>0</v>
      </c>
      <c r="AE361" s="40">
        <f t="shared" si="627"/>
        <v>0</v>
      </c>
      <c r="AF361" s="40">
        <f t="shared" si="628"/>
        <v>0</v>
      </c>
      <c r="AG361" s="40">
        <f t="shared" si="629"/>
        <v>0</v>
      </c>
      <c r="AH361" s="40">
        <f t="shared" si="630"/>
        <v>0</v>
      </c>
      <c r="AI361" s="40">
        <f t="shared" si="631"/>
        <v>0</v>
      </c>
      <c r="AJ361" s="40">
        <f t="shared" si="632"/>
        <v>0</v>
      </c>
      <c r="AK361" s="40">
        <f t="shared" si="633"/>
        <v>0</v>
      </c>
      <c r="AL361" s="40">
        <f t="shared" si="634"/>
        <v>0</v>
      </c>
      <c r="AM361" s="40">
        <f t="shared" si="635"/>
        <v>0</v>
      </c>
      <c r="AN361" s="40">
        <f t="shared" si="636"/>
        <v>0</v>
      </c>
      <c r="AO361" s="167">
        <f t="shared" si="637"/>
        <v>0</v>
      </c>
    </row>
    <row r="362" spans="1:41" ht="16.399999999999999" customHeight="1">
      <c r="A362" s="13">
        <v>30031</v>
      </c>
      <c r="B362" s="21" t="s">
        <v>299</v>
      </c>
      <c r="C362" s="40">
        <f>SUMIF(Jan!$A:$A,TB!$A362,Jan!$H:$H)</f>
        <v>0</v>
      </c>
      <c r="D362" s="40">
        <f>SUMIF(Feb!$A:$A,TB!$A362,Feb!$H:$H)</f>
        <v>0</v>
      </c>
      <c r="E362" s="40">
        <f>SUMIF(Mar!$A:$A,TB!$A362,Mar!$H:$H)</f>
        <v>0</v>
      </c>
      <c r="F362" s="40">
        <f>SUMIF(Apr!$A:$A,TB!$A362,Apr!$H:$H)</f>
        <v>0</v>
      </c>
      <c r="G362" s="40">
        <f>SUMIF(May!$A:$A,TB!$A362,May!$H:$H)</f>
        <v>0</v>
      </c>
      <c r="H362" s="40">
        <f>SUMIF(Jun!$A:$A,TB!$A362,Jun!$H:$H)</f>
        <v>0</v>
      </c>
      <c r="I362" s="40">
        <f>SUMIF(Jul!$A:$A,TB!$A362,Jul!$H:$H)</f>
        <v>0</v>
      </c>
      <c r="J362" s="40">
        <f>SUMIF(Aug!$A:$A,TB!$A362,Aug!$H:$H)</f>
        <v>0</v>
      </c>
      <c r="K362" s="40">
        <f>SUMIF(Sep!$A:$A,TB!$A362,Sep!$H:$H)</f>
        <v>0</v>
      </c>
      <c r="L362" s="40">
        <f>SUMIF(Oct!$A:$A,TB!$A362,Oct!$H:$H)</f>
        <v>0</v>
      </c>
      <c r="M362" s="40">
        <f>SUMIF(Nov!$A:$A,TB!$A362,Nov!$H:$H)</f>
        <v>0</v>
      </c>
      <c r="N362" s="167">
        <f>SUMIF(Dec!$A:$A,TB!$A362,Dec!$H:$H)</f>
        <v>0</v>
      </c>
      <c r="O362" s="181"/>
      <c r="P362" s="181"/>
      <c r="Q362" s="172">
        <v>0</v>
      </c>
      <c r="R362" s="40">
        <v>0</v>
      </c>
      <c r="S362" s="40">
        <v>0</v>
      </c>
      <c r="T362" s="40">
        <v>0</v>
      </c>
      <c r="U362" s="40">
        <v>0</v>
      </c>
      <c r="V362" s="40">
        <v>0</v>
      </c>
      <c r="W362" s="40">
        <v>0</v>
      </c>
      <c r="X362" s="40">
        <v>0</v>
      </c>
      <c r="Y362" s="40">
        <v>0</v>
      </c>
      <c r="Z362" s="40">
        <v>0</v>
      </c>
      <c r="AA362" s="40">
        <v>0</v>
      </c>
      <c r="AB362" s="40">
        <v>0</v>
      </c>
      <c r="AD362" s="40">
        <f t="shared" si="626"/>
        <v>0</v>
      </c>
      <c r="AE362" s="40">
        <f t="shared" si="627"/>
        <v>0</v>
      </c>
      <c r="AF362" s="40">
        <f t="shared" si="628"/>
        <v>0</v>
      </c>
      <c r="AG362" s="40">
        <f t="shared" si="629"/>
        <v>0</v>
      </c>
      <c r="AH362" s="40">
        <f t="shared" si="630"/>
        <v>0</v>
      </c>
      <c r="AI362" s="40">
        <f t="shared" si="631"/>
        <v>0</v>
      </c>
      <c r="AJ362" s="40">
        <f t="shared" si="632"/>
        <v>0</v>
      </c>
      <c r="AK362" s="40">
        <f t="shared" si="633"/>
        <v>0</v>
      </c>
      <c r="AL362" s="40">
        <f t="shared" si="634"/>
        <v>0</v>
      </c>
      <c r="AM362" s="40">
        <f t="shared" si="635"/>
        <v>0</v>
      </c>
      <c r="AN362" s="40">
        <f t="shared" si="636"/>
        <v>0</v>
      </c>
      <c r="AO362" s="167">
        <f t="shared" si="637"/>
        <v>0</v>
      </c>
    </row>
    <row r="363" spans="1:41" ht="16.399999999999999" customHeight="1">
      <c r="A363" s="13">
        <v>30041</v>
      </c>
      <c r="B363" s="21" t="s">
        <v>300</v>
      </c>
      <c r="C363" s="40">
        <f>SUMIF(Jan!$A:$A,TB!$A363,Jan!$H:$H)</f>
        <v>0</v>
      </c>
      <c r="D363" s="40">
        <f>SUMIF(Feb!$A:$A,TB!$A363,Feb!$H:$H)</f>
        <v>0</v>
      </c>
      <c r="E363" s="40">
        <f>SUMIF(Mar!$A:$A,TB!$A363,Mar!$H:$H)</f>
        <v>0</v>
      </c>
      <c r="F363" s="40">
        <f>SUMIF(Apr!$A:$A,TB!$A363,Apr!$H:$H)</f>
        <v>0</v>
      </c>
      <c r="G363" s="40">
        <f>SUMIF(May!$A:$A,TB!$A363,May!$H:$H)</f>
        <v>0</v>
      </c>
      <c r="H363" s="40">
        <f>SUMIF(Jun!$A:$A,TB!$A363,Jun!$H:$H)</f>
        <v>0</v>
      </c>
      <c r="I363" s="40">
        <f>SUMIF(Jul!$A:$A,TB!$A363,Jul!$H:$H)</f>
        <v>0</v>
      </c>
      <c r="J363" s="40">
        <f>SUMIF(Aug!$A:$A,TB!$A363,Aug!$H:$H)</f>
        <v>0</v>
      </c>
      <c r="K363" s="40">
        <f>SUMIF(Sep!$A:$A,TB!$A363,Sep!$H:$H)</f>
        <v>0</v>
      </c>
      <c r="L363" s="40">
        <f>SUMIF(Oct!$A:$A,TB!$A363,Oct!$H:$H)</f>
        <v>0</v>
      </c>
      <c r="M363" s="40">
        <f>SUMIF(Nov!$A:$A,TB!$A363,Nov!$H:$H)</f>
        <v>0</v>
      </c>
      <c r="N363" s="167">
        <f>SUMIF(Dec!$A:$A,TB!$A363,Dec!$H:$H)</f>
        <v>0</v>
      </c>
      <c r="O363" s="181"/>
      <c r="P363" s="181"/>
      <c r="Q363" s="172">
        <v>0</v>
      </c>
      <c r="R363" s="40">
        <v>0</v>
      </c>
      <c r="S363" s="40">
        <v>0</v>
      </c>
      <c r="T363" s="40">
        <v>0</v>
      </c>
      <c r="U363" s="40">
        <v>0</v>
      </c>
      <c r="V363" s="40">
        <v>0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D363" s="40">
        <f t="shared" si="626"/>
        <v>0</v>
      </c>
      <c r="AE363" s="40">
        <f t="shared" si="627"/>
        <v>0</v>
      </c>
      <c r="AF363" s="40">
        <f t="shared" si="628"/>
        <v>0</v>
      </c>
      <c r="AG363" s="40">
        <f t="shared" si="629"/>
        <v>0</v>
      </c>
      <c r="AH363" s="40">
        <f t="shared" si="630"/>
        <v>0</v>
      </c>
      <c r="AI363" s="40">
        <f t="shared" si="631"/>
        <v>0</v>
      </c>
      <c r="AJ363" s="40">
        <f t="shared" si="632"/>
        <v>0</v>
      </c>
      <c r="AK363" s="40">
        <f t="shared" si="633"/>
        <v>0</v>
      </c>
      <c r="AL363" s="40">
        <f t="shared" si="634"/>
        <v>0</v>
      </c>
      <c r="AM363" s="40">
        <f t="shared" si="635"/>
        <v>0</v>
      </c>
      <c r="AN363" s="40">
        <f t="shared" si="636"/>
        <v>0</v>
      </c>
      <c r="AO363" s="167">
        <f t="shared" si="637"/>
        <v>0</v>
      </c>
    </row>
    <row r="364" spans="1:41" ht="16.399999999999999" customHeight="1">
      <c r="A364" s="13">
        <v>30040</v>
      </c>
      <c r="B364" s="21" t="s">
        <v>301</v>
      </c>
      <c r="C364" s="40">
        <f>SUMIF(Jan!$A:$A,TB!$A364,Jan!$H:$H)</f>
        <v>-1978428.81</v>
      </c>
      <c r="D364" s="40">
        <f>SUMIF(Feb!$A:$A,TB!$A364,Feb!$H:$H)</f>
        <v>-1978428.81</v>
      </c>
      <c r="E364" s="40">
        <f>SUMIF(Mar!$A:$A,TB!$A364,Mar!$H:$H)</f>
        <v>-2122625.7200000002</v>
      </c>
      <c r="F364" s="40">
        <f>SUMIF(Apr!$A:$A,TB!$A364,Apr!$H:$H)</f>
        <v>-2122625.7200000002</v>
      </c>
      <c r="G364" s="40">
        <f>SUMIF(May!$A:$A,TB!$A364,May!$H:$H)</f>
        <v>-2122625.7200000002</v>
      </c>
      <c r="H364" s="40">
        <f>SUMIF(Jun!$A:$A,TB!$A364,Jun!$H:$H)</f>
        <v>-2122625.7200000002</v>
      </c>
      <c r="I364" s="40">
        <f>SUMIF(Jul!$A:$A,TB!$A364,Jul!$H:$H)</f>
        <v>-2122625.7200000002</v>
      </c>
      <c r="J364" s="40">
        <f>SUMIF(Aug!$A:$A,TB!$A364,Aug!$H:$H)</f>
        <v>-2122625.7200000002</v>
      </c>
      <c r="K364" s="40">
        <f>SUMIF(Sep!$A:$A,TB!$A364,Sep!$H:$H)</f>
        <v>-2122625.7200000002</v>
      </c>
      <c r="L364" s="40">
        <f>SUMIF(Oct!$A:$A,TB!$A364,Oct!$H:$H)</f>
        <v>-2122625.7200000002</v>
      </c>
      <c r="M364" s="40">
        <f>SUMIF(Nov!$A:$A,TB!$A364,Nov!$H:$H)</f>
        <v>-2122625.7200000002</v>
      </c>
      <c r="N364" s="167">
        <f>SUMIF(Dec!$A:$A,TB!$A364,Dec!$H:$H)</f>
        <v>-2122625.7200000002</v>
      </c>
      <c r="O364" s="181"/>
      <c r="P364" s="181"/>
      <c r="Q364" s="172">
        <v>-1516818.45</v>
      </c>
      <c r="R364" s="40">
        <v>-1516818.45</v>
      </c>
      <c r="S364" s="40">
        <v>-1510878.82</v>
      </c>
      <c r="T364" s="40">
        <v>-1510878.82</v>
      </c>
      <c r="U364" s="40">
        <v>-1367922.82</v>
      </c>
      <c r="V364" s="40">
        <v>-1510878.82</v>
      </c>
      <c r="W364" s="40">
        <v>-1510878.82</v>
      </c>
      <c r="X364" s="40">
        <v>-1510878.82</v>
      </c>
      <c r="Y364" s="40">
        <v>-1510878.82</v>
      </c>
      <c r="Z364" s="40">
        <v>-1510878.82</v>
      </c>
      <c r="AA364" s="40">
        <v>-1510878.82</v>
      </c>
      <c r="AB364" s="40">
        <v>-1510878.82</v>
      </c>
      <c r="AD364" s="40">
        <f t="shared" si="626"/>
        <v>-15186815.23</v>
      </c>
      <c r="AE364" s="40">
        <f t="shared" si="627"/>
        <v>-15122516.289999999</v>
      </c>
      <c r="AF364" s="40">
        <f t="shared" si="628"/>
        <v>-16214737.880000001</v>
      </c>
      <c r="AG364" s="40">
        <f t="shared" si="629"/>
        <v>-16220044.439999999</v>
      </c>
      <c r="AH364" s="40">
        <f t="shared" si="630"/>
        <v>-16255067.76</v>
      </c>
      <c r="AI364" s="40">
        <f t="shared" si="631"/>
        <v>-16268652.57</v>
      </c>
      <c r="AJ364" s="40">
        <f t="shared" si="632"/>
        <v>-16268652.57</v>
      </c>
      <c r="AK364" s="40">
        <f t="shared" si="633"/>
        <v>-16268652.57</v>
      </c>
      <c r="AL364" s="40">
        <f t="shared" si="634"/>
        <v>-16268652.57</v>
      </c>
      <c r="AM364" s="40">
        <f t="shared" si="635"/>
        <v>-16268652.57</v>
      </c>
      <c r="AN364" s="40">
        <f t="shared" si="636"/>
        <v>-16268652.57</v>
      </c>
      <c r="AO364" s="167">
        <f t="shared" si="637"/>
        <v>-16268652.57</v>
      </c>
    </row>
    <row r="365" spans="1:41" ht="16.399999999999999" customHeight="1">
      <c r="A365" s="13">
        <v>30050</v>
      </c>
      <c r="B365" s="21" t="s">
        <v>302</v>
      </c>
      <c r="C365" s="40">
        <f>SUMIF(Jan!$A:$A,TB!$A365,Jan!$H:$H)</f>
        <v>0</v>
      </c>
      <c r="D365" s="40">
        <f>SUMIF(Feb!$A:$A,TB!$A365,Feb!$H:$H)</f>
        <v>0</v>
      </c>
      <c r="E365" s="40">
        <f>SUMIF(Mar!$A:$A,TB!$A365,Mar!$H:$H)</f>
        <v>0</v>
      </c>
      <c r="F365" s="40">
        <f>SUMIF(Apr!$A:$A,TB!$A365,Apr!$H:$H)</f>
        <v>0</v>
      </c>
      <c r="G365" s="40">
        <f>SUMIF(May!$A:$A,TB!$A365,May!$H:$H)</f>
        <v>0</v>
      </c>
      <c r="H365" s="40">
        <f>SUMIF(Jun!$A:$A,TB!$A365,Jun!$H:$H)</f>
        <v>0</v>
      </c>
      <c r="I365" s="40">
        <f>SUMIF(Jul!$A:$A,TB!$A365,Jul!$H:$H)</f>
        <v>0</v>
      </c>
      <c r="J365" s="40">
        <f>SUMIF(Aug!$A:$A,TB!$A365,Aug!$H:$H)</f>
        <v>0</v>
      </c>
      <c r="K365" s="40">
        <f>SUMIF(Sep!$A:$A,TB!$A365,Sep!$H:$H)</f>
        <v>0</v>
      </c>
      <c r="L365" s="40">
        <f>SUMIF(Oct!$A:$A,TB!$A365,Oct!$H:$H)</f>
        <v>0</v>
      </c>
      <c r="M365" s="40">
        <f>SUMIF(Nov!$A:$A,TB!$A365,Nov!$H:$H)</f>
        <v>0</v>
      </c>
      <c r="N365" s="167">
        <f>SUMIF(Dec!$A:$A,TB!$A365,Dec!$H:$H)</f>
        <v>0</v>
      </c>
      <c r="O365" s="181"/>
      <c r="P365" s="181"/>
      <c r="Q365" s="172">
        <v>0</v>
      </c>
      <c r="R365" s="40">
        <v>0</v>
      </c>
      <c r="S365" s="40">
        <v>0</v>
      </c>
      <c r="T365" s="40">
        <v>0</v>
      </c>
      <c r="U365" s="40">
        <v>0</v>
      </c>
      <c r="V365" s="40">
        <v>0</v>
      </c>
      <c r="W365" s="40">
        <v>0</v>
      </c>
      <c r="X365" s="40">
        <v>0</v>
      </c>
      <c r="Y365" s="40">
        <v>0</v>
      </c>
      <c r="Z365" s="40">
        <v>0</v>
      </c>
      <c r="AA365" s="40">
        <v>0</v>
      </c>
      <c r="AB365" s="40">
        <v>0</v>
      </c>
      <c r="AD365" s="40">
        <f t="shared" si="626"/>
        <v>0</v>
      </c>
      <c r="AE365" s="40">
        <f t="shared" si="627"/>
        <v>0</v>
      </c>
      <c r="AF365" s="40">
        <f t="shared" si="628"/>
        <v>0</v>
      </c>
      <c r="AG365" s="40">
        <f t="shared" si="629"/>
        <v>0</v>
      </c>
      <c r="AH365" s="40">
        <f t="shared" si="630"/>
        <v>0</v>
      </c>
      <c r="AI365" s="40">
        <f t="shared" si="631"/>
        <v>0</v>
      </c>
      <c r="AJ365" s="40">
        <f t="shared" si="632"/>
        <v>0</v>
      </c>
      <c r="AK365" s="40">
        <f t="shared" si="633"/>
        <v>0</v>
      </c>
      <c r="AL365" s="40">
        <f t="shared" si="634"/>
        <v>0</v>
      </c>
      <c r="AM365" s="40">
        <f t="shared" si="635"/>
        <v>0</v>
      </c>
      <c r="AN365" s="40">
        <f t="shared" si="636"/>
        <v>0</v>
      </c>
      <c r="AO365" s="167">
        <f t="shared" si="637"/>
        <v>0</v>
      </c>
    </row>
    <row r="366" spans="1:41" ht="16.399999999999999" customHeight="1">
      <c r="A366" s="13"/>
      <c r="B366" s="21"/>
      <c r="C366" s="40">
        <f>SUMIF(Jan!$A:$A,TB!$A366,Jan!$H:$H)</f>
        <v>0</v>
      </c>
      <c r="D366" s="40">
        <f>SUMIF(Feb!$A:$A,TB!$A366,Feb!$H:$H)</f>
        <v>0</v>
      </c>
      <c r="E366" s="40">
        <f>SUMIF(Mar!$A:$A,TB!$A366,Mar!$H:$H)</f>
        <v>0</v>
      </c>
      <c r="F366" s="40">
        <f>SUMIF(Apr!$A:$A,TB!$A366,Apr!$H:$H)</f>
        <v>0</v>
      </c>
      <c r="G366" s="40">
        <f>SUMIF(May!$A:$A,TB!$A366,May!$H:$H)</f>
        <v>0</v>
      </c>
      <c r="H366" s="40">
        <f>SUMIF(Jun!$A:$A,TB!$A366,Jun!$H:$H)</f>
        <v>0</v>
      </c>
      <c r="I366" s="40">
        <f>SUMIF(Jul!$A:$A,TB!$A366,Jul!$H:$H)</f>
        <v>0</v>
      </c>
      <c r="J366" s="40">
        <f>SUMIF(Aug!$A:$A,TB!$A366,Aug!$H:$H)</f>
        <v>0</v>
      </c>
      <c r="K366" s="40">
        <f>SUMIF(Sep!$A:$A,TB!$A366,Sep!$H:$H)</f>
        <v>0</v>
      </c>
      <c r="L366" s="40">
        <f>SUMIF(Oct!$A:$A,TB!$A366,Oct!$H:$H)</f>
        <v>0</v>
      </c>
      <c r="M366" s="40">
        <f>SUMIF(Nov!$A:$A,TB!$A366,Nov!$H:$H)</f>
        <v>0</v>
      </c>
      <c r="N366" s="167">
        <f>SUMIF(Dec!$A:$A,TB!$A366,Dec!$H:$H)</f>
        <v>0</v>
      </c>
      <c r="O366" s="181"/>
      <c r="P366" s="181"/>
      <c r="Q366" s="172">
        <v>0</v>
      </c>
      <c r="R366" s="40">
        <v>0</v>
      </c>
      <c r="S366" s="40">
        <v>0</v>
      </c>
      <c r="T366" s="40">
        <v>0</v>
      </c>
      <c r="U366" s="40">
        <v>0</v>
      </c>
      <c r="V366" s="40">
        <v>0</v>
      </c>
      <c r="W366" s="40">
        <v>0</v>
      </c>
      <c r="X366" s="40">
        <v>0</v>
      </c>
      <c r="Y366" s="40">
        <v>0</v>
      </c>
      <c r="Z366" s="40">
        <v>0</v>
      </c>
      <c r="AA366" s="40">
        <v>0</v>
      </c>
      <c r="AB366" s="40">
        <v>0</v>
      </c>
      <c r="AD366" s="40">
        <f t="shared" si="626"/>
        <v>0</v>
      </c>
      <c r="AE366" s="40">
        <f t="shared" si="627"/>
        <v>0</v>
      </c>
      <c r="AF366" s="40">
        <f t="shared" si="628"/>
        <v>0</v>
      </c>
      <c r="AG366" s="40">
        <f t="shared" si="629"/>
        <v>0</v>
      </c>
      <c r="AH366" s="40">
        <f t="shared" si="630"/>
        <v>0</v>
      </c>
      <c r="AI366" s="40">
        <f t="shared" si="631"/>
        <v>0</v>
      </c>
      <c r="AJ366" s="40">
        <f t="shared" si="632"/>
        <v>0</v>
      </c>
      <c r="AK366" s="40">
        <f t="shared" si="633"/>
        <v>0</v>
      </c>
      <c r="AL366" s="40">
        <f t="shared" si="634"/>
        <v>0</v>
      </c>
      <c r="AM366" s="40">
        <f t="shared" si="635"/>
        <v>0</v>
      </c>
      <c r="AN366" s="40">
        <f t="shared" si="636"/>
        <v>0</v>
      </c>
      <c r="AO366" s="167">
        <f t="shared" si="637"/>
        <v>0</v>
      </c>
    </row>
    <row r="367" spans="1:41" ht="17.149999999999999" customHeight="1">
      <c r="A367" s="17" t="s">
        <v>303</v>
      </c>
      <c r="B367" s="18"/>
      <c r="C367" s="19">
        <f t="shared" ref="C367:N367" si="638">ROUND(SUM(C357:C366),2)</f>
        <v>-2478428.81</v>
      </c>
      <c r="D367" s="19">
        <f t="shared" si="638"/>
        <v>-2478428.81</v>
      </c>
      <c r="E367" s="19">
        <f t="shared" si="638"/>
        <v>-2622625.7200000002</v>
      </c>
      <c r="F367" s="19">
        <f t="shared" si="638"/>
        <v>-2622625.7200000002</v>
      </c>
      <c r="G367" s="19">
        <f t="shared" si="638"/>
        <v>-2622625.7200000002</v>
      </c>
      <c r="H367" s="19">
        <f t="shared" si="638"/>
        <v>-2622625.7200000002</v>
      </c>
      <c r="I367" s="19">
        <f t="shared" si="638"/>
        <v>-2622625.7200000002</v>
      </c>
      <c r="J367" s="19">
        <f t="shared" si="638"/>
        <v>-2622625.7200000002</v>
      </c>
      <c r="K367" s="19">
        <f t="shared" si="638"/>
        <v>-2622625.7200000002</v>
      </c>
      <c r="L367" s="19">
        <f t="shared" si="638"/>
        <v>-2622625.7200000002</v>
      </c>
      <c r="M367" s="19">
        <f t="shared" si="638"/>
        <v>-2622625.7200000002</v>
      </c>
      <c r="N367" s="166">
        <f t="shared" si="638"/>
        <v>-2622625.7200000002</v>
      </c>
      <c r="O367" s="180"/>
      <c r="P367" s="180"/>
      <c r="Q367" s="171">
        <v>-2016818.45</v>
      </c>
      <c r="R367" s="19">
        <v>-2016818.45</v>
      </c>
      <c r="S367" s="19">
        <v>-2010878.82</v>
      </c>
      <c r="T367" s="19">
        <v>-2010878.82</v>
      </c>
      <c r="U367" s="19">
        <v>-1867922.82</v>
      </c>
      <c r="V367" s="19">
        <v>-2010878.82</v>
      </c>
      <c r="W367" s="19">
        <v>-2010878.82</v>
      </c>
      <c r="X367" s="19">
        <v>-2010878.82</v>
      </c>
      <c r="Y367" s="19">
        <v>-2010878.82</v>
      </c>
      <c r="Z367" s="19">
        <v>-2010878.82</v>
      </c>
      <c r="AA367" s="19">
        <v>-2010878.82</v>
      </c>
      <c r="AB367" s="19">
        <v>-2010878.82</v>
      </c>
      <c r="AD367" s="19">
        <f t="shared" ref="AD367:AO367" si="639">ROUND(SUM(AD357:AD366),2)</f>
        <v>-19024915.23</v>
      </c>
      <c r="AE367" s="19">
        <f t="shared" si="639"/>
        <v>-18944366.289999999</v>
      </c>
      <c r="AF367" s="19">
        <f t="shared" si="639"/>
        <v>-20034237.879999999</v>
      </c>
      <c r="AG367" s="19">
        <f t="shared" si="639"/>
        <v>-20040794.440000001</v>
      </c>
      <c r="AH367" s="19">
        <f t="shared" si="639"/>
        <v>-20084067.760000002</v>
      </c>
      <c r="AI367" s="19">
        <f t="shared" si="639"/>
        <v>-20100852.57</v>
      </c>
      <c r="AJ367" s="19">
        <f t="shared" si="639"/>
        <v>-20100852.57</v>
      </c>
      <c r="AK367" s="19">
        <f t="shared" si="639"/>
        <v>-20100852.57</v>
      </c>
      <c r="AL367" s="19">
        <f t="shared" si="639"/>
        <v>-20100852.57</v>
      </c>
      <c r="AM367" s="19">
        <f t="shared" si="639"/>
        <v>-20100852.57</v>
      </c>
      <c r="AN367" s="19">
        <f t="shared" si="639"/>
        <v>-20100852.57</v>
      </c>
      <c r="AO367" s="19">
        <f t="shared" si="639"/>
        <v>-20100852.57</v>
      </c>
    </row>
    <row r="368" spans="1:41" ht="16.399999999999999" customHeight="1">
      <c r="A368" s="13"/>
      <c r="B368" s="14"/>
      <c r="C368" s="40">
        <f>SUMIF(Jan!$A:$A,TB!$A368,Jan!$H:$H)</f>
        <v>0</v>
      </c>
      <c r="D368" s="40">
        <f>SUMIF(Feb!$A:$A,TB!$A368,Feb!$H:$H)</f>
        <v>0</v>
      </c>
      <c r="E368" s="40">
        <f>SUMIF(Mar!$A:$A,TB!$A368,Mar!$H:$H)</f>
        <v>0</v>
      </c>
      <c r="F368" s="40">
        <f>SUMIF(Apr!$A:$A,TB!$A368,Apr!$H:$H)</f>
        <v>0</v>
      </c>
      <c r="G368" s="40">
        <f>SUMIF(May!$A:$A,TB!$A368,May!$H:$H)</f>
        <v>0</v>
      </c>
      <c r="H368" s="40">
        <f>SUMIF(Jun!$A:$A,TB!$A368,Jun!$H:$H)</f>
        <v>0</v>
      </c>
      <c r="I368" s="40">
        <f>SUMIF(Jul!$A:$A,TB!$A368,Jul!$H:$H)</f>
        <v>0</v>
      </c>
      <c r="J368" s="40">
        <f>SUMIF(Aug!$A:$A,TB!$A368,Aug!$H:$H)</f>
        <v>0</v>
      </c>
      <c r="K368" s="40">
        <f>SUMIF(Sep!$A:$A,TB!$A368,Sep!$H:$H)</f>
        <v>0</v>
      </c>
      <c r="L368" s="40">
        <f>SUMIF(Oct!$A:$A,TB!$A368,Oct!$H:$H)</f>
        <v>0</v>
      </c>
      <c r="M368" s="40">
        <f>SUMIF(Nov!$A:$A,TB!$A368,Nov!$H:$H)</f>
        <v>0</v>
      </c>
      <c r="N368" s="167">
        <f>SUMIF(Dec!$A:$A,TB!$A368,Dec!$H:$H)</f>
        <v>0</v>
      </c>
      <c r="O368" s="181"/>
      <c r="P368" s="181"/>
      <c r="Q368" s="172">
        <v>0</v>
      </c>
      <c r="R368" s="40">
        <v>0</v>
      </c>
      <c r="S368" s="40">
        <v>0</v>
      </c>
      <c r="T368" s="40">
        <v>0</v>
      </c>
      <c r="U368" s="40">
        <v>0</v>
      </c>
      <c r="V368" s="40">
        <v>0</v>
      </c>
      <c r="W368" s="40">
        <v>0</v>
      </c>
      <c r="X368" s="40">
        <v>0</v>
      </c>
      <c r="Y368" s="40">
        <v>0</v>
      </c>
      <c r="Z368" s="40">
        <v>0</v>
      </c>
      <c r="AA368" s="40">
        <v>0</v>
      </c>
      <c r="AB368" s="40">
        <v>0</v>
      </c>
      <c r="AD368" s="40">
        <f t="shared" ref="AD368:AD414" si="640">ROUND(C368*AD$2,2)</f>
        <v>0</v>
      </c>
      <c r="AE368" s="40">
        <f t="shared" ref="AE368:AE414" si="641">ROUND(D368*AE$2,2)</f>
        <v>0</v>
      </c>
      <c r="AF368" s="40">
        <f t="shared" ref="AF368:AF414" si="642">ROUND(E368*AF$2,2)</f>
        <v>0</v>
      </c>
      <c r="AG368" s="40">
        <f t="shared" ref="AG368:AG414" si="643">ROUND(F368*AG$2,2)</f>
        <v>0</v>
      </c>
      <c r="AH368" s="40">
        <f t="shared" ref="AH368:AH414" si="644">ROUND(G368*AH$2,2)</f>
        <v>0</v>
      </c>
      <c r="AI368" s="40">
        <f t="shared" ref="AI368:AI414" si="645">ROUND(H368*AI$2,2)</f>
        <v>0</v>
      </c>
      <c r="AJ368" s="40">
        <f t="shared" ref="AJ368:AJ414" si="646">ROUND(I368*AJ$2,2)</f>
        <v>0</v>
      </c>
      <c r="AK368" s="40">
        <f t="shared" ref="AK368:AK414" si="647">ROUND(J368*AK$2,2)</f>
        <v>0</v>
      </c>
      <c r="AL368" s="40">
        <f t="shared" ref="AL368:AL414" si="648">ROUND(K368*AL$2,2)</f>
        <v>0</v>
      </c>
      <c r="AM368" s="40">
        <f t="shared" ref="AM368:AM414" si="649">ROUND(L368*AM$2,2)</f>
        <v>0</v>
      </c>
      <c r="AN368" s="40">
        <f t="shared" ref="AN368:AN414" si="650">ROUND(M368*AN$2,2)</f>
        <v>0</v>
      </c>
      <c r="AO368" s="167">
        <f t="shared" ref="AO368:AO414" si="651">ROUND(N368*AO$2,2)</f>
        <v>0</v>
      </c>
    </row>
    <row r="369" spans="1:41" ht="16.399999999999999" customHeight="1">
      <c r="A369" s="13">
        <v>71001</v>
      </c>
      <c r="B369" s="14" t="s">
        <v>304</v>
      </c>
      <c r="C369" s="40">
        <f>SUMIF(Jan!$A:$A,TB!$A369,Jan!$H:$H)</f>
        <v>-2958287.4</v>
      </c>
      <c r="D369" s="40">
        <f>SUMIF(Feb!$A:$A,TB!$A369,Feb!$H:$H)</f>
        <v>-4886016.9000000004</v>
      </c>
      <c r="E369" s="40">
        <f>SUMIF(Mar!$A:$A,TB!$A369,Mar!$H:$H)</f>
        <v>-7240237.9000000004</v>
      </c>
      <c r="F369" s="40">
        <f>SUMIF(Apr!$A:$A,TB!$A369,Apr!$H:$H)</f>
        <v>-9125253.9000000004</v>
      </c>
      <c r="G369" s="40">
        <f>SUMIF(May!$A:$A,TB!$A369,May!$H:$H)</f>
        <v>-9772810.9000000004</v>
      </c>
      <c r="H369" s="40">
        <f>SUMIF(Jun!$A:$A,TB!$A369,Jun!$H:$H)</f>
        <v>-11244521.800000001</v>
      </c>
      <c r="I369" s="40">
        <f>SUMIF(Jul!$A:$A,TB!$A369,Jul!$H:$H)</f>
        <v>-11244521.800000001</v>
      </c>
      <c r="J369" s="40">
        <f>SUMIF(Aug!$A:$A,TB!$A369,Aug!$H:$H)</f>
        <v>-11244521.800000001</v>
      </c>
      <c r="K369" s="40">
        <f>SUMIF(Sep!$A:$A,TB!$A369,Sep!$H:$H)</f>
        <v>-11244521.800000001</v>
      </c>
      <c r="L369" s="40">
        <f>SUMIF(Oct!$A:$A,TB!$A369,Oct!$H:$H)</f>
        <v>-11244521.800000001</v>
      </c>
      <c r="M369" s="40">
        <f>SUMIF(Nov!$A:$A,TB!$A369,Nov!$H:$H)</f>
        <v>-11244521.800000001</v>
      </c>
      <c r="N369" s="167">
        <f>SUMIF(Dec!$A:$A,TB!$A369,Dec!$H:$H)</f>
        <v>-11244521.800000001</v>
      </c>
      <c r="O369" s="181"/>
      <c r="P369" s="181"/>
      <c r="Q369" s="172">
        <v>-1143103.2</v>
      </c>
      <c r="R369" s="40">
        <v>-2668180.5499999998</v>
      </c>
      <c r="S369" s="40">
        <v>-3453947.08</v>
      </c>
      <c r="T369" s="40">
        <v>-4290150.33</v>
      </c>
      <c r="U369" s="40">
        <v>-6777055.8399999999</v>
      </c>
      <c r="V369" s="40">
        <v>-8108231.6399999997</v>
      </c>
      <c r="W369" s="40">
        <v>-12705857.74</v>
      </c>
      <c r="X369" s="40">
        <v>-16853794.390000001</v>
      </c>
      <c r="Y369" s="40">
        <v>-18050656.989999998</v>
      </c>
      <c r="Z369" s="40">
        <v>-19290396.140000001</v>
      </c>
      <c r="AA369" s="40">
        <v>-20501479.739999998</v>
      </c>
      <c r="AB369" s="40">
        <v>-25391036.489999998</v>
      </c>
      <c r="AD369" s="40">
        <f t="shared" si="640"/>
        <v>-22708405.739999998</v>
      </c>
      <c r="AE369" s="40">
        <f t="shared" si="641"/>
        <v>-37347247.380000003</v>
      </c>
      <c r="AF369" s="40">
        <f t="shared" si="642"/>
        <v>-55308177.32</v>
      </c>
      <c r="AG369" s="40">
        <f t="shared" si="643"/>
        <v>-69730627.680000007</v>
      </c>
      <c r="AH369" s="40">
        <f t="shared" si="644"/>
        <v>-74840185.870000005</v>
      </c>
      <c r="AI369" s="40">
        <f t="shared" si="645"/>
        <v>-86182512.879999995</v>
      </c>
      <c r="AJ369" s="40">
        <f t="shared" si="646"/>
        <v>-86182512.879999995</v>
      </c>
      <c r="AK369" s="40">
        <f t="shared" si="647"/>
        <v>-86182512.879999995</v>
      </c>
      <c r="AL369" s="40">
        <f t="shared" si="648"/>
        <v>-86182512.879999995</v>
      </c>
      <c r="AM369" s="40">
        <f t="shared" si="649"/>
        <v>-86182512.879999995</v>
      </c>
      <c r="AN369" s="40">
        <f t="shared" si="650"/>
        <v>-86182512.879999995</v>
      </c>
      <c r="AO369" s="167">
        <f t="shared" si="651"/>
        <v>-86182512.879999995</v>
      </c>
    </row>
    <row r="370" spans="1:41" ht="16.399999999999999" customHeight="1">
      <c r="A370" s="13">
        <v>71002</v>
      </c>
      <c r="B370" s="14" t="s">
        <v>305</v>
      </c>
      <c r="C370" s="40">
        <f>SUMIF(Jan!$A:$A,TB!$A370,Jan!$H:$H)</f>
        <v>0</v>
      </c>
      <c r="D370" s="40">
        <f>SUMIF(Feb!$A:$A,TB!$A370,Feb!$H:$H)</f>
        <v>0</v>
      </c>
      <c r="E370" s="40">
        <f>SUMIF(Mar!$A:$A,TB!$A370,Mar!$H:$H)</f>
        <v>0</v>
      </c>
      <c r="F370" s="40">
        <f>SUMIF(Apr!$A:$A,TB!$A370,Apr!$H:$H)</f>
        <v>0</v>
      </c>
      <c r="G370" s="40">
        <f>SUMIF(May!$A:$A,TB!$A370,May!$H:$H)</f>
        <v>0</v>
      </c>
      <c r="H370" s="40">
        <f>SUMIF(Jun!$A:$A,TB!$A370,Jun!$H:$H)</f>
        <v>0</v>
      </c>
      <c r="I370" s="40">
        <f>SUMIF(Jul!$A:$A,TB!$A370,Jul!$H:$H)</f>
        <v>0</v>
      </c>
      <c r="J370" s="40">
        <f>SUMIF(Aug!$A:$A,TB!$A370,Aug!$H:$H)</f>
        <v>0</v>
      </c>
      <c r="K370" s="40">
        <f>SUMIF(Sep!$A:$A,TB!$A370,Sep!$H:$H)</f>
        <v>0</v>
      </c>
      <c r="L370" s="40">
        <f>SUMIF(Oct!$A:$A,TB!$A370,Oct!$H:$H)</f>
        <v>0</v>
      </c>
      <c r="M370" s="40">
        <f>SUMIF(Nov!$A:$A,TB!$A370,Nov!$H:$H)</f>
        <v>0</v>
      </c>
      <c r="N370" s="167">
        <f>SUMIF(Dec!$A:$A,TB!$A370,Dec!$H:$H)</f>
        <v>0</v>
      </c>
      <c r="O370" s="181"/>
      <c r="P370" s="181"/>
      <c r="Q370" s="172">
        <v>0</v>
      </c>
      <c r="R370" s="40">
        <v>0</v>
      </c>
      <c r="S370" s="40">
        <v>0</v>
      </c>
      <c r="T370" s="40">
        <v>0</v>
      </c>
      <c r="U370" s="40">
        <v>0</v>
      </c>
      <c r="V370" s="40">
        <v>0</v>
      </c>
      <c r="W370" s="40">
        <v>0</v>
      </c>
      <c r="X370" s="40">
        <v>0</v>
      </c>
      <c r="Y370" s="40">
        <v>0</v>
      </c>
      <c r="Z370" s="40">
        <v>0</v>
      </c>
      <c r="AA370" s="40">
        <v>0</v>
      </c>
      <c r="AB370" s="40">
        <v>0</v>
      </c>
      <c r="AD370" s="40">
        <f t="shared" si="640"/>
        <v>0</v>
      </c>
      <c r="AE370" s="40">
        <f t="shared" si="641"/>
        <v>0</v>
      </c>
      <c r="AF370" s="40">
        <f t="shared" si="642"/>
        <v>0</v>
      </c>
      <c r="AG370" s="40">
        <f t="shared" si="643"/>
        <v>0</v>
      </c>
      <c r="AH370" s="40">
        <f t="shared" si="644"/>
        <v>0</v>
      </c>
      <c r="AI370" s="40">
        <f t="shared" si="645"/>
        <v>0</v>
      </c>
      <c r="AJ370" s="40">
        <f t="shared" si="646"/>
        <v>0</v>
      </c>
      <c r="AK370" s="40">
        <f t="shared" si="647"/>
        <v>0</v>
      </c>
      <c r="AL370" s="40">
        <f t="shared" si="648"/>
        <v>0</v>
      </c>
      <c r="AM370" s="40">
        <f t="shared" si="649"/>
        <v>0</v>
      </c>
      <c r="AN370" s="40">
        <f t="shared" si="650"/>
        <v>0</v>
      </c>
      <c r="AO370" s="167">
        <f t="shared" si="651"/>
        <v>0</v>
      </c>
    </row>
    <row r="371" spans="1:41" ht="16.399999999999999" customHeight="1">
      <c r="A371" s="13">
        <v>71003</v>
      </c>
      <c r="B371" s="14" t="s">
        <v>306</v>
      </c>
      <c r="C371" s="40">
        <f>SUMIF(Jan!$A:$A,TB!$A371,Jan!$H:$H)</f>
        <v>0</v>
      </c>
      <c r="D371" s="40">
        <f>SUMIF(Feb!$A:$A,TB!$A371,Feb!$H:$H)</f>
        <v>0</v>
      </c>
      <c r="E371" s="40">
        <f>SUMIF(Mar!$A:$A,TB!$A371,Mar!$H:$H)</f>
        <v>0</v>
      </c>
      <c r="F371" s="40">
        <f>SUMIF(Apr!$A:$A,TB!$A371,Apr!$H:$H)</f>
        <v>0</v>
      </c>
      <c r="G371" s="40">
        <f>SUMIF(May!$A:$A,TB!$A371,May!$H:$H)</f>
        <v>0</v>
      </c>
      <c r="H371" s="40">
        <f>SUMIF(Jun!$A:$A,TB!$A371,Jun!$H:$H)</f>
        <v>0</v>
      </c>
      <c r="I371" s="40">
        <f>SUMIF(Jul!$A:$A,TB!$A371,Jul!$H:$H)</f>
        <v>0</v>
      </c>
      <c r="J371" s="40">
        <f>SUMIF(Aug!$A:$A,TB!$A371,Aug!$H:$H)</f>
        <v>0</v>
      </c>
      <c r="K371" s="40">
        <f>SUMIF(Sep!$A:$A,TB!$A371,Sep!$H:$H)</f>
        <v>0</v>
      </c>
      <c r="L371" s="40">
        <f>SUMIF(Oct!$A:$A,TB!$A371,Oct!$H:$H)</f>
        <v>0</v>
      </c>
      <c r="M371" s="40">
        <f>SUMIF(Nov!$A:$A,TB!$A371,Nov!$H:$H)</f>
        <v>0</v>
      </c>
      <c r="N371" s="167">
        <f>SUMIF(Dec!$A:$A,TB!$A371,Dec!$H:$H)</f>
        <v>0</v>
      </c>
      <c r="O371" s="181"/>
      <c r="P371" s="181"/>
      <c r="Q371" s="172">
        <v>0</v>
      </c>
      <c r="R371" s="40">
        <v>0</v>
      </c>
      <c r="S371" s="40">
        <v>0</v>
      </c>
      <c r="T371" s="40">
        <v>0</v>
      </c>
      <c r="U371" s="40">
        <v>0</v>
      </c>
      <c r="V371" s="40">
        <v>0</v>
      </c>
      <c r="W371" s="40">
        <v>0</v>
      </c>
      <c r="X371" s="40">
        <v>0</v>
      </c>
      <c r="Y371" s="40">
        <v>0</v>
      </c>
      <c r="Z371" s="40">
        <v>0</v>
      </c>
      <c r="AA371" s="40">
        <v>0</v>
      </c>
      <c r="AB371" s="40">
        <v>0</v>
      </c>
      <c r="AD371" s="40">
        <f t="shared" si="640"/>
        <v>0</v>
      </c>
      <c r="AE371" s="40">
        <f t="shared" si="641"/>
        <v>0</v>
      </c>
      <c r="AF371" s="40">
        <f t="shared" si="642"/>
        <v>0</v>
      </c>
      <c r="AG371" s="40">
        <f t="shared" si="643"/>
        <v>0</v>
      </c>
      <c r="AH371" s="40">
        <f t="shared" si="644"/>
        <v>0</v>
      </c>
      <c r="AI371" s="40">
        <f t="shared" si="645"/>
        <v>0</v>
      </c>
      <c r="AJ371" s="40">
        <f t="shared" si="646"/>
        <v>0</v>
      </c>
      <c r="AK371" s="40">
        <f t="shared" si="647"/>
        <v>0</v>
      </c>
      <c r="AL371" s="40">
        <f t="shared" si="648"/>
        <v>0</v>
      </c>
      <c r="AM371" s="40">
        <f t="shared" si="649"/>
        <v>0</v>
      </c>
      <c r="AN371" s="40">
        <f t="shared" si="650"/>
        <v>0</v>
      </c>
      <c r="AO371" s="167">
        <f t="shared" si="651"/>
        <v>0</v>
      </c>
    </row>
    <row r="372" spans="1:41" ht="16.399999999999999" customHeight="1">
      <c r="A372" s="13">
        <v>71004</v>
      </c>
      <c r="B372" s="14" t="s">
        <v>307</v>
      </c>
      <c r="C372" s="40">
        <f>SUMIF(Jan!$A:$A,TB!$A372,Jan!$H:$H)</f>
        <v>0</v>
      </c>
      <c r="D372" s="40">
        <f>SUMIF(Feb!$A:$A,TB!$A372,Feb!$H:$H)</f>
        <v>0</v>
      </c>
      <c r="E372" s="40">
        <f>SUMIF(Mar!$A:$A,TB!$A372,Mar!$H:$H)</f>
        <v>0</v>
      </c>
      <c r="F372" s="40">
        <f>SUMIF(Apr!$A:$A,TB!$A372,Apr!$H:$H)</f>
        <v>0</v>
      </c>
      <c r="G372" s="40">
        <f>SUMIF(May!$A:$A,TB!$A372,May!$H:$H)</f>
        <v>0</v>
      </c>
      <c r="H372" s="40">
        <f>SUMIF(Jun!$A:$A,TB!$A372,Jun!$H:$H)</f>
        <v>0</v>
      </c>
      <c r="I372" s="40">
        <f>SUMIF(Jul!$A:$A,TB!$A372,Jul!$H:$H)</f>
        <v>0</v>
      </c>
      <c r="J372" s="40">
        <f>SUMIF(Aug!$A:$A,TB!$A372,Aug!$H:$H)</f>
        <v>0</v>
      </c>
      <c r="K372" s="40">
        <f>SUMIF(Sep!$A:$A,TB!$A372,Sep!$H:$H)</f>
        <v>0</v>
      </c>
      <c r="L372" s="40">
        <f>SUMIF(Oct!$A:$A,TB!$A372,Oct!$H:$H)</f>
        <v>0</v>
      </c>
      <c r="M372" s="40">
        <f>SUMIF(Nov!$A:$A,TB!$A372,Nov!$H:$H)</f>
        <v>0</v>
      </c>
      <c r="N372" s="167">
        <f>SUMIF(Dec!$A:$A,TB!$A372,Dec!$H:$H)</f>
        <v>0</v>
      </c>
      <c r="O372" s="181"/>
      <c r="P372" s="181"/>
      <c r="Q372" s="172">
        <v>0</v>
      </c>
      <c r="R372" s="40">
        <v>0</v>
      </c>
      <c r="S372" s="40">
        <v>0</v>
      </c>
      <c r="T372" s="40">
        <v>0</v>
      </c>
      <c r="U372" s="40">
        <v>0</v>
      </c>
      <c r="V372" s="40">
        <v>0</v>
      </c>
      <c r="W372" s="40">
        <v>0</v>
      </c>
      <c r="X372" s="40">
        <v>0</v>
      </c>
      <c r="Y372" s="40">
        <v>0</v>
      </c>
      <c r="Z372" s="40">
        <v>0</v>
      </c>
      <c r="AA372" s="40">
        <v>0</v>
      </c>
      <c r="AB372" s="40">
        <v>0</v>
      </c>
      <c r="AD372" s="40">
        <f t="shared" si="640"/>
        <v>0</v>
      </c>
      <c r="AE372" s="40">
        <f t="shared" si="641"/>
        <v>0</v>
      </c>
      <c r="AF372" s="40">
        <f t="shared" si="642"/>
        <v>0</v>
      </c>
      <c r="AG372" s="40">
        <f t="shared" si="643"/>
        <v>0</v>
      </c>
      <c r="AH372" s="40">
        <f t="shared" si="644"/>
        <v>0</v>
      </c>
      <c r="AI372" s="40">
        <f t="shared" si="645"/>
        <v>0</v>
      </c>
      <c r="AJ372" s="40">
        <f t="shared" si="646"/>
        <v>0</v>
      </c>
      <c r="AK372" s="40">
        <f t="shared" si="647"/>
        <v>0</v>
      </c>
      <c r="AL372" s="40">
        <f t="shared" si="648"/>
        <v>0</v>
      </c>
      <c r="AM372" s="40">
        <f t="shared" si="649"/>
        <v>0</v>
      </c>
      <c r="AN372" s="40">
        <f t="shared" si="650"/>
        <v>0</v>
      </c>
      <c r="AO372" s="167">
        <f t="shared" si="651"/>
        <v>0</v>
      </c>
    </row>
    <row r="373" spans="1:41" ht="16.399999999999999" customHeight="1">
      <c r="A373" s="13">
        <v>71005</v>
      </c>
      <c r="B373" s="14" t="s">
        <v>308</v>
      </c>
      <c r="C373" s="40">
        <f>SUMIF(Jan!$A:$A,TB!$A373,Jan!$H:$H)</f>
        <v>0</v>
      </c>
      <c r="D373" s="40">
        <f>SUMIF(Feb!$A:$A,TB!$A373,Feb!$H:$H)</f>
        <v>0</v>
      </c>
      <c r="E373" s="40">
        <f>SUMIF(Mar!$A:$A,TB!$A373,Mar!$H:$H)</f>
        <v>0</v>
      </c>
      <c r="F373" s="40">
        <f>SUMIF(Apr!$A:$A,TB!$A373,Apr!$H:$H)</f>
        <v>0</v>
      </c>
      <c r="G373" s="40">
        <f>SUMIF(May!$A:$A,TB!$A373,May!$H:$H)</f>
        <v>0</v>
      </c>
      <c r="H373" s="40">
        <f>SUMIF(Jun!$A:$A,TB!$A373,Jun!$H:$H)</f>
        <v>0</v>
      </c>
      <c r="I373" s="40">
        <f>SUMIF(Jul!$A:$A,TB!$A373,Jul!$H:$H)</f>
        <v>0</v>
      </c>
      <c r="J373" s="40">
        <f>SUMIF(Aug!$A:$A,TB!$A373,Aug!$H:$H)</f>
        <v>0</v>
      </c>
      <c r="K373" s="40">
        <f>SUMIF(Sep!$A:$A,TB!$A373,Sep!$H:$H)</f>
        <v>0</v>
      </c>
      <c r="L373" s="40">
        <f>SUMIF(Oct!$A:$A,TB!$A373,Oct!$H:$H)</f>
        <v>0</v>
      </c>
      <c r="M373" s="40">
        <f>SUMIF(Nov!$A:$A,TB!$A373,Nov!$H:$H)</f>
        <v>0</v>
      </c>
      <c r="N373" s="167">
        <f>SUMIF(Dec!$A:$A,TB!$A373,Dec!$H:$H)</f>
        <v>0</v>
      </c>
      <c r="O373" s="181"/>
      <c r="P373" s="181"/>
      <c r="Q373" s="172">
        <v>0</v>
      </c>
      <c r="R373" s="40">
        <v>0</v>
      </c>
      <c r="S373" s="40">
        <v>0</v>
      </c>
      <c r="T373" s="40">
        <v>0</v>
      </c>
      <c r="U373" s="40">
        <v>0</v>
      </c>
      <c r="V373" s="40">
        <v>0</v>
      </c>
      <c r="W373" s="40">
        <v>0</v>
      </c>
      <c r="X373" s="40">
        <v>0</v>
      </c>
      <c r="Y373" s="40">
        <v>0</v>
      </c>
      <c r="Z373" s="40">
        <v>0</v>
      </c>
      <c r="AA373" s="40">
        <v>0</v>
      </c>
      <c r="AB373" s="40">
        <v>0</v>
      </c>
      <c r="AD373" s="40">
        <f t="shared" si="640"/>
        <v>0</v>
      </c>
      <c r="AE373" s="40">
        <f t="shared" si="641"/>
        <v>0</v>
      </c>
      <c r="AF373" s="40">
        <f t="shared" si="642"/>
        <v>0</v>
      </c>
      <c r="AG373" s="40">
        <f t="shared" si="643"/>
        <v>0</v>
      </c>
      <c r="AH373" s="40">
        <f t="shared" si="644"/>
        <v>0</v>
      </c>
      <c r="AI373" s="40">
        <f t="shared" si="645"/>
        <v>0</v>
      </c>
      <c r="AJ373" s="40">
        <f t="shared" si="646"/>
        <v>0</v>
      </c>
      <c r="AK373" s="40">
        <f t="shared" si="647"/>
        <v>0</v>
      </c>
      <c r="AL373" s="40">
        <f t="shared" si="648"/>
        <v>0</v>
      </c>
      <c r="AM373" s="40">
        <f t="shared" si="649"/>
        <v>0</v>
      </c>
      <c r="AN373" s="40">
        <f t="shared" si="650"/>
        <v>0</v>
      </c>
      <c r="AO373" s="167">
        <f t="shared" si="651"/>
        <v>0</v>
      </c>
    </row>
    <row r="374" spans="1:41" ht="16.399999999999999" customHeight="1">
      <c r="A374" s="13">
        <v>71006</v>
      </c>
      <c r="B374" s="14" t="s">
        <v>309</v>
      </c>
      <c r="C374" s="40">
        <f>SUMIF(Jan!$A:$A,TB!$A374,Jan!$H:$H)</f>
        <v>0</v>
      </c>
      <c r="D374" s="40">
        <f>SUMIF(Feb!$A:$A,TB!$A374,Feb!$H:$H)</f>
        <v>0</v>
      </c>
      <c r="E374" s="40">
        <f>SUMIF(Mar!$A:$A,TB!$A374,Mar!$H:$H)</f>
        <v>0</v>
      </c>
      <c r="F374" s="40">
        <f>SUMIF(Apr!$A:$A,TB!$A374,Apr!$H:$H)</f>
        <v>0</v>
      </c>
      <c r="G374" s="40">
        <f>SUMIF(May!$A:$A,TB!$A374,May!$H:$H)</f>
        <v>0</v>
      </c>
      <c r="H374" s="40">
        <f>SUMIF(Jun!$A:$A,TB!$A374,Jun!$H:$H)</f>
        <v>0</v>
      </c>
      <c r="I374" s="40">
        <f>SUMIF(Jul!$A:$A,TB!$A374,Jul!$H:$H)</f>
        <v>0</v>
      </c>
      <c r="J374" s="40">
        <f>SUMIF(Aug!$A:$A,TB!$A374,Aug!$H:$H)</f>
        <v>0</v>
      </c>
      <c r="K374" s="40">
        <f>SUMIF(Sep!$A:$A,TB!$A374,Sep!$H:$H)</f>
        <v>0</v>
      </c>
      <c r="L374" s="40">
        <f>SUMIF(Oct!$A:$A,TB!$A374,Oct!$H:$H)</f>
        <v>0</v>
      </c>
      <c r="M374" s="40">
        <f>SUMIF(Nov!$A:$A,TB!$A374,Nov!$H:$H)</f>
        <v>0</v>
      </c>
      <c r="N374" s="167">
        <f>SUMIF(Dec!$A:$A,TB!$A374,Dec!$H:$H)</f>
        <v>0</v>
      </c>
      <c r="O374" s="181"/>
      <c r="P374" s="181"/>
      <c r="Q374" s="172">
        <v>0</v>
      </c>
      <c r="R374" s="40">
        <v>0</v>
      </c>
      <c r="S374" s="40">
        <v>0</v>
      </c>
      <c r="T374" s="40">
        <v>0</v>
      </c>
      <c r="U374" s="40">
        <v>0</v>
      </c>
      <c r="V374" s="40">
        <v>0</v>
      </c>
      <c r="W374" s="40">
        <v>0</v>
      </c>
      <c r="X374" s="40">
        <v>0</v>
      </c>
      <c r="Y374" s="40">
        <v>0</v>
      </c>
      <c r="Z374" s="40">
        <v>0</v>
      </c>
      <c r="AA374" s="40">
        <v>0</v>
      </c>
      <c r="AB374" s="40">
        <v>0</v>
      </c>
      <c r="AD374" s="40">
        <f t="shared" si="640"/>
        <v>0</v>
      </c>
      <c r="AE374" s="40">
        <f t="shared" si="641"/>
        <v>0</v>
      </c>
      <c r="AF374" s="40">
        <f t="shared" si="642"/>
        <v>0</v>
      </c>
      <c r="AG374" s="40">
        <f t="shared" si="643"/>
        <v>0</v>
      </c>
      <c r="AH374" s="40">
        <f t="shared" si="644"/>
        <v>0</v>
      </c>
      <c r="AI374" s="40">
        <f t="shared" si="645"/>
        <v>0</v>
      </c>
      <c r="AJ374" s="40">
        <f t="shared" si="646"/>
        <v>0</v>
      </c>
      <c r="AK374" s="40">
        <f t="shared" si="647"/>
        <v>0</v>
      </c>
      <c r="AL374" s="40">
        <f t="shared" si="648"/>
        <v>0</v>
      </c>
      <c r="AM374" s="40">
        <f t="shared" si="649"/>
        <v>0</v>
      </c>
      <c r="AN374" s="40">
        <f t="shared" si="650"/>
        <v>0</v>
      </c>
      <c r="AO374" s="167">
        <f t="shared" si="651"/>
        <v>0</v>
      </c>
    </row>
    <row r="375" spans="1:41" ht="16.399999999999999" customHeight="1">
      <c r="A375" s="13">
        <v>71007</v>
      </c>
      <c r="B375" s="14" t="s">
        <v>310</v>
      </c>
      <c r="C375" s="40">
        <f>SUMIF(Jan!$A:$A,TB!$A375,Jan!$H:$H)</f>
        <v>0</v>
      </c>
      <c r="D375" s="40">
        <f>SUMIF(Feb!$A:$A,TB!$A375,Feb!$H:$H)</f>
        <v>0</v>
      </c>
      <c r="E375" s="40">
        <f>SUMIF(Mar!$A:$A,TB!$A375,Mar!$H:$H)</f>
        <v>0</v>
      </c>
      <c r="F375" s="40">
        <f>SUMIF(Apr!$A:$A,TB!$A375,Apr!$H:$H)</f>
        <v>0</v>
      </c>
      <c r="G375" s="40">
        <f>SUMIF(May!$A:$A,TB!$A375,May!$H:$H)</f>
        <v>0</v>
      </c>
      <c r="H375" s="40">
        <f>SUMIF(Jun!$A:$A,TB!$A375,Jun!$H:$H)</f>
        <v>0</v>
      </c>
      <c r="I375" s="40">
        <f>SUMIF(Jul!$A:$A,TB!$A375,Jul!$H:$H)</f>
        <v>0</v>
      </c>
      <c r="J375" s="40">
        <f>SUMIF(Aug!$A:$A,TB!$A375,Aug!$H:$H)</f>
        <v>0</v>
      </c>
      <c r="K375" s="40">
        <f>SUMIF(Sep!$A:$A,TB!$A375,Sep!$H:$H)</f>
        <v>0</v>
      </c>
      <c r="L375" s="40">
        <f>SUMIF(Oct!$A:$A,TB!$A375,Oct!$H:$H)</f>
        <v>0</v>
      </c>
      <c r="M375" s="40">
        <f>SUMIF(Nov!$A:$A,TB!$A375,Nov!$H:$H)</f>
        <v>0</v>
      </c>
      <c r="N375" s="167">
        <f>SUMIF(Dec!$A:$A,TB!$A375,Dec!$H:$H)</f>
        <v>0</v>
      </c>
      <c r="O375" s="181"/>
      <c r="P375" s="181"/>
      <c r="Q375" s="172">
        <v>0</v>
      </c>
      <c r="R375" s="40">
        <v>0</v>
      </c>
      <c r="S375" s="40">
        <v>0</v>
      </c>
      <c r="T375" s="40">
        <v>0</v>
      </c>
      <c r="U375" s="40">
        <v>0</v>
      </c>
      <c r="V375" s="40">
        <v>0</v>
      </c>
      <c r="W375" s="40">
        <v>0</v>
      </c>
      <c r="X375" s="40">
        <v>0</v>
      </c>
      <c r="Y375" s="40">
        <v>0</v>
      </c>
      <c r="Z375" s="40">
        <v>0</v>
      </c>
      <c r="AA375" s="40">
        <v>0</v>
      </c>
      <c r="AB375" s="40">
        <v>0</v>
      </c>
      <c r="AD375" s="40">
        <f t="shared" si="640"/>
        <v>0</v>
      </c>
      <c r="AE375" s="40">
        <f t="shared" si="641"/>
        <v>0</v>
      </c>
      <c r="AF375" s="40">
        <f t="shared" si="642"/>
        <v>0</v>
      </c>
      <c r="AG375" s="40">
        <f t="shared" si="643"/>
        <v>0</v>
      </c>
      <c r="AH375" s="40">
        <f t="shared" si="644"/>
        <v>0</v>
      </c>
      <c r="AI375" s="40">
        <f t="shared" si="645"/>
        <v>0</v>
      </c>
      <c r="AJ375" s="40">
        <f t="shared" si="646"/>
        <v>0</v>
      </c>
      <c r="AK375" s="40">
        <f t="shared" si="647"/>
        <v>0</v>
      </c>
      <c r="AL375" s="40">
        <f t="shared" si="648"/>
        <v>0</v>
      </c>
      <c r="AM375" s="40">
        <f t="shared" si="649"/>
        <v>0</v>
      </c>
      <c r="AN375" s="40">
        <f t="shared" si="650"/>
        <v>0</v>
      </c>
      <c r="AO375" s="167">
        <f t="shared" si="651"/>
        <v>0</v>
      </c>
    </row>
    <row r="376" spans="1:41" ht="16.399999999999999" customHeight="1">
      <c r="A376" s="13">
        <v>71008</v>
      </c>
      <c r="B376" s="14" t="s">
        <v>311</v>
      </c>
      <c r="C376" s="40">
        <f>SUMIF(Jan!$A:$A,TB!$A376,Jan!$H:$H)</f>
        <v>-141272.29</v>
      </c>
      <c r="D376" s="40">
        <f>SUMIF(Feb!$A:$A,TB!$A376,Feb!$H:$H)</f>
        <v>-258590.81</v>
      </c>
      <c r="E376" s="40">
        <f>SUMIF(Mar!$A:$A,TB!$A376,Mar!$H:$H)</f>
        <v>-354361.5</v>
      </c>
      <c r="F376" s="40">
        <f>SUMIF(Apr!$A:$A,TB!$A376,Apr!$H:$H)</f>
        <v>-455071.41</v>
      </c>
      <c r="G376" s="40">
        <f>SUMIF(May!$A:$A,TB!$A376,May!$H:$H)</f>
        <v>-578266.26</v>
      </c>
      <c r="H376" s="40">
        <f>SUMIF(Jun!$A:$A,TB!$A376,Jun!$H:$H)</f>
        <v>-694903.61</v>
      </c>
      <c r="I376" s="40">
        <f>SUMIF(Jul!$A:$A,TB!$A376,Jul!$H:$H)</f>
        <v>-694903.61</v>
      </c>
      <c r="J376" s="40">
        <f>SUMIF(Aug!$A:$A,TB!$A376,Aug!$H:$H)</f>
        <v>-694903.61</v>
      </c>
      <c r="K376" s="40">
        <f>SUMIF(Sep!$A:$A,TB!$A376,Sep!$H:$H)</f>
        <v>-694903.61</v>
      </c>
      <c r="L376" s="40">
        <f>SUMIF(Oct!$A:$A,TB!$A376,Oct!$H:$H)</f>
        <v>-694903.61</v>
      </c>
      <c r="M376" s="40">
        <f>SUMIF(Nov!$A:$A,TB!$A376,Nov!$H:$H)</f>
        <v>-694903.61</v>
      </c>
      <c r="N376" s="167">
        <f>SUMIF(Dec!$A:$A,TB!$A376,Dec!$H:$H)</f>
        <v>-694903.61</v>
      </c>
      <c r="O376" s="181"/>
      <c r="P376" s="181"/>
      <c r="Q376" s="172">
        <v>-3046230.96</v>
      </c>
      <c r="R376" s="40">
        <v>-4479546.5599999996</v>
      </c>
      <c r="S376" s="40">
        <v>-6278515.1399999997</v>
      </c>
      <c r="T376" s="40">
        <v>-6248207.2800000003</v>
      </c>
      <c r="U376" s="40">
        <v>-6333313.5300000003</v>
      </c>
      <c r="V376" s="40">
        <v>-6433015.8200000003</v>
      </c>
      <c r="W376" s="40">
        <v>-6537095.9100000001</v>
      </c>
      <c r="X376" s="40">
        <v>-6659474.1299999999</v>
      </c>
      <c r="Y376" s="40">
        <v>-6805586.8499999996</v>
      </c>
      <c r="Z376" s="40">
        <v>-6964310.5300000003</v>
      </c>
      <c r="AA376" s="40">
        <v>-7130576.3799999999</v>
      </c>
      <c r="AB376" s="40">
        <v>-7298878.96</v>
      </c>
      <c r="AD376" s="40">
        <f t="shared" si="640"/>
        <v>-1084434.3500000001</v>
      </c>
      <c r="AE376" s="40">
        <f t="shared" si="641"/>
        <v>-1976590.57</v>
      </c>
      <c r="AF376" s="40">
        <f t="shared" si="642"/>
        <v>-2706967.5</v>
      </c>
      <c r="AG376" s="40">
        <f t="shared" si="643"/>
        <v>-3477428.18</v>
      </c>
      <c r="AH376" s="40">
        <f t="shared" si="644"/>
        <v>-4428363.0199999996</v>
      </c>
      <c r="AI376" s="40">
        <f t="shared" si="645"/>
        <v>-5326019.2300000004</v>
      </c>
      <c r="AJ376" s="40">
        <f t="shared" si="646"/>
        <v>-5326019.2300000004</v>
      </c>
      <c r="AK376" s="40">
        <f t="shared" si="647"/>
        <v>-5326019.2300000004</v>
      </c>
      <c r="AL376" s="40">
        <f t="shared" si="648"/>
        <v>-5326019.2300000004</v>
      </c>
      <c r="AM376" s="40">
        <f t="shared" si="649"/>
        <v>-5326019.2300000004</v>
      </c>
      <c r="AN376" s="40">
        <f t="shared" si="650"/>
        <v>-5326019.2300000004</v>
      </c>
      <c r="AO376" s="167">
        <f t="shared" si="651"/>
        <v>-5326019.2300000004</v>
      </c>
    </row>
    <row r="377" spans="1:41" ht="16.399999999999999" customHeight="1">
      <c r="A377" s="13">
        <v>71009</v>
      </c>
      <c r="B377" s="14" t="s">
        <v>312</v>
      </c>
      <c r="C377" s="40">
        <f>SUMIF(Jan!$A:$A,TB!$A377,Jan!$H:$H)</f>
        <v>-126523.8</v>
      </c>
      <c r="D377" s="40">
        <f>SUMIF(Feb!$A:$A,TB!$A377,Feb!$H:$H)</f>
        <v>-246961.4</v>
      </c>
      <c r="E377" s="40">
        <f>SUMIF(Mar!$A:$A,TB!$A377,Mar!$H:$H)</f>
        <v>-356610.9</v>
      </c>
      <c r="F377" s="40">
        <f>SUMIF(Apr!$A:$A,TB!$A377,Apr!$H:$H)</f>
        <v>-469042.35</v>
      </c>
      <c r="G377" s="40">
        <f>SUMIF(May!$A:$A,TB!$A377,May!$H:$H)</f>
        <v>-597988.15</v>
      </c>
      <c r="H377" s="40">
        <f>SUMIF(Jun!$A:$A,TB!$A377,Jun!$H:$H)</f>
        <v>-714731.75</v>
      </c>
      <c r="I377" s="40">
        <f>SUMIF(Jul!$A:$A,TB!$A377,Jul!$H:$H)</f>
        <v>-714731.75</v>
      </c>
      <c r="J377" s="40">
        <f>SUMIF(Aug!$A:$A,TB!$A377,Aug!$H:$H)</f>
        <v>-714731.75</v>
      </c>
      <c r="K377" s="40">
        <f>SUMIF(Sep!$A:$A,TB!$A377,Sep!$H:$H)</f>
        <v>-714731.75</v>
      </c>
      <c r="L377" s="40">
        <f>SUMIF(Oct!$A:$A,TB!$A377,Oct!$H:$H)</f>
        <v>-714731.75</v>
      </c>
      <c r="M377" s="40">
        <f>SUMIF(Nov!$A:$A,TB!$A377,Nov!$H:$H)</f>
        <v>-714731.75</v>
      </c>
      <c r="N377" s="167">
        <f>SUMIF(Dec!$A:$A,TB!$A377,Dec!$H:$H)</f>
        <v>-714731.75</v>
      </c>
      <c r="O377" s="181"/>
      <c r="P377" s="181"/>
      <c r="Q377" s="172">
        <v>-160215.1</v>
      </c>
      <c r="R377" s="40">
        <v>-285819.55</v>
      </c>
      <c r="S377" s="40">
        <v>-413147.2</v>
      </c>
      <c r="T377" s="40">
        <v>-520778.4</v>
      </c>
      <c r="U377" s="40">
        <v>-606417.80000000005</v>
      </c>
      <c r="V377" s="40">
        <v>-704456.5</v>
      </c>
      <c r="W377" s="40">
        <v>-834220.5</v>
      </c>
      <c r="X377" s="40">
        <v>-955225.2</v>
      </c>
      <c r="Y377" s="40">
        <v>-1088748.3999999999</v>
      </c>
      <c r="Z377" s="40">
        <v>-1219521.3500000001</v>
      </c>
      <c r="AA377" s="40">
        <v>-1321614</v>
      </c>
      <c r="AB377" s="40">
        <v>-1445028.55</v>
      </c>
      <c r="AD377" s="40">
        <f t="shared" si="640"/>
        <v>-971221.99</v>
      </c>
      <c r="AE377" s="40">
        <f t="shared" si="641"/>
        <v>-1887698.85</v>
      </c>
      <c r="AF377" s="40">
        <f t="shared" si="642"/>
        <v>-2724150.67</v>
      </c>
      <c r="AG377" s="40">
        <f t="shared" si="643"/>
        <v>-3584187.12</v>
      </c>
      <c r="AH377" s="40">
        <f t="shared" si="644"/>
        <v>-4579393.25</v>
      </c>
      <c r="AI377" s="40">
        <f t="shared" si="645"/>
        <v>-5477990.0199999996</v>
      </c>
      <c r="AJ377" s="40">
        <f t="shared" si="646"/>
        <v>-5477990.0199999996</v>
      </c>
      <c r="AK377" s="40">
        <f t="shared" si="647"/>
        <v>-5477990.0199999996</v>
      </c>
      <c r="AL377" s="40">
        <f t="shared" si="648"/>
        <v>-5477990.0199999996</v>
      </c>
      <c r="AM377" s="40">
        <f t="shared" si="649"/>
        <v>-5477990.0199999996</v>
      </c>
      <c r="AN377" s="40">
        <f t="shared" si="650"/>
        <v>-5477990.0199999996</v>
      </c>
      <c r="AO377" s="167">
        <f t="shared" si="651"/>
        <v>-5477990.0199999996</v>
      </c>
    </row>
    <row r="378" spans="1:41" ht="16.399999999999999" customHeight="1">
      <c r="A378" s="13">
        <v>71010</v>
      </c>
      <c r="B378" s="14" t="s">
        <v>313</v>
      </c>
      <c r="C378" s="40">
        <f>SUMIF(Jan!$A:$A,TB!$A378,Jan!$H:$H)</f>
        <v>0</v>
      </c>
      <c r="D378" s="40">
        <f>SUMIF(Feb!$A:$A,TB!$A378,Feb!$H:$H)</f>
        <v>0</v>
      </c>
      <c r="E378" s="40">
        <f>SUMIF(Mar!$A:$A,TB!$A378,Mar!$H:$H)</f>
        <v>0</v>
      </c>
      <c r="F378" s="40">
        <f>SUMIF(Apr!$A:$A,TB!$A378,Apr!$H:$H)</f>
        <v>0</v>
      </c>
      <c r="G378" s="40">
        <f>SUMIF(May!$A:$A,TB!$A378,May!$H:$H)</f>
        <v>0</v>
      </c>
      <c r="H378" s="40">
        <f>SUMIF(Jun!$A:$A,TB!$A378,Jun!$H:$H)</f>
        <v>0</v>
      </c>
      <c r="I378" s="40">
        <f>SUMIF(Jul!$A:$A,TB!$A378,Jul!$H:$H)</f>
        <v>0</v>
      </c>
      <c r="J378" s="40">
        <f>SUMIF(Aug!$A:$A,TB!$A378,Aug!$H:$H)</f>
        <v>0</v>
      </c>
      <c r="K378" s="40">
        <f>SUMIF(Sep!$A:$A,TB!$A378,Sep!$H:$H)</f>
        <v>0</v>
      </c>
      <c r="L378" s="40">
        <f>SUMIF(Oct!$A:$A,TB!$A378,Oct!$H:$H)</f>
        <v>0</v>
      </c>
      <c r="M378" s="40">
        <f>SUMIF(Nov!$A:$A,TB!$A378,Nov!$H:$H)</f>
        <v>0</v>
      </c>
      <c r="N378" s="167">
        <f>SUMIF(Dec!$A:$A,TB!$A378,Dec!$H:$H)</f>
        <v>0</v>
      </c>
      <c r="O378" s="181"/>
      <c r="P378" s="181"/>
      <c r="Q378" s="172">
        <v>0</v>
      </c>
      <c r="R378" s="40">
        <v>0</v>
      </c>
      <c r="S378" s="40">
        <v>0</v>
      </c>
      <c r="T378" s="40">
        <v>0</v>
      </c>
      <c r="U378" s="40">
        <v>0</v>
      </c>
      <c r="V378" s="40">
        <v>0</v>
      </c>
      <c r="W378" s="40">
        <v>0</v>
      </c>
      <c r="X378" s="40">
        <v>0</v>
      </c>
      <c r="Y378" s="40">
        <v>0</v>
      </c>
      <c r="Z378" s="40">
        <v>0</v>
      </c>
      <c r="AA378" s="40">
        <v>0</v>
      </c>
      <c r="AB378" s="40">
        <v>0</v>
      </c>
      <c r="AD378" s="40">
        <f t="shared" si="640"/>
        <v>0</v>
      </c>
      <c r="AE378" s="40">
        <f t="shared" si="641"/>
        <v>0</v>
      </c>
      <c r="AF378" s="40">
        <f t="shared" si="642"/>
        <v>0</v>
      </c>
      <c r="AG378" s="40">
        <f t="shared" si="643"/>
        <v>0</v>
      </c>
      <c r="AH378" s="40">
        <f t="shared" si="644"/>
        <v>0</v>
      </c>
      <c r="AI378" s="40">
        <f t="shared" si="645"/>
        <v>0</v>
      </c>
      <c r="AJ378" s="40">
        <f t="shared" si="646"/>
        <v>0</v>
      </c>
      <c r="AK378" s="40">
        <f t="shared" si="647"/>
        <v>0</v>
      </c>
      <c r="AL378" s="40">
        <f t="shared" si="648"/>
        <v>0</v>
      </c>
      <c r="AM378" s="40">
        <f t="shared" si="649"/>
        <v>0</v>
      </c>
      <c r="AN378" s="40">
        <f t="shared" si="650"/>
        <v>0</v>
      </c>
      <c r="AO378" s="167">
        <f t="shared" si="651"/>
        <v>0</v>
      </c>
    </row>
    <row r="379" spans="1:41" ht="16.399999999999999" customHeight="1">
      <c r="A379" s="13">
        <v>71011</v>
      </c>
      <c r="B379" s="14" t="s">
        <v>314</v>
      </c>
      <c r="C379" s="40">
        <f>SUMIF(Jan!$A:$A,TB!$A379,Jan!$H:$H)</f>
        <v>0</v>
      </c>
      <c r="D379" s="40">
        <f>SUMIF(Feb!$A:$A,TB!$A379,Feb!$H:$H)</f>
        <v>0</v>
      </c>
      <c r="E379" s="40">
        <f>SUMIF(Mar!$A:$A,TB!$A379,Mar!$H:$H)</f>
        <v>0</v>
      </c>
      <c r="F379" s="40">
        <f>SUMIF(Apr!$A:$A,TB!$A379,Apr!$H:$H)</f>
        <v>0</v>
      </c>
      <c r="G379" s="40">
        <f>SUMIF(May!$A:$A,TB!$A379,May!$H:$H)</f>
        <v>0</v>
      </c>
      <c r="H379" s="40">
        <f>SUMIF(Jun!$A:$A,TB!$A379,Jun!$H:$H)</f>
        <v>0</v>
      </c>
      <c r="I379" s="40">
        <f>SUMIF(Jul!$A:$A,TB!$A379,Jul!$H:$H)</f>
        <v>0</v>
      </c>
      <c r="J379" s="40">
        <f>SUMIF(Aug!$A:$A,TB!$A379,Aug!$H:$H)</f>
        <v>0</v>
      </c>
      <c r="K379" s="40">
        <f>SUMIF(Sep!$A:$A,TB!$A379,Sep!$H:$H)</f>
        <v>0</v>
      </c>
      <c r="L379" s="40">
        <f>SUMIF(Oct!$A:$A,TB!$A379,Oct!$H:$H)</f>
        <v>0</v>
      </c>
      <c r="M379" s="40">
        <f>SUMIF(Nov!$A:$A,TB!$A379,Nov!$H:$H)</f>
        <v>0</v>
      </c>
      <c r="N379" s="167">
        <f>SUMIF(Dec!$A:$A,TB!$A379,Dec!$H:$H)</f>
        <v>0</v>
      </c>
      <c r="O379" s="181"/>
      <c r="P379" s="181"/>
      <c r="Q379" s="172">
        <v>0</v>
      </c>
      <c r="R379" s="40">
        <v>0</v>
      </c>
      <c r="S379" s="40">
        <v>0</v>
      </c>
      <c r="T379" s="40">
        <v>0</v>
      </c>
      <c r="U379" s="40">
        <v>0</v>
      </c>
      <c r="V379" s="40">
        <v>0</v>
      </c>
      <c r="W379" s="40">
        <v>0</v>
      </c>
      <c r="X379" s="40">
        <v>0</v>
      </c>
      <c r="Y379" s="40">
        <v>0</v>
      </c>
      <c r="Z379" s="40">
        <v>0</v>
      </c>
      <c r="AA379" s="40">
        <v>0</v>
      </c>
      <c r="AB379" s="40">
        <v>0</v>
      </c>
      <c r="AD379" s="40">
        <f t="shared" si="640"/>
        <v>0</v>
      </c>
      <c r="AE379" s="40">
        <f t="shared" si="641"/>
        <v>0</v>
      </c>
      <c r="AF379" s="40">
        <f t="shared" si="642"/>
        <v>0</v>
      </c>
      <c r="AG379" s="40">
        <f t="shared" si="643"/>
        <v>0</v>
      </c>
      <c r="AH379" s="40">
        <f t="shared" si="644"/>
        <v>0</v>
      </c>
      <c r="AI379" s="40">
        <f t="shared" si="645"/>
        <v>0</v>
      </c>
      <c r="AJ379" s="40">
        <f t="shared" si="646"/>
        <v>0</v>
      </c>
      <c r="AK379" s="40">
        <f t="shared" si="647"/>
        <v>0</v>
      </c>
      <c r="AL379" s="40">
        <f t="shared" si="648"/>
        <v>0</v>
      </c>
      <c r="AM379" s="40">
        <f t="shared" si="649"/>
        <v>0</v>
      </c>
      <c r="AN379" s="40">
        <f t="shared" si="650"/>
        <v>0</v>
      </c>
      <c r="AO379" s="167">
        <f t="shared" si="651"/>
        <v>0</v>
      </c>
    </row>
    <row r="380" spans="1:41" ht="16.399999999999999" customHeight="1">
      <c r="A380" s="13">
        <v>71012</v>
      </c>
      <c r="B380" s="14" t="s">
        <v>315</v>
      </c>
      <c r="C380" s="40">
        <f>SUMIF(Jan!$A:$A,TB!$A380,Jan!$H:$H)</f>
        <v>0</v>
      </c>
      <c r="D380" s="40">
        <f>SUMIF(Feb!$A:$A,TB!$A380,Feb!$H:$H)</f>
        <v>0</v>
      </c>
      <c r="E380" s="40">
        <f>SUMIF(Mar!$A:$A,TB!$A380,Mar!$H:$H)</f>
        <v>0</v>
      </c>
      <c r="F380" s="40">
        <f>SUMIF(Apr!$A:$A,TB!$A380,Apr!$H:$H)</f>
        <v>0</v>
      </c>
      <c r="G380" s="40">
        <f>SUMIF(May!$A:$A,TB!$A380,May!$H:$H)</f>
        <v>0</v>
      </c>
      <c r="H380" s="40">
        <f>SUMIF(Jun!$A:$A,TB!$A380,Jun!$H:$H)</f>
        <v>0</v>
      </c>
      <c r="I380" s="40">
        <f>SUMIF(Jul!$A:$A,TB!$A380,Jul!$H:$H)</f>
        <v>0</v>
      </c>
      <c r="J380" s="40">
        <f>SUMIF(Aug!$A:$A,TB!$A380,Aug!$H:$H)</f>
        <v>0</v>
      </c>
      <c r="K380" s="40">
        <f>SUMIF(Sep!$A:$A,TB!$A380,Sep!$H:$H)</f>
        <v>0</v>
      </c>
      <c r="L380" s="40">
        <f>SUMIF(Oct!$A:$A,TB!$A380,Oct!$H:$H)</f>
        <v>0</v>
      </c>
      <c r="M380" s="40">
        <f>SUMIF(Nov!$A:$A,TB!$A380,Nov!$H:$H)</f>
        <v>0</v>
      </c>
      <c r="N380" s="167">
        <f>SUMIF(Dec!$A:$A,TB!$A380,Dec!$H:$H)</f>
        <v>0</v>
      </c>
      <c r="O380" s="181"/>
      <c r="P380" s="181"/>
      <c r="Q380" s="172">
        <v>0</v>
      </c>
      <c r="R380" s="40">
        <v>0</v>
      </c>
      <c r="S380" s="40">
        <v>0</v>
      </c>
      <c r="T380" s="40">
        <v>0</v>
      </c>
      <c r="U380" s="40">
        <v>0</v>
      </c>
      <c r="V380" s="40">
        <v>0</v>
      </c>
      <c r="W380" s="40">
        <v>0</v>
      </c>
      <c r="X380" s="40">
        <v>0</v>
      </c>
      <c r="Y380" s="40">
        <v>0</v>
      </c>
      <c r="Z380" s="40">
        <v>0</v>
      </c>
      <c r="AA380" s="40">
        <v>0</v>
      </c>
      <c r="AB380" s="40">
        <v>0</v>
      </c>
      <c r="AD380" s="40">
        <f t="shared" si="640"/>
        <v>0</v>
      </c>
      <c r="AE380" s="40">
        <f t="shared" si="641"/>
        <v>0</v>
      </c>
      <c r="AF380" s="40">
        <f t="shared" si="642"/>
        <v>0</v>
      </c>
      <c r="AG380" s="40">
        <f t="shared" si="643"/>
        <v>0</v>
      </c>
      <c r="AH380" s="40">
        <f t="shared" si="644"/>
        <v>0</v>
      </c>
      <c r="AI380" s="40">
        <f t="shared" si="645"/>
        <v>0</v>
      </c>
      <c r="AJ380" s="40">
        <f t="shared" si="646"/>
        <v>0</v>
      </c>
      <c r="AK380" s="40">
        <f t="shared" si="647"/>
        <v>0</v>
      </c>
      <c r="AL380" s="40">
        <f t="shared" si="648"/>
        <v>0</v>
      </c>
      <c r="AM380" s="40">
        <f t="shared" si="649"/>
        <v>0</v>
      </c>
      <c r="AN380" s="40">
        <f t="shared" si="650"/>
        <v>0</v>
      </c>
      <c r="AO380" s="167">
        <f t="shared" si="651"/>
        <v>0</v>
      </c>
    </row>
    <row r="381" spans="1:41" ht="16.399999999999999" customHeight="1">
      <c r="A381" s="13">
        <v>71013</v>
      </c>
      <c r="B381" s="14" t="s">
        <v>316</v>
      </c>
      <c r="C381" s="40">
        <f>SUMIF(Jan!$A:$A,TB!$A381,Jan!$H:$H)</f>
        <v>0</v>
      </c>
      <c r="D381" s="40">
        <f>SUMIF(Feb!$A:$A,TB!$A381,Feb!$H:$H)</f>
        <v>0</v>
      </c>
      <c r="E381" s="40">
        <f>SUMIF(Mar!$A:$A,TB!$A381,Mar!$H:$H)</f>
        <v>0</v>
      </c>
      <c r="F381" s="40">
        <f>SUMIF(Apr!$A:$A,TB!$A381,Apr!$H:$H)</f>
        <v>0</v>
      </c>
      <c r="G381" s="40">
        <f>SUMIF(May!$A:$A,TB!$A381,May!$H:$H)</f>
        <v>0</v>
      </c>
      <c r="H381" s="40">
        <f>SUMIF(Jun!$A:$A,TB!$A381,Jun!$H:$H)</f>
        <v>0</v>
      </c>
      <c r="I381" s="40">
        <f>SUMIF(Jul!$A:$A,TB!$A381,Jul!$H:$H)</f>
        <v>0</v>
      </c>
      <c r="J381" s="40">
        <f>SUMIF(Aug!$A:$A,TB!$A381,Aug!$H:$H)</f>
        <v>0</v>
      </c>
      <c r="K381" s="40">
        <f>SUMIF(Sep!$A:$A,TB!$A381,Sep!$H:$H)</f>
        <v>0</v>
      </c>
      <c r="L381" s="40">
        <f>SUMIF(Oct!$A:$A,TB!$A381,Oct!$H:$H)</f>
        <v>0</v>
      </c>
      <c r="M381" s="40">
        <f>SUMIF(Nov!$A:$A,TB!$A381,Nov!$H:$H)</f>
        <v>0</v>
      </c>
      <c r="N381" s="167">
        <f>SUMIF(Dec!$A:$A,TB!$A381,Dec!$H:$H)</f>
        <v>0</v>
      </c>
      <c r="O381" s="181"/>
      <c r="P381" s="181"/>
      <c r="Q381" s="172">
        <v>0</v>
      </c>
      <c r="R381" s="40">
        <v>0</v>
      </c>
      <c r="S381" s="40">
        <v>0</v>
      </c>
      <c r="T381" s="40">
        <v>0</v>
      </c>
      <c r="U381" s="40">
        <v>0</v>
      </c>
      <c r="V381" s="40">
        <v>0</v>
      </c>
      <c r="W381" s="40">
        <v>0</v>
      </c>
      <c r="X381" s="40">
        <v>0</v>
      </c>
      <c r="Y381" s="40">
        <v>0</v>
      </c>
      <c r="Z381" s="40">
        <v>0</v>
      </c>
      <c r="AA381" s="40">
        <v>0</v>
      </c>
      <c r="AB381" s="40">
        <v>0</v>
      </c>
      <c r="AD381" s="40">
        <f t="shared" si="640"/>
        <v>0</v>
      </c>
      <c r="AE381" s="40">
        <f t="shared" si="641"/>
        <v>0</v>
      </c>
      <c r="AF381" s="40">
        <f t="shared" si="642"/>
        <v>0</v>
      </c>
      <c r="AG381" s="40">
        <f t="shared" si="643"/>
        <v>0</v>
      </c>
      <c r="AH381" s="40">
        <f t="shared" si="644"/>
        <v>0</v>
      </c>
      <c r="AI381" s="40">
        <f t="shared" si="645"/>
        <v>0</v>
      </c>
      <c r="AJ381" s="40">
        <f t="shared" si="646"/>
        <v>0</v>
      </c>
      <c r="AK381" s="40">
        <f t="shared" si="647"/>
        <v>0</v>
      </c>
      <c r="AL381" s="40">
        <f t="shared" si="648"/>
        <v>0</v>
      </c>
      <c r="AM381" s="40">
        <f t="shared" si="649"/>
        <v>0</v>
      </c>
      <c r="AN381" s="40">
        <f t="shared" si="650"/>
        <v>0</v>
      </c>
      <c r="AO381" s="167">
        <f t="shared" si="651"/>
        <v>0</v>
      </c>
    </row>
    <row r="382" spans="1:41" ht="16.399999999999999" customHeight="1">
      <c r="A382" s="13">
        <v>71014</v>
      </c>
      <c r="B382" s="14" t="s">
        <v>317</v>
      </c>
      <c r="C382" s="40">
        <f>SUMIF(Jan!$A:$A,TB!$A382,Jan!$H:$H)</f>
        <v>0</v>
      </c>
      <c r="D382" s="40">
        <f>SUMIF(Feb!$A:$A,TB!$A382,Feb!$H:$H)</f>
        <v>0</v>
      </c>
      <c r="E382" s="40">
        <f>SUMIF(Mar!$A:$A,TB!$A382,Mar!$H:$H)</f>
        <v>0</v>
      </c>
      <c r="F382" s="40">
        <f>SUMIF(Apr!$A:$A,TB!$A382,Apr!$H:$H)</f>
        <v>0</v>
      </c>
      <c r="G382" s="40">
        <f>SUMIF(May!$A:$A,TB!$A382,May!$H:$H)</f>
        <v>0</v>
      </c>
      <c r="H382" s="40">
        <f>SUMIF(Jun!$A:$A,TB!$A382,Jun!$H:$H)</f>
        <v>0</v>
      </c>
      <c r="I382" s="40">
        <f>SUMIF(Jul!$A:$A,TB!$A382,Jul!$H:$H)</f>
        <v>0</v>
      </c>
      <c r="J382" s="40">
        <f>SUMIF(Aug!$A:$A,TB!$A382,Aug!$H:$H)</f>
        <v>0</v>
      </c>
      <c r="K382" s="40">
        <f>SUMIF(Sep!$A:$A,TB!$A382,Sep!$H:$H)</f>
        <v>0</v>
      </c>
      <c r="L382" s="40">
        <f>SUMIF(Oct!$A:$A,TB!$A382,Oct!$H:$H)</f>
        <v>0</v>
      </c>
      <c r="M382" s="40">
        <f>SUMIF(Nov!$A:$A,TB!$A382,Nov!$H:$H)</f>
        <v>0</v>
      </c>
      <c r="N382" s="167">
        <f>SUMIF(Dec!$A:$A,TB!$A382,Dec!$H:$H)</f>
        <v>0</v>
      </c>
      <c r="O382" s="181"/>
      <c r="P382" s="181"/>
      <c r="Q382" s="172">
        <v>0</v>
      </c>
      <c r="R382" s="40">
        <v>0</v>
      </c>
      <c r="S382" s="40">
        <v>0</v>
      </c>
      <c r="T382" s="40">
        <v>0</v>
      </c>
      <c r="U382" s="40">
        <v>0</v>
      </c>
      <c r="V382" s="40">
        <v>0</v>
      </c>
      <c r="W382" s="40">
        <v>0</v>
      </c>
      <c r="X382" s="40">
        <v>0</v>
      </c>
      <c r="Y382" s="40">
        <v>0</v>
      </c>
      <c r="Z382" s="40">
        <v>0</v>
      </c>
      <c r="AA382" s="40">
        <v>0</v>
      </c>
      <c r="AB382" s="40">
        <v>0</v>
      </c>
      <c r="AD382" s="40">
        <f t="shared" si="640"/>
        <v>0</v>
      </c>
      <c r="AE382" s="40">
        <f t="shared" si="641"/>
        <v>0</v>
      </c>
      <c r="AF382" s="40">
        <f t="shared" si="642"/>
        <v>0</v>
      </c>
      <c r="AG382" s="40">
        <f t="shared" si="643"/>
        <v>0</v>
      </c>
      <c r="AH382" s="40">
        <f t="shared" si="644"/>
        <v>0</v>
      </c>
      <c r="AI382" s="40">
        <f t="shared" si="645"/>
        <v>0</v>
      </c>
      <c r="AJ382" s="40">
        <f t="shared" si="646"/>
        <v>0</v>
      </c>
      <c r="AK382" s="40">
        <f t="shared" si="647"/>
        <v>0</v>
      </c>
      <c r="AL382" s="40">
        <f t="shared" si="648"/>
        <v>0</v>
      </c>
      <c r="AM382" s="40">
        <f t="shared" si="649"/>
        <v>0</v>
      </c>
      <c r="AN382" s="40">
        <f t="shared" si="650"/>
        <v>0</v>
      </c>
      <c r="AO382" s="167">
        <f t="shared" si="651"/>
        <v>0</v>
      </c>
    </row>
    <row r="383" spans="1:41" ht="16.399999999999999" customHeight="1">
      <c r="A383" s="13">
        <v>71015</v>
      </c>
      <c r="B383" s="14" t="s">
        <v>318</v>
      </c>
      <c r="C383" s="40">
        <f>SUMIF(Jan!$A:$A,TB!$A383,Jan!$H:$H)</f>
        <v>-2384.4299999999998</v>
      </c>
      <c r="D383" s="40">
        <f>SUMIF(Feb!$A:$A,TB!$A383,Feb!$H:$H)</f>
        <v>-2384.4299999999998</v>
      </c>
      <c r="E383" s="40">
        <f>SUMIF(Mar!$A:$A,TB!$A383,Mar!$H:$H)</f>
        <v>-28887.54</v>
      </c>
      <c r="F383" s="40">
        <f>SUMIF(Apr!$A:$A,TB!$A383,Apr!$H:$H)</f>
        <v>-31018.59</v>
      </c>
      <c r="G383" s="40">
        <f>SUMIF(May!$A:$A,TB!$A383,May!$H:$H)</f>
        <v>-31018.59</v>
      </c>
      <c r="H383" s="40">
        <f>SUMIF(Jun!$A:$A,TB!$A383,Jun!$H:$H)</f>
        <v>-37050.160000000003</v>
      </c>
      <c r="I383" s="40">
        <f>SUMIF(Jul!$A:$A,TB!$A383,Jul!$H:$H)</f>
        <v>-37050.160000000003</v>
      </c>
      <c r="J383" s="40">
        <f>SUMIF(Aug!$A:$A,TB!$A383,Aug!$H:$H)</f>
        <v>-37050.160000000003</v>
      </c>
      <c r="K383" s="40">
        <f>SUMIF(Sep!$A:$A,TB!$A383,Sep!$H:$H)</f>
        <v>-37050.160000000003</v>
      </c>
      <c r="L383" s="40">
        <f>SUMIF(Oct!$A:$A,TB!$A383,Oct!$H:$H)</f>
        <v>-37050.160000000003</v>
      </c>
      <c r="M383" s="40">
        <f>SUMIF(Nov!$A:$A,TB!$A383,Nov!$H:$H)</f>
        <v>-37050.160000000003</v>
      </c>
      <c r="N383" s="167">
        <f>SUMIF(Dec!$A:$A,TB!$A383,Dec!$H:$H)</f>
        <v>-37050.160000000003</v>
      </c>
      <c r="O383" s="181"/>
      <c r="P383" s="181"/>
      <c r="Q383" s="172">
        <v>0</v>
      </c>
      <c r="R383" s="40">
        <v>-20557.97</v>
      </c>
      <c r="S383" s="40">
        <v>-97532.75</v>
      </c>
      <c r="T383" s="40">
        <v>-98451.39</v>
      </c>
      <c r="U383" s="40">
        <v>-104060.23</v>
      </c>
      <c r="V383" s="40">
        <v>-104060.23</v>
      </c>
      <c r="W383" s="40">
        <v>-109424.23</v>
      </c>
      <c r="X383" s="40">
        <v>-120295.99</v>
      </c>
      <c r="Y383" s="40">
        <v>-124640.97</v>
      </c>
      <c r="Z383" s="40">
        <v>-158996.51</v>
      </c>
      <c r="AA383" s="40">
        <v>-191204.83</v>
      </c>
      <c r="AB383" s="40">
        <v>-192652.85</v>
      </c>
      <c r="AD383" s="40">
        <f t="shared" si="640"/>
        <v>-18303.36</v>
      </c>
      <c r="AE383" s="40">
        <f t="shared" si="641"/>
        <v>-18225.87</v>
      </c>
      <c r="AF383" s="40">
        <f t="shared" si="642"/>
        <v>-220671.92</v>
      </c>
      <c r="AG383" s="40">
        <f t="shared" si="643"/>
        <v>-237028.56</v>
      </c>
      <c r="AH383" s="40">
        <f t="shared" si="644"/>
        <v>-237540.36</v>
      </c>
      <c r="AI383" s="40">
        <f t="shared" si="645"/>
        <v>-283967.25</v>
      </c>
      <c r="AJ383" s="40">
        <f t="shared" si="646"/>
        <v>-283967.25</v>
      </c>
      <c r="AK383" s="40">
        <f t="shared" si="647"/>
        <v>-283967.25</v>
      </c>
      <c r="AL383" s="40">
        <f t="shared" si="648"/>
        <v>-283967.25</v>
      </c>
      <c r="AM383" s="40">
        <f t="shared" si="649"/>
        <v>-283967.25</v>
      </c>
      <c r="AN383" s="40">
        <f t="shared" si="650"/>
        <v>-283967.25</v>
      </c>
      <c r="AO383" s="167">
        <f t="shared" si="651"/>
        <v>-283967.25</v>
      </c>
    </row>
    <row r="384" spans="1:41" ht="16.399999999999999" customHeight="1">
      <c r="A384" s="13">
        <v>71016</v>
      </c>
      <c r="B384" s="14" t="s">
        <v>319</v>
      </c>
      <c r="C384" s="40">
        <f>SUMIF(Jan!$A:$A,TB!$A384,Jan!$H:$H)</f>
        <v>0</v>
      </c>
      <c r="D384" s="40">
        <f>SUMIF(Feb!$A:$A,TB!$A384,Feb!$H:$H)</f>
        <v>0</v>
      </c>
      <c r="E384" s="40">
        <f>SUMIF(Mar!$A:$A,TB!$A384,Mar!$H:$H)</f>
        <v>0</v>
      </c>
      <c r="F384" s="40">
        <f>SUMIF(Apr!$A:$A,TB!$A384,Apr!$H:$H)</f>
        <v>0</v>
      </c>
      <c r="G384" s="40">
        <f>SUMIF(May!$A:$A,TB!$A384,May!$H:$H)</f>
        <v>0</v>
      </c>
      <c r="H384" s="40">
        <f>SUMIF(Jun!$A:$A,TB!$A384,Jun!$H:$H)</f>
        <v>0</v>
      </c>
      <c r="I384" s="40">
        <f>SUMIF(Jul!$A:$A,TB!$A384,Jul!$H:$H)</f>
        <v>0</v>
      </c>
      <c r="J384" s="40">
        <f>SUMIF(Aug!$A:$A,TB!$A384,Aug!$H:$H)</f>
        <v>0</v>
      </c>
      <c r="K384" s="40">
        <f>SUMIF(Sep!$A:$A,TB!$A384,Sep!$H:$H)</f>
        <v>0</v>
      </c>
      <c r="L384" s="40">
        <f>SUMIF(Oct!$A:$A,TB!$A384,Oct!$H:$H)</f>
        <v>0</v>
      </c>
      <c r="M384" s="40">
        <f>SUMIF(Nov!$A:$A,TB!$A384,Nov!$H:$H)</f>
        <v>0</v>
      </c>
      <c r="N384" s="167">
        <f>SUMIF(Dec!$A:$A,TB!$A384,Dec!$H:$H)</f>
        <v>0</v>
      </c>
      <c r="O384" s="181"/>
      <c r="P384" s="181"/>
      <c r="Q384" s="172">
        <v>0</v>
      </c>
      <c r="R384" s="40">
        <v>0</v>
      </c>
      <c r="S384" s="40">
        <v>0</v>
      </c>
      <c r="T384" s="40">
        <v>0</v>
      </c>
      <c r="U384" s="40">
        <v>0</v>
      </c>
      <c r="V384" s="40">
        <v>0</v>
      </c>
      <c r="W384" s="40">
        <v>0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D384" s="40">
        <f t="shared" si="640"/>
        <v>0</v>
      </c>
      <c r="AE384" s="40">
        <f t="shared" si="641"/>
        <v>0</v>
      </c>
      <c r="AF384" s="40">
        <f t="shared" si="642"/>
        <v>0</v>
      </c>
      <c r="AG384" s="40">
        <f t="shared" si="643"/>
        <v>0</v>
      </c>
      <c r="AH384" s="40">
        <f t="shared" si="644"/>
        <v>0</v>
      </c>
      <c r="AI384" s="40">
        <f t="shared" si="645"/>
        <v>0</v>
      </c>
      <c r="AJ384" s="40">
        <f t="shared" si="646"/>
        <v>0</v>
      </c>
      <c r="AK384" s="40">
        <f t="shared" si="647"/>
        <v>0</v>
      </c>
      <c r="AL384" s="40">
        <f t="shared" si="648"/>
        <v>0</v>
      </c>
      <c r="AM384" s="40">
        <f t="shared" si="649"/>
        <v>0</v>
      </c>
      <c r="AN384" s="40">
        <f t="shared" si="650"/>
        <v>0</v>
      </c>
      <c r="AO384" s="167">
        <f t="shared" si="651"/>
        <v>0</v>
      </c>
    </row>
    <row r="385" spans="1:41" ht="16.399999999999999" customHeight="1">
      <c r="A385" s="13">
        <v>71017</v>
      </c>
      <c r="B385" s="14" t="s">
        <v>320</v>
      </c>
      <c r="C385" s="40">
        <f>SUMIF(Jan!$A:$A,TB!$A385,Jan!$H:$H)</f>
        <v>0</v>
      </c>
      <c r="D385" s="40">
        <f>SUMIF(Feb!$A:$A,TB!$A385,Feb!$H:$H)</f>
        <v>0</v>
      </c>
      <c r="E385" s="40">
        <f>SUMIF(Mar!$A:$A,TB!$A385,Mar!$H:$H)</f>
        <v>0</v>
      </c>
      <c r="F385" s="40">
        <f>SUMIF(Apr!$A:$A,TB!$A385,Apr!$H:$H)</f>
        <v>0</v>
      </c>
      <c r="G385" s="40">
        <f>SUMIF(May!$A:$A,TB!$A385,May!$H:$H)</f>
        <v>0</v>
      </c>
      <c r="H385" s="40">
        <f>SUMIF(Jun!$A:$A,TB!$A385,Jun!$H:$H)</f>
        <v>0</v>
      </c>
      <c r="I385" s="40">
        <f>SUMIF(Jul!$A:$A,TB!$A385,Jul!$H:$H)</f>
        <v>0</v>
      </c>
      <c r="J385" s="40">
        <f>SUMIF(Aug!$A:$A,TB!$A385,Aug!$H:$H)</f>
        <v>0</v>
      </c>
      <c r="K385" s="40">
        <f>SUMIF(Sep!$A:$A,TB!$A385,Sep!$H:$H)</f>
        <v>0</v>
      </c>
      <c r="L385" s="40">
        <f>SUMIF(Oct!$A:$A,TB!$A385,Oct!$H:$H)</f>
        <v>0</v>
      </c>
      <c r="M385" s="40">
        <f>SUMIF(Nov!$A:$A,TB!$A385,Nov!$H:$H)</f>
        <v>0</v>
      </c>
      <c r="N385" s="167">
        <f>SUMIF(Dec!$A:$A,TB!$A385,Dec!$H:$H)</f>
        <v>0</v>
      </c>
      <c r="O385" s="181"/>
      <c r="P385" s="181"/>
      <c r="Q385" s="172">
        <v>0</v>
      </c>
      <c r="R385" s="40">
        <v>0</v>
      </c>
      <c r="S385" s="40">
        <v>0</v>
      </c>
      <c r="T385" s="40">
        <v>0</v>
      </c>
      <c r="U385" s="40">
        <v>0</v>
      </c>
      <c r="V385" s="40">
        <v>0</v>
      </c>
      <c r="W385" s="40">
        <v>0</v>
      </c>
      <c r="X385" s="40">
        <v>0</v>
      </c>
      <c r="Y385" s="40">
        <v>0</v>
      </c>
      <c r="Z385" s="40">
        <v>0</v>
      </c>
      <c r="AA385" s="40">
        <v>0</v>
      </c>
      <c r="AB385" s="40">
        <v>0</v>
      </c>
      <c r="AD385" s="40">
        <f t="shared" si="640"/>
        <v>0</v>
      </c>
      <c r="AE385" s="40">
        <f t="shared" si="641"/>
        <v>0</v>
      </c>
      <c r="AF385" s="40">
        <f t="shared" si="642"/>
        <v>0</v>
      </c>
      <c r="AG385" s="40">
        <f t="shared" si="643"/>
        <v>0</v>
      </c>
      <c r="AH385" s="40">
        <f t="shared" si="644"/>
        <v>0</v>
      </c>
      <c r="AI385" s="40">
        <f t="shared" si="645"/>
        <v>0</v>
      </c>
      <c r="AJ385" s="40">
        <f t="shared" si="646"/>
        <v>0</v>
      </c>
      <c r="AK385" s="40">
        <f t="shared" si="647"/>
        <v>0</v>
      </c>
      <c r="AL385" s="40">
        <f t="shared" si="648"/>
        <v>0</v>
      </c>
      <c r="AM385" s="40">
        <f t="shared" si="649"/>
        <v>0</v>
      </c>
      <c r="AN385" s="40">
        <f t="shared" si="650"/>
        <v>0</v>
      </c>
      <c r="AO385" s="167">
        <f t="shared" si="651"/>
        <v>0</v>
      </c>
    </row>
    <row r="386" spans="1:41" ht="16.399999999999999" customHeight="1">
      <c r="A386" s="13">
        <v>71018</v>
      </c>
      <c r="B386" s="14" t="s">
        <v>321</v>
      </c>
      <c r="C386" s="40">
        <f>SUMIF(Jan!$A:$A,TB!$A386,Jan!$H:$H)</f>
        <v>0</v>
      </c>
      <c r="D386" s="40">
        <f>SUMIF(Feb!$A:$A,TB!$A386,Feb!$H:$H)</f>
        <v>0</v>
      </c>
      <c r="E386" s="40">
        <f>SUMIF(Mar!$A:$A,TB!$A386,Mar!$H:$H)</f>
        <v>0</v>
      </c>
      <c r="F386" s="40">
        <f>SUMIF(Apr!$A:$A,TB!$A386,Apr!$H:$H)</f>
        <v>0</v>
      </c>
      <c r="G386" s="40">
        <f>SUMIF(May!$A:$A,TB!$A386,May!$H:$H)</f>
        <v>0</v>
      </c>
      <c r="H386" s="40">
        <f>SUMIF(Jun!$A:$A,TB!$A386,Jun!$H:$H)</f>
        <v>0</v>
      </c>
      <c r="I386" s="40">
        <f>SUMIF(Jul!$A:$A,TB!$A386,Jul!$H:$H)</f>
        <v>0</v>
      </c>
      <c r="J386" s="40">
        <f>SUMIF(Aug!$A:$A,TB!$A386,Aug!$H:$H)</f>
        <v>0</v>
      </c>
      <c r="K386" s="40">
        <f>SUMIF(Sep!$A:$A,TB!$A386,Sep!$H:$H)</f>
        <v>0</v>
      </c>
      <c r="L386" s="40">
        <f>SUMIF(Oct!$A:$A,TB!$A386,Oct!$H:$H)</f>
        <v>0</v>
      </c>
      <c r="M386" s="40">
        <f>SUMIF(Nov!$A:$A,TB!$A386,Nov!$H:$H)</f>
        <v>0</v>
      </c>
      <c r="N386" s="167">
        <f>SUMIF(Dec!$A:$A,TB!$A386,Dec!$H:$H)</f>
        <v>0</v>
      </c>
      <c r="O386" s="181"/>
      <c r="P386" s="181"/>
      <c r="Q386" s="172">
        <v>0</v>
      </c>
      <c r="R386" s="40">
        <v>0</v>
      </c>
      <c r="S386" s="40">
        <v>0</v>
      </c>
      <c r="T386" s="40">
        <v>0</v>
      </c>
      <c r="U386" s="40">
        <v>0</v>
      </c>
      <c r="V386" s="40">
        <v>0</v>
      </c>
      <c r="W386" s="40">
        <v>0</v>
      </c>
      <c r="X386" s="40">
        <v>0</v>
      </c>
      <c r="Y386" s="40">
        <v>0</v>
      </c>
      <c r="Z386" s="40">
        <v>0</v>
      </c>
      <c r="AA386" s="40">
        <v>0</v>
      </c>
      <c r="AB386" s="40">
        <v>0</v>
      </c>
      <c r="AD386" s="40">
        <f t="shared" si="640"/>
        <v>0</v>
      </c>
      <c r="AE386" s="40">
        <f t="shared" si="641"/>
        <v>0</v>
      </c>
      <c r="AF386" s="40">
        <f t="shared" si="642"/>
        <v>0</v>
      </c>
      <c r="AG386" s="40">
        <f t="shared" si="643"/>
        <v>0</v>
      </c>
      <c r="AH386" s="40">
        <f t="shared" si="644"/>
        <v>0</v>
      </c>
      <c r="AI386" s="40">
        <f t="shared" si="645"/>
        <v>0</v>
      </c>
      <c r="AJ386" s="40">
        <f t="shared" si="646"/>
        <v>0</v>
      </c>
      <c r="AK386" s="40">
        <f t="shared" si="647"/>
        <v>0</v>
      </c>
      <c r="AL386" s="40">
        <f t="shared" si="648"/>
        <v>0</v>
      </c>
      <c r="AM386" s="40">
        <f t="shared" si="649"/>
        <v>0</v>
      </c>
      <c r="AN386" s="40">
        <f t="shared" si="650"/>
        <v>0</v>
      </c>
      <c r="AO386" s="167">
        <f t="shared" si="651"/>
        <v>0</v>
      </c>
    </row>
    <row r="387" spans="1:41" ht="16.399999999999999" customHeight="1">
      <c r="A387" s="13">
        <v>71019</v>
      </c>
      <c r="B387" s="14" t="s">
        <v>322</v>
      </c>
      <c r="C387" s="40">
        <f>SUMIF(Jan!$A:$A,TB!$A387,Jan!$H:$H)</f>
        <v>0</v>
      </c>
      <c r="D387" s="40">
        <f>SUMIF(Feb!$A:$A,TB!$A387,Feb!$H:$H)</f>
        <v>0</v>
      </c>
      <c r="E387" s="40">
        <f>SUMIF(Mar!$A:$A,TB!$A387,Mar!$H:$H)</f>
        <v>0</v>
      </c>
      <c r="F387" s="40">
        <f>SUMIF(Apr!$A:$A,TB!$A387,Apr!$H:$H)</f>
        <v>0</v>
      </c>
      <c r="G387" s="40">
        <f>SUMIF(May!$A:$A,TB!$A387,May!$H:$H)</f>
        <v>0</v>
      </c>
      <c r="H387" s="40">
        <f>SUMIF(Jun!$A:$A,TB!$A387,Jun!$H:$H)</f>
        <v>0</v>
      </c>
      <c r="I387" s="40">
        <f>SUMIF(Jul!$A:$A,TB!$A387,Jul!$H:$H)</f>
        <v>0</v>
      </c>
      <c r="J387" s="40">
        <f>SUMIF(Aug!$A:$A,TB!$A387,Aug!$H:$H)</f>
        <v>0</v>
      </c>
      <c r="K387" s="40">
        <f>SUMIF(Sep!$A:$A,TB!$A387,Sep!$H:$H)</f>
        <v>0</v>
      </c>
      <c r="L387" s="40">
        <f>SUMIF(Oct!$A:$A,TB!$A387,Oct!$H:$H)</f>
        <v>0</v>
      </c>
      <c r="M387" s="40">
        <f>SUMIF(Nov!$A:$A,TB!$A387,Nov!$H:$H)</f>
        <v>0</v>
      </c>
      <c r="N387" s="167">
        <f>SUMIF(Dec!$A:$A,TB!$A387,Dec!$H:$H)</f>
        <v>0</v>
      </c>
      <c r="O387" s="181"/>
      <c r="P387" s="181"/>
      <c r="Q387" s="172">
        <v>0</v>
      </c>
      <c r="R387" s="40">
        <v>0</v>
      </c>
      <c r="S387" s="40">
        <v>0</v>
      </c>
      <c r="T387" s="40">
        <v>0</v>
      </c>
      <c r="U387" s="40">
        <v>0</v>
      </c>
      <c r="V387" s="40">
        <v>0</v>
      </c>
      <c r="W387" s="40">
        <v>0</v>
      </c>
      <c r="X387" s="40">
        <v>0</v>
      </c>
      <c r="Y387" s="40">
        <v>0</v>
      </c>
      <c r="Z387" s="40">
        <v>0</v>
      </c>
      <c r="AA387" s="40">
        <v>0</v>
      </c>
      <c r="AB387" s="40">
        <v>0</v>
      </c>
      <c r="AD387" s="40">
        <f t="shared" si="640"/>
        <v>0</v>
      </c>
      <c r="AE387" s="40">
        <f t="shared" si="641"/>
        <v>0</v>
      </c>
      <c r="AF387" s="40">
        <f t="shared" si="642"/>
        <v>0</v>
      </c>
      <c r="AG387" s="40">
        <f t="shared" si="643"/>
        <v>0</v>
      </c>
      <c r="AH387" s="40">
        <f t="shared" si="644"/>
        <v>0</v>
      </c>
      <c r="AI387" s="40">
        <f t="shared" si="645"/>
        <v>0</v>
      </c>
      <c r="AJ387" s="40">
        <f t="shared" si="646"/>
        <v>0</v>
      </c>
      <c r="AK387" s="40">
        <f t="shared" si="647"/>
        <v>0</v>
      </c>
      <c r="AL387" s="40">
        <f t="shared" si="648"/>
        <v>0</v>
      </c>
      <c r="AM387" s="40">
        <f t="shared" si="649"/>
        <v>0</v>
      </c>
      <c r="AN387" s="40">
        <f t="shared" si="650"/>
        <v>0</v>
      </c>
      <c r="AO387" s="167">
        <f t="shared" si="651"/>
        <v>0</v>
      </c>
    </row>
    <row r="388" spans="1:41" ht="16.399999999999999" customHeight="1">
      <c r="A388" s="13">
        <v>71020</v>
      </c>
      <c r="B388" s="14" t="s">
        <v>323</v>
      </c>
      <c r="C388" s="40">
        <f>SUMIF(Jan!$A:$A,TB!$A388,Jan!$H:$H)</f>
        <v>0</v>
      </c>
      <c r="D388" s="40">
        <f>SUMIF(Feb!$A:$A,TB!$A388,Feb!$H:$H)</f>
        <v>0</v>
      </c>
      <c r="E388" s="40">
        <f>SUMIF(Mar!$A:$A,TB!$A388,Mar!$H:$H)</f>
        <v>0</v>
      </c>
      <c r="F388" s="40">
        <f>SUMIF(Apr!$A:$A,TB!$A388,Apr!$H:$H)</f>
        <v>0</v>
      </c>
      <c r="G388" s="40">
        <f>SUMIF(May!$A:$A,TB!$A388,May!$H:$H)</f>
        <v>0</v>
      </c>
      <c r="H388" s="40">
        <f>SUMIF(Jun!$A:$A,TB!$A388,Jun!$H:$H)</f>
        <v>0</v>
      </c>
      <c r="I388" s="40">
        <f>SUMIF(Jul!$A:$A,TB!$A388,Jul!$H:$H)</f>
        <v>0</v>
      </c>
      <c r="J388" s="40">
        <f>SUMIF(Aug!$A:$A,TB!$A388,Aug!$H:$H)</f>
        <v>0</v>
      </c>
      <c r="K388" s="40">
        <f>SUMIF(Sep!$A:$A,TB!$A388,Sep!$H:$H)</f>
        <v>0</v>
      </c>
      <c r="L388" s="40">
        <f>SUMIF(Oct!$A:$A,TB!$A388,Oct!$H:$H)</f>
        <v>0</v>
      </c>
      <c r="M388" s="40">
        <f>SUMIF(Nov!$A:$A,TB!$A388,Nov!$H:$H)</f>
        <v>0</v>
      </c>
      <c r="N388" s="167">
        <f>SUMIF(Dec!$A:$A,TB!$A388,Dec!$H:$H)</f>
        <v>0</v>
      </c>
      <c r="O388" s="181"/>
      <c r="P388" s="181"/>
      <c r="Q388" s="172">
        <v>0</v>
      </c>
      <c r="R388" s="40">
        <v>0</v>
      </c>
      <c r="S388" s="40">
        <v>0</v>
      </c>
      <c r="T388" s="40">
        <v>0</v>
      </c>
      <c r="U388" s="40">
        <v>0</v>
      </c>
      <c r="V388" s="40">
        <v>0</v>
      </c>
      <c r="W388" s="40">
        <v>0</v>
      </c>
      <c r="X388" s="40">
        <v>0</v>
      </c>
      <c r="Y388" s="40">
        <v>0</v>
      </c>
      <c r="Z388" s="40">
        <v>0</v>
      </c>
      <c r="AA388" s="40">
        <v>0</v>
      </c>
      <c r="AB388" s="40">
        <v>0</v>
      </c>
      <c r="AD388" s="40">
        <f t="shared" si="640"/>
        <v>0</v>
      </c>
      <c r="AE388" s="40">
        <f t="shared" si="641"/>
        <v>0</v>
      </c>
      <c r="AF388" s="40">
        <f t="shared" si="642"/>
        <v>0</v>
      </c>
      <c r="AG388" s="40">
        <f t="shared" si="643"/>
        <v>0</v>
      </c>
      <c r="AH388" s="40">
        <f t="shared" si="644"/>
        <v>0</v>
      </c>
      <c r="AI388" s="40">
        <f t="shared" si="645"/>
        <v>0</v>
      </c>
      <c r="AJ388" s="40">
        <f t="shared" si="646"/>
        <v>0</v>
      </c>
      <c r="AK388" s="40">
        <f t="shared" si="647"/>
        <v>0</v>
      </c>
      <c r="AL388" s="40">
        <f t="shared" si="648"/>
        <v>0</v>
      </c>
      <c r="AM388" s="40">
        <f t="shared" si="649"/>
        <v>0</v>
      </c>
      <c r="AN388" s="40">
        <f t="shared" si="650"/>
        <v>0</v>
      </c>
      <c r="AO388" s="167">
        <f t="shared" si="651"/>
        <v>0</v>
      </c>
    </row>
    <row r="389" spans="1:41" ht="16.399999999999999" customHeight="1">
      <c r="A389" s="13">
        <v>71021</v>
      </c>
      <c r="B389" s="14" t="s">
        <v>324</v>
      </c>
      <c r="C389" s="40">
        <f>SUMIF(Jan!$A:$A,TB!$A389,Jan!$H:$H)</f>
        <v>0</v>
      </c>
      <c r="D389" s="40">
        <f>SUMIF(Feb!$A:$A,TB!$A389,Feb!$H:$H)</f>
        <v>0</v>
      </c>
      <c r="E389" s="40">
        <f>SUMIF(Mar!$A:$A,TB!$A389,Mar!$H:$H)</f>
        <v>0</v>
      </c>
      <c r="F389" s="40">
        <f>SUMIF(Apr!$A:$A,TB!$A389,Apr!$H:$H)</f>
        <v>0</v>
      </c>
      <c r="G389" s="40">
        <f>SUMIF(May!$A:$A,TB!$A389,May!$H:$H)</f>
        <v>0</v>
      </c>
      <c r="H389" s="40">
        <f>SUMIF(Jun!$A:$A,TB!$A389,Jun!$H:$H)</f>
        <v>0</v>
      </c>
      <c r="I389" s="40">
        <f>SUMIF(Jul!$A:$A,TB!$A389,Jul!$H:$H)</f>
        <v>0</v>
      </c>
      <c r="J389" s="40">
        <f>SUMIF(Aug!$A:$A,TB!$A389,Aug!$H:$H)</f>
        <v>0</v>
      </c>
      <c r="K389" s="40">
        <f>SUMIF(Sep!$A:$A,TB!$A389,Sep!$H:$H)</f>
        <v>0</v>
      </c>
      <c r="L389" s="40">
        <f>SUMIF(Oct!$A:$A,TB!$A389,Oct!$H:$H)</f>
        <v>0</v>
      </c>
      <c r="M389" s="40">
        <f>SUMIF(Nov!$A:$A,TB!$A389,Nov!$H:$H)</f>
        <v>0</v>
      </c>
      <c r="N389" s="167">
        <f>SUMIF(Dec!$A:$A,TB!$A389,Dec!$H:$H)</f>
        <v>0</v>
      </c>
      <c r="O389" s="181"/>
      <c r="P389" s="181"/>
      <c r="Q389" s="172">
        <v>0</v>
      </c>
      <c r="R389" s="40">
        <v>0</v>
      </c>
      <c r="S389" s="40">
        <v>0</v>
      </c>
      <c r="T389" s="40">
        <v>0</v>
      </c>
      <c r="U389" s="40">
        <v>0</v>
      </c>
      <c r="V389" s="40">
        <v>0</v>
      </c>
      <c r="W389" s="40">
        <v>0</v>
      </c>
      <c r="X389" s="40">
        <v>0</v>
      </c>
      <c r="Y389" s="40">
        <v>0</v>
      </c>
      <c r="Z389" s="40">
        <v>0</v>
      </c>
      <c r="AA389" s="40">
        <v>0</v>
      </c>
      <c r="AB389" s="40">
        <v>0</v>
      </c>
      <c r="AD389" s="40">
        <f t="shared" si="640"/>
        <v>0</v>
      </c>
      <c r="AE389" s="40">
        <f t="shared" si="641"/>
        <v>0</v>
      </c>
      <c r="AF389" s="40">
        <f t="shared" si="642"/>
        <v>0</v>
      </c>
      <c r="AG389" s="40">
        <f t="shared" si="643"/>
        <v>0</v>
      </c>
      <c r="AH389" s="40">
        <f t="shared" si="644"/>
        <v>0</v>
      </c>
      <c r="AI389" s="40">
        <f t="shared" si="645"/>
        <v>0</v>
      </c>
      <c r="AJ389" s="40">
        <f t="shared" si="646"/>
        <v>0</v>
      </c>
      <c r="AK389" s="40">
        <f t="shared" si="647"/>
        <v>0</v>
      </c>
      <c r="AL389" s="40">
        <f t="shared" si="648"/>
        <v>0</v>
      </c>
      <c r="AM389" s="40">
        <f t="shared" si="649"/>
        <v>0</v>
      </c>
      <c r="AN389" s="40">
        <f t="shared" si="650"/>
        <v>0</v>
      </c>
      <c r="AO389" s="167">
        <f t="shared" si="651"/>
        <v>0</v>
      </c>
    </row>
    <row r="390" spans="1:41" ht="16.399999999999999" customHeight="1">
      <c r="A390" s="13">
        <v>71022</v>
      </c>
      <c r="B390" s="14" t="s">
        <v>325</v>
      </c>
      <c r="C390" s="40">
        <f>SUMIF(Jan!$A:$A,TB!$A390,Jan!$H:$H)</f>
        <v>0</v>
      </c>
      <c r="D390" s="40">
        <f>SUMIF(Feb!$A:$A,TB!$A390,Feb!$H:$H)</f>
        <v>0</v>
      </c>
      <c r="E390" s="40">
        <f>SUMIF(Mar!$A:$A,TB!$A390,Mar!$H:$H)</f>
        <v>0</v>
      </c>
      <c r="F390" s="40">
        <f>SUMIF(Apr!$A:$A,TB!$A390,Apr!$H:$H)</f>
        <v>0</v>
      </c>
      <c r="G390" s="40">
        <f>SUMIF(May!$A:$A,TB!$A390,May!$H:$H)</f>
        <v>0</v>
      </c>
      <c r="H390" s="40">
        <f>SUMIF(Jun!$A:$A,TB!$A390,Jun!$H:$H)</f>
        <v>0</v>
      </c>
      <c r="I390" s="40">
        <f>SUMIF(Jul!$A:$A,TB!$A390,Jul!$H:$H)</f>
        <v>0</v>
      </c>
      <c r="J390" s="40">
        <f>SUMIF(Aug!$A:$A,TB!$A390,Aug!$H:$H)</f>
        <v>0</v>
      </c>
      <c r="K390" s="40">
        <f>SUMIF(Sep!$A:$A,TB!$A390,Sep!$H:$H)</f>
        <v>0</v>
      </c>
      <c r="L390" s="40">
        <f>SUMIF(Oct!$A:$A,TB!$A390,Oct!$H:$H)</f>
        <v>0</v>
      </c>
      <c r="M390" s="40">
        <f>SUMIF(Nov!$A:$A,TB!$A390,Nov!$H:$H)</f>
        <v>0</v>
      </c>
      <c r="N390" s="167">
        <f>SUMIF(Dec!$A:$A,TB!$A390,Dec!$H:$H)</f>
        <v>0</v>
      </c>
      <c r="O390" s="181"/>
      <c r="P390" s="181"/>
      <c r="Q390" s="172">
        <v>0</v>
      </c>
      <c r="R390" s="40">
        <v>0</v>
      </c>
      <c r="S390" s="40">
        <v>0</v>
      </c>
      <c r="T390" s="40">
        <v>0</v>
      </c>
      <c r="U390" s="40">
        <v>0</v>
      </c>
      <c r="V390" s="40">
        <v>0</v>
      </c>
      <c r="W390" s="40">
        <v>0</v>
      </c>
      <c r="X390" s="40">
        <v>0</v>
      </c>
      <c r="Y390" s="40">
        <v>0</v>
      </c>
      <c r="Z390" s="40">
        <v>0</v>
      </c>
      <c r="AA390" s="40">
        <v>0</v>
      </c>
      <c r="AB390" s="40">
        <v>0</v>
      </c>
      <c r="AD390" s="40">
        <f t="shared" si="640"/>
        <v>0</v>
      </c>
      <c r="AE390" s="40">
        <f t="shared" si="641"/>
        <v>0</v>
      </c>
      <c r="AF390" s="40">
        <f t="shared" si="642"/>
        <v>0</v>
      </c>
      <c r="AG390" s="40">
        <f t="shared" si="643"/>
        <v>0</v>
      </c>
      <c r="AH390" s="40">
        <f t="shared" si="644"/>
        <v>0</v>
      </c>
      <c r="AI390" s="40">
        <f t="shared" si="645"/>
        <v>0</v>
      </c>
      <c r="AJ390" s="40">
        <f t="shared" si="646"/>
        <v>0</v>
      </c>
      <c r="AK390" s="40">
        <f t="shared" si="647"/>
        <v>0</v>
      </c>
      <c r="AL390" s="40">
        <f t="shared" si="648"/>
        <v>0</v>
      </c>
      <c r="AM390" s="40">
        <f t="shared" si="649"/>
        <v>0</v>
      </c>
      <c r="AN390" s="40">
        <f t="shared" si="650"/>
        <v>0</v>
      </c>
      <c r="AO390" s="167">
        <f t="shared" si="651"/>
        <v>0</v>
      </c>
    </row>
    <row r="391" spans="1:41" ht="16.399999999999999" customHeight="1">
      <c r="A391" s="13">
        <v>71023</v>
      </c>
      <c r="B391" s="14" t="s">
        <v>326</v>
      </c>
      <c r="C391" s="40">
        <f>SUMIF(Jan!$A:$A,TB!$A391,Jan!$H:$H)</f>
        <v>0</v>
      </c>
      <c r="D391" s="40">
        <f>SUMIF(Feb!$A:$A,TB!$A391,Feb!$H:$H)</f>
        <v>0</v>
      </c>
      <c r="E391" s="40">
        <f>SUMIF(Mar!$A:$A,TB!$A391,Mar!$H:$H)</f>
        <v>0</v>
      </c>
      <c r="F391" s="40">
        <f>SUMIF(Apr!$A:$A,TB!$A391,Apr!$H:$H)</f>
        <v>0</v>
      </c>
      <c r="G391" s="40">
        <f>SUMIF(May!$A:$A,TB!$A391,May!$H:$H)</f>
        <v>0</v>
      </c>
      <c r="H391" s="40">
        <f>SUMIF(Jun!$A:$A,TB!$A391,Jun!$H:$H)</f>
        <v>0</v>
      </c>
      <c r="I391" s="40">
        <f>SUMIF(Jul!$A:$A,TB!$A391,Jul!$H:$H)</f>
        <v>0</v>
      </c>
      <c r="J391" s="40">
        <f>SUMIF(Aug!$A:$A,TB!$A391,Aug!$H:$H)</f>
        <v>0</v>
      </c>
      <c r="K391" s="40">
        <f>SUMIF(Sep!$A:$A,TB!$A391,Sep!$H:$H)</f>
        <v>0</v>
      </c>
      <c r="L391" s="40">
        <f>SUMIF(Oct!$A:$A,TB!$A391,Oct!$H:$H)</f>
        <v>0</v>
      </c>
      <c r="M391" s="40">
        <f>SUMIF(Nov!$A:$A,TB!$A391,Nov!$H:$H)</f>
        <v>0</v>
      </c>
      <c r="N391" s="167">
        <f>SUMIF(Dec!$A:$A,TB!$A391,Dec!$H:$H)</f>
        <v>0</v>
      </c>
      <c r="O391" s="181"/>
      <c r="P391" s="181"/>
      <c r="Q391" s="172">
        <v>0</v>
      </c>
      <c r="R391" s="40">
        <v>0</v>
      </c>
      <c r="S391" s="40">
        <v>0</v>
      </c>
      <c r="T391" s="40">
        <v>0</v>
      </c>
      <c r="U391" s="40">
        <v>0</v>
      </c>
      <c r="V391" s="40">
        <v>0</v>
      </c>
      <c r="W391" s="40">
        <v>0</v>
      </c>
      <c r="X391" s="40">
        <v>0</v>
      </c>
      <c r="Y391" s="40">
        <v>0</v>
      </c>
      <c r="Z391" s="40">
        <v>0</v>
      </c>
      <c r="AA391" s="40">
        <v>0</v>
      </c>
      <c r="AB391" s="40">
        <v>0</v>
      </c>
      <c r="AD391" s="40">
        <f t="shared" si="640"/>
        <v>0</v>
      </c>
      <c r="AE391" s="40">
        <f t="shared" si="641"/>
        <v>0</v>
      </c>
      <c r="AF391" s="40">
        <f t="shared" si="642"/>
        <v>0</v>
      </c>
      <c r="AG391" s="40">
        <f t="shared" si="643"/>
        <v>0</v>
      </c>
      <c r="AH391" s="40">
        <f t="shared" si="644"/>
        <v>0</v>
      </c>
      <c r="AI391" s="40">
        <f t="shared" si="645"/>
        <v>0</v>
      </c>
      <c r="AJ391" s="40">
        <f t="shared" si="646"/>
        <v>0</v>
      </c>
      <c r="AK391" s="40">
        <f t="shared" si="647"/>
        <v>0</v>
      </c>
      <c r="AL391" s="40">
        <f t="shared" si="648"/>
        <v>0</v>
      </c>
      <c r="AM391" s="40">
        <f t="shared" si="649"/>
        <v>0</v>
      </c>
      <c r="AN391" s="40">
        <f t="shared" si="650"/>
        <v>0</v>
      </c>
      <c r="AO391" s="167">
        <f t="shared" si="651"/>
        <v>0</v>
      </c>
    </row>
    <row r="392" spans="1:41" ht="16.399999999999999" customHeight="1">
      <c r="A392" s="13">
        <v>71024</v>
      </c>
      <c r="B392" s="14" t="s">
        <v>327</v>
      </c>
      <c r="C392" s="40">
        <f>SUMIF(Jan!$A:$A,TB!$A392,Jan!$H:$H)</f>
        <v>0</v>
      </c>
      <c r="D392" s="40">
        <f>SUMIF(Feb!$A:$A,TB!$A392,Feb!$H:$H)</f>
        <v>0</v>
      </c>
      <c r="E392" s="40">
        <f>SUMIF(Mar!$A:$A,TB!$A392,Mar!$H:$H)</f>
        <v>0</v>
      </c>
      <c r="F392" s="40">
        <f>SUMIF(Apr!$A:$A,TB!$A392,Apr!$H:$H)</f>
        <v>0</v>
      </c>
      <c r="G392" s="40">
        <f>SUMIF(May!$A:$A,TB!$A392,May!$H:$H)</f>
        <v>0</v>
      </c>
      <c r="H392" s="40">
        <f>SUMIF(Jun!$A:$A,TB!$A392,Jun!$H:$H)</f>
        <v>0</v>
      </c>
      <c r="I392" s="40">
        <f>SUMIF(Jul!$A:$A,TB!$A392,Jul!$H:$H)</f>
        <v>0</v>
      </c>
      <c r="J392" s="40">
        <f>SUMIF(Aug!$A:$A,TB!$A392,Aug!$H:$H)</f>
        <v>0</v>
      </c>
      <c r="K392" s="40">
        <f>SUMIF(Sep!$A:$A,TB!$A392,Sep!$H:$H)</f>
        <v>0</v>
      </c>
      <c r="L392" s="40">
        <f>SUMIF(Oct!$A:$A,TB!$A392,Oct!$H:$H)</f>
        <v>0</v>
      </c>
      <c r="M392" s="40">
        <f>SUMIF(Nov!$A:$A,TB!$A392,Nov!$H:$H)</f>
        <v>0</v>
      </c>
      <c r="N392" s="167">
        <f>SUMIF(Dec!$A:$A,TB!$A392,Dec!$H:$H)</f>
        <v>0</v>
      </c>
      <c r="O392" s="181"/>
      <c r="P392" s="181"/>
      <c r="Q392" s="172">
        <v>0</v>
      </c>
      <c r="R392" s="40">
        <v>0</v>
      </c>
      <c r="S392" s="40">
        <v>0</v>
      </c>
      <c r="T392" s="40">
        <v>0</v>
      </c>
      <c r="U392" s="40">
        <v>0</v>
      </c>
      <c r="V392" s="40">
        <v>0</v>
      </c>
      <c r="W392" s="40">
        <v>0</v>
      </c>
      <c r="X392" s="40">
        <v>0</v>
      </c>
      <c r="Y392" s="40">
        <v>0</v>
      </c>
      <c r="Z392" s="40">
        <v>0</v>
      </c>
      <c r="AA392" s="40">
        <v>0</v>
      </c>
      <c r="AB392" s="40">
        <v>0</v>
      </c>
      <c r="AD392" s="40">
        <f t="shared" si="640"/>
        <v>0</v>
      </c>
      <c r="AE392" s="40">
        <f t="shared" si="641"/>
        <v>0</v>
      </c>
      <c r="AF392" s="40">
        <f t="shared" si="642"/>
        <v>0</v>
      </c>
      <c r="AG392" s="40">
        <f t="shared" si="643"/>
        <v>0</v>
      </c>
      <c r="AH392" s="40">
        <f t="shared" si="644"/>
        <v>0</v>
      </c>
      <c r="AI392" s="40">
        <f t="shared" si="645"/>
        <v>0</v>
      </c>
      <c r="AJ392" s="40">
        <f t="shared" si="646"/>
        <v>0</v>
      </c>
      <c r="AK392" s="40">
        <f t="shared" si="647"/>
        <v>0</v>
      </c>
      <c r="AL392" s="40">
        <f t="shared" si="648"/>
        <v>0</v>
      </c>
      <c r="AM392" s="40">
        <f t="shared" si="649"/>
        <v>0</v>
      </c>
      <c r="AN392" s="40">
        <f t="shared" si="650"/>
        <v>0</v>
      </c>
      <c r="AO392" s="167">
        <f t="shared" si="651"/>
        <v>0</v>
      </c>
    </row>
    <row r="393" spans="1:41" ht="16.399999999999999" customHeight="1">
      <c r="A393" s="13">
        <v>71025</v>
      </c>
      <c r="B393" s="14" t="s">
        <v>328</v>
      </c>
      <c r="C393" s="40">
        <f>SUMIF(Jan!$A:$A,TB!$A393,Jan!$H:$H)</f>
        <v>0</v>
      </c>
      <c r="D393" s="40">
        <f>SUMIF(Feb!$A:$A,TB!$A393,Feb!$H:$H)</f>
        <v>0</v>
      </c>
      <c r="E393" s="40">
        <f>SUMIF(Mar!$A:$A,TB!$A393,Mar!$H:$H)</f>
        <v>0</v>
      </c>
      <c r="F393" s="40">
        <f>SUMIF(Apr!$A:$A,TB!$A393,Apr!$H:$H)</f>
        <v>0</v>
      </c>
      <c r="G393" s="40">
        <f>SUMIF(May!$A:$A,TB!$A393,May!$H:$H)</f>
        <v>0</v>
      </c>
      <c r="H393" s="40">
        <f>SUMIF(Jun!$A:$A,TB!$A393,Jun!$H:$H)</f>
        <v>0</v>
      </c>
      <c r="I393" s="40">
        <f>SUMIF(Jul!$A:$A,TB!$A393,Jul!$H:$H)</f>
        <v>0</v>
      </c>
      <c r="J393" s="40">
        <f>SUMIF(Aug!$A:$A,TB!$A393,Aug!$H:$H)</f>
        <v>0</v>
      </c>
      <c r="K393" s="40">
        <f>SUMIF(Sep!$A:$A,TB!$A393,Sep!$H:$H)</f>
        <v>0</v>
      </c>
      <c r="L393" s="40">
        <f>SUMIF(Oct!$A:$A,TB!$A393,Oct!$H:$H)</f>
        <v>0</v>
      </c>
      <c r="M393" s="40">
        <f>SUMIF(Nov!$A:$A,TB!$A393,Nov!$H:$H)</f>
        <v>0</v>
      </c>
      <c r="N393" s="167">
        <f>SUMIF(Dec!$A:$A,TB!$A393,Dec!$H:$H)</f>
        <v>0</v>
      </c>
      <c r="O393" s="181"/>
      <c r="P393" s="181"/>
      <c r="Q393" s="172">
        <v>0</v>
      </c>
      <c r="R393" s="40">
        <v>0</v>
      </c>
      <c r="S393" s="40">
        <v>0</v>
      </c>
      <c r="T393" s="40">
        <v>0</v>
      </c>
      <c r="U393" s="40">
        <v>0</v>
      </c>
      <c r="V393" s="40">
        <v>0</v>
      </c>
      <c r="W393" s="40">
        <v>0</v>
      </c>
      <c r="X393" s="40">
        <v>0</v>
      </c>
      <c r="Y393" s="40">
        <v>0</v>
      </c>
      <c r="Z393" s="40">
        <v>0</v>
      </c>
      <c r="AA393" s="40">
        <v>0</v>
      </c>
      <c r="AB393" s="40">
        <v>0</v>
      </c>
      <c r="AD393" s="40">
        <f t="shared" si="640"/>
        <v>0</v>
      </c>
      <c r="AE393" s="40">
        <f t="shared" si="641"/>
        <v>0</v>
      </c>
      <c r="AF393" s="40">
        <f t="shared" si="642"/>
        <v>0</v>
      </c>
      <c r="AG393" s="40">
        <f t="shared" si="643"/>
        <v>0</v>
      </c>
      <c r="AH393" s="40">
        <f t="shared" si="644"/>
        <v>0</v>
      </c>
      <c r="AI393" s="40">
        <f t="shared" si="645"/>
        <v>0</v>
      </c>
      <c r="AJ393" s="40">
        <f t="shared" si="646"/>
        <v>0</v>
      </c>
      <c r="AK393" s="40">
        <f t="shared" si="647"/>
        <v>0</v>
      </c>
      <c r="AL393" s="40">
        <f t="shared" si="648"/>
        <v>0</v>
      </c>
      <c r="AM393" s="40">
        <f t="shared" si="649"/>
        <v>0</v>
      </c>
      <c r="AN393" s="40">
        <f t="shared" si="650"/>
        <v>0</v>
      </c>
      <c r="AO393" s="167">
        <f t="shared" si="651"/>
        <v>0</v>
      </c>
    </row>
    <row r="394" spans="1:41" ht="16.399999999999999" customHeight="1">
      <c r="A394" s="13">
        <v>71026</v>
      </c>
      <c r="B394" s="14" t="s">
        <v>329</v>
      </c>
      <c r="C394" s="40">
        <f>SUMIF(Jan!$A:$A,TB!$A394,Jan!$H:$H)</f>
        <v>0</v>
      </c>
      <c r="D394" s="40">
        <f>SUMIF(Feb!$A:$A,TB!$A394,Feb!$H:$H)</f>
        <v>-100</v>
      </c>
      <c r="E394" s="40">
        <f>SUMIF(Mar!$A:$A,TB!$A394,Mar!$H:$H)</f>
        <v>-100</v>
      </c>
      <c r="F394" s="40">
        <f>SUMIF(Apr!$A:$A,TB!$A394,Apr!$H:$H)</f>
        <v>-100</v>
      </c>
      <c r="G394" s="40">
        <f>SUMIF(May!$A:$A,TB!$A394,May!$H:$H)</f>
        <v>-100</v>
      </c>
      <c r="H394" s="40">
        <f>SUMIF(Jun!$A:$A,TB!$A394,Jun!$H:$H)</f>
        <v>-100</v>
      </c>
      <c r="I394" s="40">
        <f>SUMIF(Jul!$A:$A,TB!$A394,Jul!$H:$H)</f>
        <v>-100</v>
      </c>
      <c r="J394" s="40">
        <f>SUMIF(Aug!$A:$A,TB!$A394,Aug!$H:$H)</f>
        <v>-100</v>
      </c>
      <c r="K394" s="40">
        <f>SUMIF(Sep!$A:$A,TB!$A394,Sep!$H:$H)</f>
        <v>-100</v>
      </c>
      <c r="L394" s="40">
        <f>SUMIF(Oct!$A:$A,TB!$A394,Oct!$H:$H)</f>
        <v>-100</v>
      </c>
      <c r="M394" s="40">
        <f>SUMIF(Nov!$A:$A,TB!$A394,Nov!$H:$H)</f>
        <v>-100</v>
      </c>
      <c r="N394" s="167">
        <f>SUMIF(Dec!$A:$A,TB!$A394,Dec!$H:$H)</f>
        <v>-100</v>
      </c>
      <c r="O394" s="181"/>
      <c r="P394" s="181"/>
      <c r="Q394" s="172">
        <v>-3629.6</v>
      </c>
      <c r="R394" s="40">
        <v>-3944.6</v>
      </c>
      <c r="S394" s="40">
        <v>-5363.6</v>
      </c>
      <c r="T394" s="40">
        <v>-5363.6</v>
      </c>
      <c r="U394" s="40">
        <v>-6266.9</v>
      </c>
      <c r="V394" s="40">
        <v>-6598.7</v>
      </c>
      <c r="W394" s="40">
        <v>-7012.8</v>
      </c>
      <c r="X394" s="40">
        <v>-7201.8</v>
      </c>
      <c r="Y394" s="40">
        <v>-7341.8</v>
      </c>
      <c r="Z394" s="40">
        <v>-7341.8</v>
      </c>
      <c r="AA394" s="40">
        <v>-7341.8</v>
      </c>
      <c r="AB394" s="40">
        <v>-7341.8</v>
      </c>
      <c r="AD394" s="40">
        <f t="shared" si="640"/>
        <v>0</v>
      </c>
      <c r="AE394" s="40">
        <f t="shared" si="641"/>
        <v>-764.37</v>
      </c>
      <c r="AF394" s="40">
        <f t="shared" si="642"/>
        <v>-763.9</v>
      </c>
      <c r="AG394" s="40">
        <f t="shared" si="643"/>
        <v>-764.15</v>
      </c>
      <c r="AH394" s="40">
        <f t="shared" si="644"/>
        <v>-765.8</v>
      </c>
      <c r="AI394" s="40">
        <f t="shared" si="645"/>
        <v>-766.44</v>
      </c>
      <c r="AJ394" s="40">
        <f t="shared" si="646"/>
        <v>-766.44</v>
      </c>
      <c r="AK394" s="40">
        <f t="shared" si="647"/>
        <v>-766.44</v>
      </c>
      <c r="AL394" s="40">
        <f t="shared" si="648"/>
        <v>-766.44</v>
      </c>
      <c r="AM394" s="40">
        <f t="shared" si="649"/>
        <v>-766.44</v>
      </c>
      <c r="AN394" s="40">
        <f t="shared" si="650"/>
        <v>-766.44</v>
      </c>
      <c r="AO394" s="167">
        <f t="shared" si="651"/>
        <v>-766.44</v>
      </c>
    </row>
    <row r="395" spans="1:41" ht="16.399999999999999" customHeight="1">
      <c r="A395" s="13">
        <v>71027</v>
      </c>
      <c r="B395" s="14" t="s">
        <v>330</v>
      </c>
      <c r="C395" s="40">
        <f>SUMIF(Jan!$A:$A,TB!$A395,Jan!$H:$H)</f>
        <v>0</v>
      </c>
      <c r="D395" s="40">
        <f>SUMIF(Feb!$A:$A,TB!$A395,Feb!$H:$H)</f>
        <v>0</v>
      </c>
      <c r="E395" s="40">
        <f>SUMIF(Mar!$A:$A,TB!$A395,Mar!$H:$H)</f>
        <v>0</v>
      </c>
      <c r="F395" s="40">
        <f>SUMIF(Apr!$A:$A,TB!$A395,Apr!$H:$H)</f>
        <v>0</v>
      </c>
      <c r="G395" s="40">
        <f>SUMIF(May!$A:$A,TB!$A395,May!$H:$H)</f>
        <v>0</v>
      </c>
      <c r="H395" s="40">
        <f>SUMIF(Jun!$A:$A,TB!$A395,Jun!$H:$H)</f>
        <v>0</v>
      </c>
      <c r="I395" s="40">
        <f>SUMIF(Jul!$A:$A,TB!$A395,Jul!$H:$H)</f>
        <v>0</v>
      </c>
      <c r="J395" s="40">
        <f>SUMIF(Aug!$A:$A,TB!$A395,Aug!$H:$H)</f>
        <v>0</v>
      </c>
      <c r="K395" s="40">
        <f>SUMIF(Sep!$A:$A,TB!$A395,Sep!$H:$H)</f>
        <v>0</v>
      </c>
      <c r="L395" s="40">
        <f>SUMIF(Oct!$A:$A,TB!$A395,Oct!$H:$H)</f>
        <v>0</v>
      </c>
      <c r="M395" s="40">
        <f>SUMIF(Nov!$A:$A,TB!$A395,Nov!$H:$H)</f>
        <v>0</v>
      </c>
      <c r="N395" s="167">
        <f>SUMIF(Dec!$A:$A,TB!$A395,Dec!$H:$H)</f>
        <v>0</v>
      </c>
      <c r="O395" s="181"/>
      <c r="P395" s="181"/>
      <c r="Q395" s="172">
        <v>0</v>
      </c>
      <c r="R395" s="40">
        <v>0</v>
      </c>
      <c r="S395" s="40">
        <v>0</v>
      </c>
      <c r="T395" s="40">
        <v>0</v>
      </c>
      <c r="U395" s="40">
        <v>0</v>
      </c>
      <c r="V395" s="40">
        <v>0</v>
      </c>
      <c r="W395" s="40">
        <v>0</v>
      </c>
      <c r="X395" s="40">
        <v>0</v>
      </c>
      <c r="Y395" s="40">
        <v>0</v>
      </c>
      <c r="Z395" s="40">
        <v>0</v>
      </c>
      <c r="AA395" s="40">
        <v>0</v>
      </c>
      <c r="AB395" s="40">
        <v>0</v>
      </c>
      <c r="AD395" s="40">
        <f t="shared" si="640"/>
        <v>0</v>
      </c>
      <c r="AE395" s="40">
        <f t="shared" si="641"/>
        <v>0</v>
      </c>
      <c r="AF395" s="40">
        <f t="shared" si="642"/>
        <v>0</v>
      </c>
      <c r="AG395" s="40">
        <f t="shared" si="643"/>
        <v>0</v>
      </c>
      <c r="AH395" s="40">
        <f t="shared" si="644"/>
        <v>0</v>
      </c>
      <c r="AI395" s="40">
        <f t="shared" si="645"/>
        <v>0</v>
      </c>
      <c r="AJ395" s="40">
        <f t="shared" si="646"/>
        <v>0</v>
      </c>
      <c r="AK395" s="40">
        <f t="shared" si="647"/>
        <v>0</v>
      </c>
      <c r="AL395" s="40">
        <f t="shared" si="648"/>
        <v>0</v>
      </c>
      <c r="AM395" s="40">
        <f t="shared" si="649"/>
        <v>0</v>
      </c>
      <c r="AN395" s="40">
        <f t="shared" si="650"/>
        <v>0</v>
      </c>
      <c r="AO395" s="167">
        <f t="shared" si="651"/>
        <v>0</v>
      </c>
    </row>
    <row r="396" spans="1:41" ht="16.399999999999999" customHeight="1">
      <c r="A396" s="13">
        <v>71028</v>
      </c>
      <c r="B396" s="14" t="s">
        <v>331</v>
      </c>
      <c r="C396" s="40">
        <f>SUMIF(Jan!$A:$A,TB!$A396,Jan!$H:$H)</f>
        <v>0</v>
      </c>
      <c r="D396" s="40">
        <f>SUMIF(Feb!$A:$A,TB!$A396,Feb!$H:$H)</f>
        <v>0</v>
      </c>
      <c r="E396" s="40">
        <f>SUMIF(Mar!$A:$A,TB!$A396,Mar!$H:$H)</f>
        <v>0</v>
      </c>
      <c r="F396" s="40">
        <f>SUMIF(Apr!$A:$A,TB!$A396,Apr!$H:$H)</f>
        <v>0</v>
      </c>
      <c r="G396" s="40">
        <f>SUMIF(May!$A:$A,TB!$A396,May!$H:$H)</f>
        <v>0</v>
      </c>
      <c r="H396" s="40">
        <f>SUMIF(Jun!$A:$A,TB!$A396,Jun!$H:$H)</f>
        <v>0</v>
      </c>
      <c r="I396" s="40">
        <f>SUMIF(Jul!$A:$A,TB!$A396,Jul!$H:$H)</f>
        <v>0</v>
      </c>
      <c r="J396" s="40">
        <f>SUMIF(Aug!$A:$A,TB!$A396,Aug!$H:$H)</f>
        <v>0</v>
      </c>
      <c r="K396" s="40">
        <f>SUMIF(Sep!$A:$A,TB!$A396,Sep!$H:$H)</f>
        <v>0</v>
      </c>
      <c r="L396" s="40">
        <f>SUMIF(Oct!$A:$A,TB!$A396,Oct!$H:$H)</f>
        <v>0</v>
      </c>
      <c r="M396" s="40">
        <f>SUMIF(Nov!$A:$A,TB!$A396,Nov!$H:$H)</f>
        <v>0</v>
      </c>
      <c r="N396" s="167">
        <f>SUMIF(Dec!$A:$A,TB!$A396,Dec!$H:$H)</f>
        <v>0</v>
      </c>
      <c r="O396" s="181"/>
      <c r="P396" s="181"/>
      <c r="Q396" s="172">
        <v>0</v>
      </c>
      <c r="R396" s="40">
        <v>0</v>
      </c>
      <c r="S396" s="40">
        <v>0</v>
      </c>
      <c r="T396" s="40">
        <v>0</v>
      </c>
      <c r="U396" s="40">
        <v>0</v>
      </c>
      <c r="V396" s="40">
        <v>0</v>
      </c>
      <c r="W396" s="40">
        <v>0</v>
      </c>
      <c r="X396" s="40">
        <v>0</v>
      </c>
      <c r="Y396" s="40">
        <v>0</v>
      </c>
      <c r="Z396" s="40">
        <v>0</v>
      </c>
      <c r="AA396" s="40">
        <v>0</v>
      </c>
      <c r="AB396" s="40">
        <v>0</v>
      </c>
      <c r="AD396" s="40">
        <f t="shared" si="640"/>
        <v>0</v>
      </c>
      <c r="AE396" s="40">
        <f t="shared" si="641"/>
        <v>0</v>
      </c>
      <c r="AF396" s="40">
        <f t="shared" si="642"/>
        <v>0</v>
      </c>
      <c r="AG396" s="40">
        <f t="shared" si="643"/>
        <v>0</v>
      </c>
      <c r="AH396" s="40">
        <f t="shared" si="644"/>
        <v>0</v>
      </c>
      <c r="AI396" s="40">
        <f t="shared" si="645"/>
        <v>0</v>
      </c>
      <c r="AJ396" s="40">
        <f t="shared" si="646"/>
        <v>0</v>
      </c>
      <c r="AK396" s="40">
        <f t="shared" si="647"/>
        <v>0</v>
      </c>
      <c r="AL396" s="40">
        <f t="shared" si="648"/>
        <v>0</v>
      </c>
      <c r="AM396" s="40">
        <f t="shared" si="649"/>
        <v>0</v>
      </c>
      <c r="AN396" s="40">
        <f t="shared" si="650"/>
        <v>0</v>
      </c>
      <c r="AO396" s="167">
        <f t="shared" si="651"/>
        <v>0</v>
      </c>
    </row>
    <row r="397" spans="1:41" ht="16.399999999999999" customHeight="1">
      <c r="A397" s="13">
        <v>71998</v>
      </c>
      <c r="B397" s="14" t="s">
        <v>332</v>
      </c>
      <c r="C397" s="40">
        <f>SUMIF(Jan!$A:$A,TB!$A397,Jan!$H:$H)</f>
        <v>-176876.52</v>
      </c>
      <c r="D397" s="40">
        <f>SUMIF(Feb!$A:$A,TB!$A397,Feb!$H:$H)</f>
        <v>-312845</v>
      </c>
      <c r="E397" s="40">
        <f>SUMIF(Mar!$A:$A,TB!$A397,Mar!$H:$H)</f>
        <v>-485686.77</v>
      </c>
      <c r="F397" s="40">
        <f>SUMIF(Apr!$A:$A,TB!$A397,Apr!$H:$H)</f>
        <v>-577517.06000000006</v>
      </c>
      <c r="G397" s="40">
        <f>SUMIF(May!$A:$A,TB!$A397,May!$H:$H)</f>
        <v>-795886.23</v>
      </c>
      <c r="H397" s="40">
        <f>SUMIF(Jun!$A:$A,TB!$A397,Jun!$H:$H)</f>
        <v>-899468.19</v>
      </c>
      <c r="I397" s="40">
        <f>SUMIF(Jul!$A:$A,TB!$A397,Jul!$H:$H)</f>
        <v>-899468.19</v>
      </c>
      <c r="J397" s="40">
        <f>SUMIF(Aug!$A:$A,TB!$A397,Aug!$H:$H)</f>
        <v>-899468.19</v>
      </c>
      <c r="K397" s="40">
        <f>SUMIF(Sep!$A:$A,TB!$A397,Sep!$H:$H)</f>
        <v>-899468.19</v>
      </c>
      <c r="L397" s="40">
        <f>SUMIF(Oct!$A:$A,TB!$A397,Oct!$H:$H)</f>
        <v>-899468.19</v>
      </c>
      <c r="M397" s="40">
        <f>SUMIF(Nov!$A:$A,TB!$A397,Nov!$H:$H)</f>
        <v>-899468.19</v>
      </c>
      <c r="N397" s="167">
        <f>SUMIF(Dec!$A:$A,TB!$A397,Dec!$H:$H)</f>
        <v>-899468.19</v>
      </c>
      <c r="O397" s="181"/>
      <c r="P397" s="181"/>
      <c r="Q397" s="172">
        <v>-516584.98</v>
      </c>
      <c r="R397" s="40">
        <v>-838738.03</v>
      </c>
      <c r="S397" s="40">
        <v>-1127231.5900000001</v>
      </c>
      <c r="T397" s="40">
        <v>-1219498.92</v>
      </c>
      <c r="U397" s="40">
        <v>-1307669.8799999999</v>
      </c>
      <c r="V397" s="40">
        <v>-1496322.25</v>
      </c>
      <c r="W397" s="40">
        <v>-1827971.43</v>
      </c>
      <c r="X397" s="40">
        <v>-2607456.4900000002</v>
      </c>
      <c r="Y397" s="40">
        <v>-2997711.12</v>
      </c>
      <c r="Z397" s="40">
        <v>-3395284.05</v>
      </c>
      <c r="AA397" s="40">
        <v>-4033390.27</v>
      </c>
      <c r="AB397" s="40">
        <v>-4822858.7300000004</v>
      </c>
      <c r="AD397" s="40">
        <f t="shared" si="640"/>
        <v>-1357739.54</v>
      </c>
      <c r="AE397" s="40">
        <f t="shared" si="641"/>
        <v>-2391293.33</v>
      </c>
      <c r="AF397" s="40">
        <f t="shared" si="642"/>
        <v>-3710161.24</v>
      </c>
      <c r="AG397" s="40">
        <f t="shared" si="643"/>
        <v>-4413096.6100000003</v>
      </c>
      <c r="AH397" s="40">
        <f t="shared" si="644"/>
        <v>-6094896.75</v>
      </c>
      <c r="AI397" s="40">
        <f t="shared" si="645"/>
        <v>-6893884</v>
      </c>
      <c r="AJ397" s="40">
        <f t="shared" si="646"/>
        <v>-6893884</v>
      </c>
      <c r="AK397" s="40">
        <f t="shared" si="647"/>
        <v>-6893884</v>
      </c>
      <c r="AL397" s="40">
        <f t="shared" si="648"/>
        <v>-6893884</v>
      </c>
      <c r="AM397" s="40">
        <f t="shared" si="649"/>
        <v>-6893884</v>
      </c>
      <c r="AN397" s="40">
        <f t="shared" si="650"/>
        <v>-6893884</v>
      </c>
      <c r="AO397" s="167">
        <f t="shared" si="651"/>
        <v>-6893884</v>
      </c>
    </row>
    <row r="398" spans="1:41" ht="16.399999999999999" customHeight="1">
      <c r="A398" s="13">
        <v>72100</v>
      </c>
      <c r="B398" s="14" t="s">
        <v>333</v>
      </c>
      <c r="C398" s="40">
        <f>SUMIF(Jan!$A:$A,TB!$A398,Jan!$H:$H)</f>
        <v>0</v>
      </c>
      <c r="D398" s="40">
        <f>SUMIF(Feb!$A:$A,TB!$A398,Feb!$H:$H)</f>
        <v>0</v>
      </c>
      <c r="E398" s="40">
        <f>SUMIF(Mar!$A:$A,TB!$A398,Mar!$H:$H)</f>
        <v>0</v>
      </c>
      <c r="F398" s="40">
        <f>SUMIF(Apr!$A:$A,TB!$A398,Apr!$H:$H)</f>
        <v>0</v>
      </c>
      <c r="G398" s="40">
        <f>SUMIF(May!$A:$A,TB!$A398,May!$H:$H)</f>
        <v>0</v>
      </c>
      <c r="H398" s="40">
        <f>SUMIF(Jun!$A:$A,TB!$A398,Jun!$H:$H)</f>
        <v>0</v>
      </c>
      <c r="I398" s="40">
        <f>SUMIF(Jul!$A:$A,TB!$A398,Jul!$H:$H)</f>
        <v>0</v>
      </c>
      <c r="J398" s="40">
        <f>SUMIF(Aug!$A:$A,TB!$A398,Aug!$H:$H)</f>
        <v>0</v>
      </c>
      <c r="K398" s="40">
        <f>SUMIF(Sep!$A:$A,TB!$A398,Sep!$H:$H)</f>
        <v>0</v>
      </c>
      <c r="L398" s="40">
        <f>SUMIF(Oct!$A:$A,TB!$A398,Oct!$H:$H)</f>
        <v>0</v>
      </c>
      <c r="M398" s="40">
        <f>SUMIF(Nov!$A:$A,TB!$A398,Nov!$H:$H)</f>
        <v>0</v>
      </c>
      <c r="N398" s="167">
        <f>SUMIF(Dec!$A:$A,TB!$A398,Dec!$H:$H)</f>
        <v>0</v>
      </c>
      <c r="O398" s="181"/>
      <c r="P398" s="181"/>
      <c r="Q398" s="172">
        <v>0</v>
      </c>
      <c r="R398" s="40">
        <v>0</v>
      </c>
      <c r="S398" s="40">
        <v>0</v>
      </c>
      <c r="T398" s="40">
        <v>0</v>
      </c>
      <c r="U398" s="40">
        <v>0</v>
      </c>
      <c r="V398" s="40">
        <v>0</v>
      </c>
      <c r="W398" s="40">
        <v>0</v>
      </c>
      <c r="X398" s="40">
        <v>0</v>
      </c>
      <c r="Y398" s="40">
        <v>0</v>
      </c>
      <c r="Z398" s="40">
        <v>0</v>
      </c>
      <c r="AA398" s="40">
        <v>0</v>
      </c>
      <c r="AB398" s="40">
        <v>0</v>
      </c>
      <c r="AD398" s="40">
        <f t="shared" si="640"/>
        <v>0</v>
      </c>
      <c r="AE398" s="40">
        <f t="shared" si="641"/>
        <v>0</v>
      </c>
      <c r="AF398" s="40">
        <f t="shared" si="642"/>
        <v>0</v>
      </c>
      <c r="AG398" s="40">
        <f t="shared" si="643"/>
        <v>0</v>
      </c>
      <c r="AH398" s="40">
        <f t="shared" si="644"/>
        <v>0</v>
      </c>
      <c r="AI398" s="40">
        <f t="shared" si="645"/>
        <v>0</v>
      </c>
      <c r="AJ398" s="40">
        <f t="shared" si="646"/>
        <v>0</v>
      </c>
      <c r="AK398" s="40">
        <f t="shared" si="647"/>
        <v>0</v>
      </c>
      <c r="AL398" s="40">
        <f t="shared" si="648"/>
        <v>0</v>
      </c>
      <c r="AM398" s="40">
        <f t="shared" si="649"/>
        <v>0</v>
      </c>
      <c r="AN398" s="40">
        <f t="shared" si="650"/>
        <v>0</v>
      </c>
      <c r="AO398" s="167">
        <f t="shared" si="651"/>
        <v>0</v>
      </c>
    </row>
    <row r="399" spans="1:41" ht="16.399999999999999" customHeight="1">
      <c r="A399" s="13">
        <v>72101</v>
      </c>
      <c r="B399" s="14" t="s">
        <v>334</v>
      </c>
      <c r="C399" s="40">
        <f>SUMIF(Jan!$A:$A,TB!$A399,Jan!$H:$H)</f>
        <v>0</v>
      </c>
      <c r="D399" s="40">
        <f>SUMIF(Feb!$A:$A,TB!$A399,Feb!$H:$H)</f>
        <v>0</v>
      </c>
      <c r="E399" s="40">
        <f>SUMIF(Mar!$A:$A,TB!$A399,Mar!$H:$H)</f>
        <v>0</v>
      </c>
      <c r="F399" s="40">
        <f>SUMIF(Apr!$A:$A,TB!$A399,Apr!$H:$H)</f>
        <v>0</v>
      </c>
      <c r="G399" s="40">
        <f>SUMIF(May!$A:$A,TB!$A399,May!$H:$H)</f>
        <v>0</v>
      </c>
      <c r="H399" s="40">
        <f>SUMIF(Jun!$A:$A,TB!$A399,Jun!$H:$H)</f>
        <v>0</v>
      </c>
      <c r="I399" s="40">
        <f>SUMIF(Jul!$A:$A,TB!$A399,Jul!$H:$H)</f>
        <v>0</v>
      </c>
      <c r="J399" s="40">
        <f>SUMIF(Aug!$A:$A,TB!$A399,Aug!$H:$H)</f>
        <v>0</v>
      </c>
      <c r="K399" s="40">
        <f>SUMIF(Sep!$A:$A,TB!$A399,Sep!$H:$H)</f>
        <v>0</v>
      </c>
      <c r="L399" s="40">
        <f>SUMIF(Oct!$A:$A,TB!$A399,Oct!$H:$H)</f>
        <v>0</v>
      </c>
      <c r="M399" s="40">
        <f>SUMIF(Nov!$A:$A,TB!$A399,Nov!$H:$H)</f>
        <v>0</v>
      </c>
      <c r="N399" s="167">
        <f>SUMIF(Dec!$A:$A,TB!$A399,Dec!$H:$H)</f>
        <v>0</v>
      </c>
      <c r="O399" s="181"/>
      <c r="P399" s="181"/>
      <c r="Q399" s="172">
        <v>0</v>
      </c>
      <c r="R399" s="40">
        <v>0</v>
      </c>
      <c r="S399" s="40">
        <v>0</v>
      </c>
      <c r="T399" s="40">
        <v>0</v>
      </c>
      <c r="U399" s="40">
        <v>0</v>
      </c>
      <c r="V399" s="40">
        <v>0</v>
      </c>
      <c r="W399" s="40">
        <v>0</v>
      </c>
      <c r="X399" s="40">
        <v>0</v>
      </c>
      <c r="Y399" s="40">
        <v>0</v>
      </c>
      <c r="Z399" s="40">
        <v>0</v>
      </c>
      <c r="AA399" s="40">
        <v>0</v>
      </c>
      <c r="AB399" s="40">
        <v>0</v>
      </c>
      <c r="AD399" s="40">
        <f t="shared" si="640"/>
        <v>0</v>
      </c>
      <c r="AE399" s="40">
        <f t="shared" si="641"/>
        <v>0</v>
      </c>
      <c r="AF399" s="40">
        <f t="shared" si="642"/>
        <v>0</v>
      </c>
      <c r="AG399" s="40">
        <f t="shared" si="643"/>
        <v>0</v>
      </c>
      <c r="AH399" s="40">
        <f t="shared" si="644"/>
        <v>0</v>
      </c>
      <c r="AI399" s="40">
        <f t="shared" si="645"/>
        <v>0</v>
      </c>
      <c r="AJ399" s="40">
        <f t="shared" si="646"/>
        <v>0</v>
      </c>
      <c r="AK399" s="40">
        <f t="shared" si="647"/>
        <v>0</v>
      </c>
      <c r="AL399" s="40">
        <f t="shared" si="648"/>
        <v>0</v>
      </c>
      <c r="AM399" s="40">
        <f t="shared" si="649"/>
        <v>0</v>
      </c>
      <c r="AN399" s="40">
        <f t="shared" si="650"/>
        <v>0</v>
      </c>
      <c r="AO399" s="167">
        <f t="shared" si="651"/>
        <v>0</v>
      </c>
    </row>
    <row r="400" spans="1:41" ht="16.399999999999999" customHeight="1">
      <c r="A400" s="13">
        <v>72102</v>
      </c>
      <c r="B400" s="14" t="s">
        <v>335</v>
      </c>
      <c r="C400" s="40">
        <f>SUMIF(Jan!$A:$A,TB!$A400,Jan!$H:$H)</f>
        <v>0</v>
      </c>
      <c r="D400" s="40">
        <f>SUMIF(Feb!$A:$A,TB!$A400,Feb!$H:$H)</f>
        <v>0</v>
      </c>
      <c r="E400" s="40">
        <f>SUMIF(Mar!$A:$A,TB!$A400,Mar!$H:$H)</f>
        <v>0</v>
      </c>
      <c r="F400" s="40">
        <f>SUMIF(Apr!$A:$A,TB!$A400,Apr!$H:$H)</f>
        <v>0</v>
      </c>
      <c r="G400" s="40">
        <f>SUMIF(May!$A:$A,TB!$A400,May!$H:$H)</f>
        <v>0</v>
      </c>
      <c r="H400" s="40">
        <f>SUMIF(Jun!$A:$A,TB!$A400,Jun!$H:$H)</f>
        <v>0</v>
      </c>
      <c r="I400" s="40">
        <f>SUMIF(Jul!$A:$A,TB!$A400,Jul!$H:$H)</f>
        <v>0</v>
      </c>
      <c r="J400" s="40">
        <f>SUMIF(Aug!$A:$A,TB!$A400,Aug!$H:$H)</f>
        <v>0</v>
      </c>
      <c r="K400" s="40">
        <f>SUMIF(Sep!$A:$A,TB!$A400,Sep!$H:$H)</f>
        <v>0</v>
      </c>
      <c r="L400" s="40">
        <f>SUMIF(Oct!$A:$A,TB!$A400,Oct!$H:$H)</f>
        <v>0</v>
      </c>
      <c r="M400" s="40">
        <f>SUMIF(Nov!$A:$A,TB!$A400,Nov!$H:$H)</f>
        <v>0</v>
      </c>
      <c r="N400" s="167">
        <f>SUMIF(Dec!$A:$A,TB!$A400,Dec!$H:$H)</f>
        <v>0</v>
      </c>
      <c r="O400" s="181"/>
      <c r="P400" s="181"/>
      <c r="Q400" s="172">
        <v>0</v>
      </c>
      <c r="R400" s="40">
        <v>0</v>
      </c>
      <c r="S400" s="40">
        <v>0</v>
      </c>
      <c r="T400" s="40">
        <v>0</v>
      </c>
      <c r="U400" s="40">
        <v>0</v>
      </c>
      <c r="V400" s="40">
        <v>0</v>
      </c>
      <c r="W400" s="40">
        <v>0</v>
      </c>
      <c r="X400" s="40">
        <v>0</v>
      </c>
      <c r="Y400" s="40">
        <v>0</v>
      </c>
      <c r="Z400" s="40">
        <v>0</v>
      </c>
      <c r="AA400" s="40">
        <v>0</v>
      </c>
      <c r="AB400" s="40">
        <v>0</v>
      </c>
      <c r="AD400" s="40">
        <f t="shared" si="640"/>
        <v>0</v>
      </c>
      <c r="AE400" s="40">
        <f t="shared" si="641"/>
        <v>0</v>
      </c>
      <c r="AF400" s="40">
        <f t="shared" si="642"/>
        <v>0</v>
      </c>
      <c r="AG400" s="40">
        <f t="shared" si="643"/>
        <v>0</v>
      </c>
      <c r="AH400" s="40">
        <f t="shared" si="644"/>
        <v>0</v>
      </c>
      <c r="AI400" s="40">
        <f t="shared" si="645"/>
        <v>0</v>
      </c>
      <c r="AJ400" s="40">
        <f t="shared" si="646"/>
        <v>0</v>
      </c>
      <c r="AK400" s="40">
        <f t="shared" si="647"/>
        <v>0</v>
      </c>
      <c r="AL400" s="40">
        <f t="shared" si="648"/>
        <v>0</v>
      </c>
      <c r="AM400" s="40">
        <f t="shared" si="649"/>
        <v>0</v>
      </c>
      <c r="AN400" s="40">
        <f t="shared" si="650"/>
        <v>0</v>
      </c>
      <c r="AO400" s="167">
        <f t="shared" si="651"/>
        <v>0</v>
      </c>
    </row>
    <row r="401" spans="1:41" ht="16.399999999999999" customHeight="1">
      <c r="A401" s="13">
        <v>72103</v>
      </c>
      <c r="B401" s="14" t="s">
        <v>336</v>
      </c>
      <c r="C401" s="40">
        <f>SUMIF(Jan!$A:$A,TB!$A401,Jan!$H:$H)</f>
        <v>0</v>
      </c>
      <c r="D401" s="40">
        <f>SUMIF(Feb!$A:$A,TB!$A401,Feb!$H:$H)</f>
        <v>0</v>
      </c>
      <c r="E401" s="40">
        <f>SUMIF(Mar!$A:$A,TB!$A401,Mar!$H:$H)</f>
        <v>0</v>
      </c>
      <c r="F401" s="40">
        <f>SUMIF(Apr!$A:$A,TB!$A401,Apr!$H:$H)</f>
        <v>0</v>
      </c>
      <c r="G401" s="40">
        <f>SUMIF(May!$A:$A,TB!$A401,May!$H:$H)</f>
        <v>0</v>
      </c>
      <c r="H401" s="40">
        <f>SUMIF(Jun!$A:$A,TB!$A401,Jun!$H:$H)</f>
        <v>0</v>
      </c>
      <c r="I401" s="40">
        <f>SUMIF(Jul!$A:$A,TB!$A401,Jul!$H:$H)</f>
        <v>0</v>
      </c>
      <c r="J401" s="40">
        <f>SUMIF(Aug!$A:$A,TB!$A401,Aug!$H:$H)</f>
        <v>0</v>
      </c>
      <c r="K401" s="40">
        <f>SUMIF(Sep!$A:$A,TB!$A401,Sep!$H:$H)</f>
        <v>0</v>
      </c>
      <c r="L401" s="40">
        <f>SUMIF(Oct!$A:$A,TB!$A401,Oct!$H:$H)</f>
        <v>0</v>
      </c>
      <c r="M401" s="40">
        <f>SUMIF(Nov!$A:$A,TB!$A401,Nov!$H:$H)</f>
        <v>0</v>
      </c>
      <c r="N401" s="167">
        <f>SUMIF(Dec!$A:$A,TB!$A401,Dec!$H:$H)</f>
        <v>0</v>
      </c>
      <c r="O401" s="181"/>
      <c r="P401" s="181"/>
      <c r="Q401" s="172">
        <v>0</v>
      </c>
      <c r="R401" s="40">
        <v>0</v>
      </c>
      <c r="S401" s="40">
        <v>0</v>
      </c>
      <c r="T401" s="40">
        <v>0</v>
      </c>
      <c r="U401" s="40">
        <v>0</v>
      </c>
      <c r="V401" s="40">
        <v>0</v>
      </c>
      <c r="W401" s="40">
        <v>0</v>
      </c>
      <c r="X401" s="40">
        <v>0</v>
      </c>
      <c r="Y401" s="40">
        <v>0</v>
      </c>
      <c r="Z401" s="40">
        <v>0</v>
      </c>
      <c r="AA401" s="40">
        <v>0</v>
      </c>
      <c r="AB401" s="40">
        <v>0</v>
      </c>
      <c r="AD401" s="40">
        <f t="shared" si="640"/>
        <v>0</v>
      </c>
      <c r="AE401" s="40">
        <f t="shared" si="641"/>
        <v>0</v>
      </c>
      <c r="AF401" s="40">
        <f t="shared" si="642"/>
        <v>0</v>
      </c>
      <c r="AG401" s="40">
        <f t="shared" si="643"/>
        <v>0</v>
      </c>
      <c r="AH401" s="40">
        <f t="shared" si="644"/>
        <v>0</v>
      </c>
      <c r="AI401" s="40">
        <f t="shared" si="645"/>
        <v>0</v>
      </c>
      <c r="AJ401" s="40">
        <f t="shared" si="646"/>
        <v>0</v>
      </c>
      <c r="AK401" s="40">
        <f t="shared" si="647"/>
        <v>0</v>
      </c>
      <c r="AL401" s="40">
        <f t="shared" si="648"/>
        <v>0</v>
      </c>
      <c r="AM401" s="40">
        <f t="shared" si="649"/>
        <v>0</v>
      </c>
      <c r="AN401" s="40">
        <f t="shared" si="650"/>
        <v>0</v>
      </c>
      <c r="AO401" s="167">
        <f t="shared" si="651"/>
        <v>0</v>
      </c>
    </row>
    <row r="402" spans="1:41" ht="16.399999999999999" customHeight="1">
      <c r="A402" s="13">
        <v>72200</v>
      </c>
      <c r="B402" s="14" t="s">
        <v>337</v>
      </c>
      <c r="C402" s="40">
        <f>SUMIF(Jan!$A:$A,TB!$A402,Jan!$H:$H)</f>
        <v>0</v>
      </c>
      <c r="D402" s="40">
        <f>SUMIF(Feb!$A:$A,TB!$A402,Feb!$H:$H)</f>
        <v>0</v>
      </c>
      <c r="E402" s="40">
        <f>SUMIF(Mar!$A:$A,TB!$A402,Mar!$H:$H)</f>
        <v>0</v>
      </c>
      <c r="F402" s="40">
        <f>SUMIF(Apr!$A:$A,TB!$A402,Apr!$H:$H)</f>
        <v>0</v>
      </c>
      <c r="G402" s="40">
        <f>SUMIF(May!$A:$A,TB!$A402,May!$H:$H)</f>
        <v>0</v>
      </c>
      <c r="H402" s="40">
        <f>SUMIF(Jun!$A:$A,TB!$A402,Jun!$H:$H)</f>
        <v>0</v>
      </c>
      <c r="I402" s="40">
        <f>SUMIF(Jul!$A:$A,TB!$A402,Jul!$H:$H)</f>
        <v>0</v>
      </c>
      <c r="J402" s="40">
        <f>SUMIF(Aug!$A:$A,TB!$A402,Aug!$H:$H)</f>
        <v>0</v>
      </c>
      <c r="K402" s="40">
        <f>SUMIF(Sep!$A:$A,TB!$A402,Sep!$H:$H)</f>
        <v>0</v>
      </c>
      <c r="L402" s="40">
        <f>SUMIF(Oct!$A:$A,TB!$A402,Oct!$H:$H)</f>
        <v>0</v>
      </c>
      <c r="M402" s="40">
        <f>SUMIF(Nov!$A:$A,TB!$A402,Nov!$H:$H)</f>
        <v>0</v>
      </c>
      <c r="N402" s="167">
        <f>SUMIF(Dec!$A:$A,TB!$A402,Dec!$H:$H)</f>
        <v>0</v>
      </c>
      <c r="O402" s="181"/>
      <c r="P402" s="181"/>
      <c r="Q402" s="172">
        <v>0</v>
      </c>
      <c r="R402" s="40">
        <v>0</v>
      </c>
      <c r="S402" s="40">
        <v>0</v>
      </c>
      <c r="T402" s="40">
        <v>0</v>
      </c>
      <c r="U402" s="40">
        <v>0</v>
      </c>
      <c r="V402" s="40">
        <v>0</v>
      </c>
      <c r="W402" s="40">
        <v>0</v>
      </c>
      <c r="X402" s="40">
        <v>0</v>
      </c>
      <c r="Y402" s="40">
        <v>0</v>
      </c>
      <c r="Z402" s="40">
        <v>0</v>
      </c>
      <c r="AA402" s="40">
        <v>0</v>
      </c>
      <c r="AB402" s="40">
        <v>0</v>
      </c>
      <c r="AD402" s="40">
        <f t="shared" si="640"/>
        <v>0</v>
      </c>
      <c r="AE402" s="40">
        <f t="shared" si="641"/>
        <v>0</v>
      </c>
      <c r="AF402" s="40">
        <f t="shared" si="642"/>
        <v>0</v>
      </c>
      <c r="AG402" s="40">
        <f t="shared" si="643"/>
        <v>0</v>
      </c>
      <c r="AH402" s="40">
        <f t="shared" si="644"/>
        <v>0</v>
      </c>
      <c r="AI402" s="40">
        <f t="shared" si="645"/>
        <v>0</v>
      </c>
      <c r="AJ402" s="40">
        <f t="shared" si="646"/>
        <v>0</v>
      </c>
      <c r="AK402" s="40">
        <f t="shared" si="647"/>
        <v>0</v>
      </c>
      <c r="AL402" s="40">
        <f t="shared" si="648"/>
        <v>0</v>
      </c>
      <c r="AM402" s="40">
        <f t="shared" si="649"/>
        <v>0</v>
      </c>
      <c r="AN402" s="40">
        <f t="shared" si="650"/>
        <v>0</v>
      </c>
      <c r="AO402" s="167">
        <f t="shared" si="651"/>
        <v>0</v>
      </c>
    </row>
    <row r="403" spans="1:41" ht="16.399999999999999" customHeight="1">
      <c r="A403" s="13">
        <v>73006</v>
      </c>
      <c r="B403" s="14" t="s">
        <v>338</v>
      </c>
      <c r="C403" s="40">
        <f>SUMIF(Jan!$A:$A,TB!$A403,Jan!$H:$H)</f>
        <v>0</v>
      </c>
      <c r="D403" s="40">
        <f>SUMIF(Feb!$A:$A,TB!$A403,Feb!$H:$H)</f>
        <v>0</v>
      </c>
      <c r="E403" s="40">
        <f>SUMIF(Mar!$A:$A,TB!$A403,Mar!$H:$H)</f>
        <v>0</v>
      </c>
      <c r="F403" s="40">
        <f>SUMIF(Apr!$A:$A,TB!$A403,Apr!$H:$H)</f>
        <v>0</v>
      </c>
      <c r="G403" s="40">
        <f>SUMIF(May!$A:$A,TB!$A403,May!$H:$H)</f>
        <v>0</v>
      </c>
      <c r="H403" s="40">
        <f>SUMIF(Jun!$A:$A,TB!$A403,Jun!$H:$H)</f>
        <v>0</v>
      </c>
      <c r="I403" s="40">
        <f>SUMIF(Jul!$A:$A,TB!$A403,Jul!$H:$H)</f>
        <v>0</v>
      </c>
      <c r="J403" s="40">
        <f>SUMIF(Aug!$A:$A,TB!$A403,Aug!$H:$H)</f>
        <v>0</v>
      </c>
      <c r="K403" s="40">
        <f>SUMIF(Sep!$A:$A,TB!$A403,Sep!$H:$H)</f>
        <v>0</v>
      </c>
      <c r="L403" s="40">
        <f>SUMIF(Oct!$A:$A,TB!$A403,Oct!$H:$H)</f>
        <v>0</v>
      </c>
      <c r="M403" s="40">
        <f>SUMIF(Nov!$A:$A,TB!$A403,Nov!$H:$H)</f>
        <v>0</v>
      </c>
      <c r="N403" s="167">
        <f>SUMIF(Dec!$A:$A,TB!$A403,Dec!$H:$H)</f>
        <v>0</v>
      </c>
      <c r="O403" s="181"/>
      <c r="P403" s="181"/>
      <c r="Q403" s="172">
        <v>0</v>
      </c>
      <c r="R403" s="40">
        <v>0</v>
      </c>
      <c r="S403" s="40">
        <v>0</v>
      </c>
      <c r="T403" s="40">
        <v>0</v>
      </c>
      <c r="U403" s="40">
        <v>0</v>
      </c>
      <c r="V403" s="40">
        <v>0</v>
      </c>
      <c r="W403" s="40">
        <v>0</v>
      </c>
      <c r="X403" s="40">
        <v>0</v>
      </c>
      <c r="Y403" s="40">
        <v>0</v>
      </c>
      <c r="Z403" s="40">
        <v>0</v>
      </c>
      <c r="AA403" s="40">
        <v>0</v>
      </c>
      <c r="AB403" s="40">
        <v>0</v>
      </c>
      <c r="AD403" s="40">
        <f t="shared" si="640"/>
        <v>0</v>
      </c>
      <c r="AE403" s="40">
        <f t="shared" si="641"/>
        <v>0</v>
      </c>
      <c r="AF403" s="40">
        <f t="shared" si="642"/>
        <v>0</v>
      </c>
      <c r="AG403" s="40">
        <f t="shared" si="643"/>
        <v>0</v>
      </c>
      <c r="AH403" s="40">
        <f t="shared" si="644"/>
        <v>0</v>
      </c>
      <c r="AI403" s="40">
        <f t="shared" si="645"/>
        <v>0</v>
      </c>
      <c r="AJ403" s="40">
        <f t="shared" si="646"/>
        <v>0</v>
      </c>
      <c r="AK403" s="40">
        <f t="shared" si="647"/>
        <v>0</v>
      </c>
      <c r="AL403" s="40">
        <f t="shared" si="648"/>
        <v>0</v>
      </c>
      <c r="AM403" s="40">
        <f t="shared" si="649"/>
        <v>0</v>
      </c>
      <c r="AN403" s="40">
        <f t="shared" si="650"/>
        <v>0</v>
      </c>
      <c r="AO403" s="167">
        <f t="shared" si="651"/>
        <v>0</v>
      </c>
    </row>
    <row r="404" spans="1:41" ht="16.399999999999999" customHeight="1">
      <c r="A404" s="13">
        <v>74100</v>
      </c>
      <c r="B404" s="14" t="s">
        <v>339</v>
      </c>
      <c r="C404" s="40">
        <f>SUMIF(Jan!$A:$A,TB!$A404,Jan!$H:$H)</f>
        <v>0</v>
      </c>
      <c r="D404" s="40">
        <f>SUMIF(Feb!$A:$A,TB!$A404,Feb!$H:$H)</f>
        <v>0</v>
      </c>
      <c r="E404" s="40">
        <f>SUMIF(Mar!$A:$A,TB!$A404,Mar!$H:$H)</f>
        <v>0</v>
      </c>
      <c r="F404" s="40">
        <f>SUMIF(Apr!$A:$A,TB!$A404,Apr!$H:$H)</f>
        <v>0</v>
      </c>
      <c r="G404" s="40">
        <f>SUMIF(May!$A:$A,TB!$A404,May!$H:$H)</f>
        <v>0</v>
      </c>
      <c r="H404" s="40">
        <f>SUMIF(Jun!$A:$A,TB!$A404,Jun!$H:$H)</f>
        <v>0</v>
      </c>
      <c r="I404" s="40">
        <f>SUMIF(Jul!$A:$A,TB!$A404,Jul!$H:$H)</f>
        <v>0</v>
      </c>
      <c r="J404" s="40">
        <f>SUMIF(Aug!$A:$A,TB!$A404,Aug!$H:$H)</f>
        <v>0</v>
      </c>
      <c r="K404" s="40">
        <f>SUMIF(Sep!$A:$A,TB!$A404,Sep!$H:$H)</f>
        <v>0</v>
      </c>
      <c r="L404" s="40">
        <f>SUMIF(Oct!$A:$A,TB!$A404,Oct!$H:$H)</f>
        <v>0</v>
      </c>
      <c r="M404" s="40">
        <f>SUMIF(Nov!$A:$A,TB!$A404,Nov!$H:$H)</f>
        <v>0</v>
      </c>
      <c r="N404" s="167">
        <f>SUMIF(Dec!$A:$A,TB!$A404,Dec!$H:$H)</f>
        <v>0</v>
      </c>
      <c r="O404" s="181"/>
      <c r="P404" s="181"/>
      <c r="Q404" s="172">
        <v>0</v>
      </c>
      <c r="R404" s="40">
        <v>0</v>
      </c>
      <c r="S404" s="40">
        <v>0</v>
      </c>
      <c r="T404" s="40">
        <v>0</v>
      </c>
      <c r="U404" s="40">
        <v>0</v>
      </c>
      <c r="V404" s="40">
        <v>0</v>
      </c>
      <c r="W404" s="40">
        <v>0</v>
      </c>
      <c r="X404" s="40">
        <v>0</v>
      </c>
      <c r="Y404" s="40">
        <v>0</v>
      </c>
      <c r="Z404" s="40">
        <v>0</v>
      </c>
      <c r="AA404" s="40">
        <v>0</v>
      </c>
      <c r="AB404" s="40">
        <v>0</v>
      </c>
      <c r="AD404" s="40">
        <f t="shared" si="640"/>
        <v>0</v>
      </c>
      <c r="AE404" s="40">
        <f t="shared" si="641"/>
        <v>0</v>
      </c>
      <c r="AF404" s="40">
        <f t="shared" si="642"/>
        <v>0</v>
      </c>
      <c r="AG404" s="40">
        <f t="shared" si="643"/>
        <v>0</v>
      </c>
      <c r="AH404" s="40">
        <f t="shared" si="644"/>
        <v>0</v>
      </c>
      <c r="AI404" s="40">
        <f t="shared" si="645"/>
        <v>0</v>
      </c>
      <c r="AJ404" s="40">
        <f t="shared" si="646"/>
        <v>0</v>
      </c>
      <c r="AK404" s="40">
        <f t="shared" si="647"/>
        <v>0</v>
      </c>
      <c r="AL404" s="40">
        <f t="shared" si="648"/>
        <v>0</v>
      </c>
      <c r="AM404" s="40">
        <f t="shared" si="649"/>
        <v>0</v>
      </c>
      <c r="AN404" s="40">
        <f t="shared" si="650"/>
        <v>0</v>
      </c>
      <c r="AO404" s="167">
        <f t="shared" si="651"/>
        <v>0</v>
      </c>
    </row>
    <row r="405" spans="1:41" ht="16.399999999999999" customHeight="1">
      <c r="A405" s="13">
        <v>74101</v>
      </c>
      <c r="B405" s="14" t="s">
        <v>340</v>
      </c>
      <c r="C405" s="40">
        <f>SUMIF(Jan!$A:$A,TB!$A405,Jan!$H:$H)</f>
        <v>0</v>
      </c>
      <c r="D405" s="40">
        <f>SUMIF(Feb!$A:$A,TB!$A405,Feb!$H:$H)</f>
        <v>0</v>
      </c>
      <c r="E405" s="40">
        <f>SUMIF(Mar!$A:$A,TB!$A405,Mar!$H:$H)</f>
        <v>0</v>
      </c>
      <c r="F405" s="40">
        <f>SUMIF(Apr!$A:$A,TB!$A405,Apr!$H:$H)</f>
        <v>0</v>
      </c>
      <c r="G405" s="40">
        <f>SUMIF(May!$A:$A,TB!$A405,May!$H:$H)</f>
        <v>0</v>
      </c>
      <c r="H405" s="40">
        <f>SUMIF(Jun!$A:$A,TB!$A405,Jun!$H:$H)</f>
        <v>0</v>
      </c>
      <c r="I405" s="40">
        <f>SUMIF(Jul!$A:$A,TB!$A405,Jul!$H:$H)</f>
        <v>0</v>
      </c>
      <c r="J405" s="40">
        <f>SUMIF(Aug!$A:$A,TB!$A405,Aug!$H:$H)</f>
        <v>0</v>
      </c>
      <c r="K405" s="40">
        <f>SUMIF(Sep!$A:$A,TB!$A405,Sep!$H:$H)</f>
        <v>0</v>
      </c>
      <c r="L405" s="40">
        <f>SUMIF(Oct!$A:$A,TB!$A405,Oct!$H:$H)</f>
        <v>0</v>
      </c>
      <c r="M405" s="40">
        <f>SUMIF(Nov!$A:$A,TB!$A405,Nov!$H:$H)</f>
        <v>0</v>
      </c>
      <c r="N405" s="167">
        <f>SUMIF(Dec!$A:$A,TB!$A405,Dec!$H:$H)</f>
        <v>0</v>
      </c>
      <c r="O405" s="181"/>
      <c r="P405" s="181"/>
      <c r="Q405" s="172">
        <v>0</v>
      </c>
      <c r="R405" s="40">
        <v>0</v>
      </c>
      <c r="S405" s="40">
        <v>0</v>
      </c>
      <c r="T405" s="40">
        <v>0</v>
      </c>
      <c r="U405" s="40">
        <v>0</v>
      </c>
      <c r="V405" s="40">
        <v>0</v>
      </c>
      <c r="W405" s="40">
        <v>0</v>
      </c>
      <c r="X405" s="40">
        <v>0</v>
      </c>
      <c r="Y405" s="40">
        <v>0</v>
      </c>
      <c r="Z405" s="40">
        <v>0</v>
      </c>
      <c r="AA405" s="40">
        <v>0</v>
      </c>
      <c r="AB405" s="40">
        <v>0</v>
      </c>
      <c r="AD405" s="40">
        <f t="shared" si="640"/>
        <v>0</v>
      </c>
      <c r="AE405" s="40">
        <f t="shared" si="641"/>
        <v>0</v>
      </c>
      <c r="AF405" s="40">
        <f t="shared" si="642"/>
        <v>0</v>
      </c>
      <c r="AG405" s="40">
        <f t="shared" si="643"/>
        <v>0</v>
      </c>
      <c r="AH405" s="40">
        <f t="shared" si="644"/>
        <v>0</v>
      </c>
      <c r="AI405" s="40">
        <f t="shared" si="645"/>
        <v>0</v>
      </c>
      <c r="AJ405" s="40">
        <f t="shared" si="646"/>
        <v>0</v>
      </c>
      <c r="AK405" s="40">
        <f t="shared" si="647"/>
        <v>0</v>
      </c>
      <c r="AL405" s="40">
        <f t="shared" si="648"/>
        <v>0</v>
      </c>
      <c r="AM405" s="40">
        <f t="shared" si="649"/>
        <v>0</v>
      </c>
      <c r="AN405" s="40">
        <f t="shared" si="650"/>
        <v>0</v>
      </c>
      <c r="AO405" s="167">
        <f t="shared" si="651"/>
        <v>0</v>
      </c>
    </row>
    <row r="406" spans="1:41" ht="16.399999999999999" customHeight="1">
      <c r="A406" s="13">
        <v>74102</v>
      </c>
      <c r="B406" s="14" t="s">
        <v>341</v>
      </c>
      <c r="C406" s="40">
        <f>SUMIF(Jan!$A:$A,TB!$A406,Jan!$H:$H)</f>
        <v>0</v>
      </c>
      <c r="D406" s="40">
        <f>SUMIF(Feb!$A:$A,TB!$A406,Feb!$H:$H)</f>
        <v>0</v>
      </c>
      <c r="E406" s="40">
        <f>SUMIF(Mar!$A:$A,TB!$A406,Mar!$H:$H)</f>
        <v>0</v>
      </c>
      <c r="F406" s="40">
        <f>SUMIF(Apr!$A:$A,TB!$A406,Apr!$H:$H)</f>
        <v>0</v>
      </c>
      <c r="G406" s="40">
        <f>SUMIF(May!$A:$A,TB!$A406,May!$H:$H)</f>
        <v>0</v>
      </c>
      <c r="H406" s="40">
        <f>SUMIF(Jun!$A:$A,TB!$A406,Jun!$H:$H)</f>
        <v>0</v>
      </c>
      <c r="I406" s="40">
        <f>SUMIF(Jul!$A:$A,TB!$A406,Jul!$H:$H)</f>
        <v>0</v>
      </c>
      <c r="J406" s="40">
        <f>SUMIF(Aug!$A:$A,TB!$A406,Aug!$H:$H)</f>
        <v>0</v>
      </c>
      <c r="K406" s="40">
        <f>SUMIF(Sep!$A:$A,TB!$A406,Sep!$H:$H)</f>
        <v>0</v>
      </c>
      <c r="L406" s="40">
        <f>SUMIF(Oct!$A:$A,TB!$A406,Oct!$H:$H)</f>
        <v>0</v>
      </c>
      <c r="M406" s="40">
        <f>SUMIF(Nov!$A:$A,TB!$A406,Nov!$H:$H)</f>
        <v>0</v>
      </c>
      <c r="N406" s="167">
        <f>SUMIF(Dec!$A:$A,TB!$A406,Dec!$H:$H)</f>
        <v>0</v>
      </c>
      <c r="O406" s="181"/>
      <c r="P406" s="181"/>
      <c r="Q406" s="172">
        <v>0</v>
      </c>
      <c r="R406" s="40">
        <v>0</v>
      </c>
      <c r="S406" s="40">
        <v>0</v>
      </c>
      <c r="T406" s="40">
        <v>0</v>
      </c>
      <c r="U406" s="40">
        <v>0</v>
      </c>
      <c r="V406" s="40">
        <v>0</v>
      </c>
      <c r="W406" s="40">
        <v>0</v>
      </c>
      <c r="X406" s="40">
        <v>0</v>
      </c>
      <c r="Y406" s="40">
        <v>0</v>
      </c>
      <c r="Z406" s="40">
        <v>0</v>
      </c>
      <c r="AA406" s="40">
        <v>0</v>
      </c>
      <c r="AB406" s="40">
        <v>0</v>
      </c>
      <c r="AD406" s="40">
        <f t="shared" si="640"/>
        <v>0</v>
      </c>
      <c r="AE406" s="40">
        <f t="shared" si="641"/>
        <v>0</v>
      </c>
      <c r="AF406" s="40">
        <f t="shared" si="642"/>
        <v>0</v>
      </c>
      <c r="AG406" s="40">
        <f t="shared" si="643"/>
        <v>0</v>
      </c>
      <c r="AH406" s="40">
        <f t="shared" si="644"/>
        <v>0</v>
      </c>
      <c r="AI406" s="40">
        <f t="shared" si="645"/>
        <v>0</v>
      </c>
      <c r="AJ406" s="40">
        <f t="shared" si="646"/>
        <v>0</v>
      </c>
      <c r="AK406" s="40">
        <f t="shared" si="647"/>
        <v>0</v>
      </c>
      <c r="AL406" s="40">
        <f t="shared" si="648"/>
        <v>0</v>
      </c>
      <c r="AM406" s="40">
        <f t="shared" si="649"/>
        <v>0</v>
      </c>
      <c r="AN406" s="40">
        <f t="shared" si="650"/>
        <v>0</v>
      </c>
      <c r="AO406" s="167">
        <f t="shared" si="651"/>
        <v>0</v>
      </c>
    </row>
    <row r="407" spans="1:41" ht="16.399999999999999" customHeight="1">
      <c r="A407" s="13">
        <v>74200</v>
      </c>
      <c r="B407" s="14" t="s">
        <v>342</v>
      </c>
      <c r="C407" s="40">
        <f>SUMIF(Jan!$A:$A,TB!$A407,Jan!$H:$H)</f>
        <v>0</v>
      </c>
      <c r="D407" s="40">
        <f>SUMIF(Feb!$A:$A,TB!$A407,Feb!$H:$H)</f>
        <v>0</v>
      </c>
      <c r="E407" s="40">
        <f>SUMIF(Mar!$A:$A,TB!$A407,Mar!$H:$H)</f>
        <v>0</v>
      </c>
      <c r="F407" s="40">
        <f>SUMIF(Apr!$A:$A,TB!$A407,Apr!$H:$H)</f>
        <v>0</v>
      </c>
      <c r="G407" s="40">
        <f>SUMIF(May!$A:$A,TB!$A407,May!$H:$H)</f>
        <v>0</v>
      </c>
      <c r="H407" s="40">
        <f>SUMIF(Jun!$A:$A,TB!$A407,Jun!$H:$H)</f>
        <v>0</v>
      </c>
      <c r="I407" s="40">
        <f>SUMIF(Jul!$A:$A,TB!$A407,Jul!$H:$H)</f>
        <v>0</v>
      </c>
      <c r="J407" s="40">
        <f>SUMIF(Aug!$A:$A,TB!$A407,Aug!$H:$H)</f>
        <v>0</v>
      </c>
      <c r="K407" s="40">
        <f>SUMIF(Sep!$A:$A,TB!$A407,Sep!$H:$H)</f>
        <v>0</v>
      </c>
      <c r="L407" s="40">
        <f>SUMIF(Oct!$A:$A,TB!$A407,Oct!$H:$H)</f>
        <v>0</v>
      </c>
      <c r="M407" s="40">
        <f>SUMIF(Nov!$A:$A,TB!$A407,Nov!$H:$H)</f>
        <v>0</v>
      </c>
      <c r="N407" s="167">
        <f>SUMIF(Dec!$A:$A,TB!$A407,Dec!$H:$H)</f>
        <v>0</v>
      </c>
      <c r="O407" s="181"/>
      <c r="P407" s="181"/>
      <c r="Q407" s="172">
        <v>0</v>
      </c>
      <c r="R407" s="40">
        <v>0</v>
      </c>
      <c r="S407" s="40">
        <v>0</v>
      </c>
      <c r="T407" s="40">
        <v>0</v>
      </c>
      <c r="U407" s="40">
        <v>0</v>
      </c>
      <c r="V407" s="40">
        <v>0</v>
      </c>
      <c r="W407" s="40">
        <v>0</v>
      </c>
      <c r="X407" s="40">
        <v>0</v>
      </c>
      <c r="Y407" s="40">
        <v>0</v>
      </c>
      <c r="Z407" s="40">
        <v>0</v>
      </c>
      <c r="AA407" s="40">
        <v>0</v>
      </c>
      <c r="AB407" s="40">
        <v>0</v>
      </c>
      <c r="AD407" s="40">
        <f t="shared" si="640"/>
        <v>0</v>
      </c>
      <c r="AE407" s="40">
        <f t="shared" si="641"/>
        <v>0</v>
      </c>
      <c r="AF407" s="40">
        <f t="shared" si="642"/>
        <v>0</v>
      </c>
      <c r="AG407" s="40">
        <f t="shared" si="643"/>
        <v>0</v>
      </c>
      <c r="AH407" s="40">
        <f t="shared" si="644"/>
        <v>0</v>
      </c>
      <c r="AI407" s="40">
        <f t="shared" si="645"/>
        <v>0</v>
      </c>
      <c r="AJ407" s="40">
        <f t="shared" si="646"/>
        <v>0</v>
      </c>
      <c r="AK407" s="40">
        <f t="shared" si="647"/>
        <v>0</v>
      </c>
      <c r="AL407" s="40">
        <f t="shared" si="648"/>
        <v>0</v>
      </c>
      <c r="AM407" s="40">
        <f t="shared" si="649"/>
        <v>0</v>
      </c>
      <c r="AN407" s="40">
        <f t="shared" si="650"/>
        <v>0</v>
      </c>
      <c r="AO407" s="167">
        <f t="shared" si="651"/>
        <v>0</v>
      </c>
    </row>
    <row r="408" spans="1:41" ht="16.399999999999999" customHeight="1">
      <c r="A408" s="13">
        <v>74201</v>
      </c>
      <c r="B408" s="14" t="s">
        <v>343</v>
      </c>
      <c r="C408" s="40">
        <f>SUMIF(Jan!$A:$A,TB!$A408,Jan!$H:$H)</f>
        <v>0</v>
      </c>
      <c r="D408" s="40">
        <f>SUMIF(Feb!$A:$A,TB!$A408,Feb!$H:$H)</f>
        <v>0</v>
      </c>
      <c r="E408" s="40">
        <f>SUMIF(Mar!$A:$A,TB!$A408,Mar!$H:$H)</f>
        <v>0</v>
      </c>
      <c r="F408" s="40">
        <f>SUMIF(Apr!$A:$A,TB!$A408,Apr!$H:$H)</f>
        <v>0</v>
      </c>
      <c r="G408" s="40">
        <f>SUMIF(May!$A:$A,TB!$A408,May!$H:$H)</f>
        <v>0</v>
      </c>
      <c r="H408" s="40">
        <f>SUMIF(Jun!$A:$A,TB!$A408,Jun!$H:$H)</f>
        <v>0</v>
      </c>
      <c r="I408" s="40">
        <f>SUMIF(Jul!$A:$A,TB!$A408,Jul!$H:$H)</f>
        <v>0</v>
      </c>
      <c r="J408" s="40">
        <f>SUMIF(Aug!$A:$A,TB!$A408,Aug!$H:$H)</f>
        <v>0</v>
      </c>
      <c r="K408" s="40">
        <f>SUMIF(Sep!$A:$A,TB!$A408,Sep!$H:$H)</f>
        <v>0</v>
      </c>
      <c r="L408" s="40">
        <f>SUMIF(Oct!$A:$A,TB!$A408,Oct!$H:$H)</f>
        <v>0</v>
      </c>
      <c r="M408" s="40">
        <f>SUMIF(Nov!$A:$A,TB!$A408,Nov!$H:$H)</f>
        <v>0</v>
      </c>
      <c r="N408" s="167">
        <f>SUMIF(Dec!$A:$A,TB!$A408,Dec!$H:$H)</f>
        <v>0</v>
      </c>
      <c r="O408" s="181"/>
      <c r="P408" s="181"/>
      <c r="Q408" s="172">
        <v>0</v>
      </c>
      <c r="R408" s="40">
        <v>0</v>
      </c>
      <c r="S408" s="40">
        <v>0</v>
      </c>
      <c r="T408" s="40">
        <v>0</v>
      </c>
      <c r="U408" s="40">
        <v>0</v>
      </c>
      <c r="V408" s="40">
        <v>0</v>
      </c>
      <c r="W408" s="40">
        <v>0</v>
      </c>
      <c r="X408" s="40">
        <v>0</v>
      </c>
      <c r="Y408" s="40">
        <v>0</v>
      </c>
      <c r="Z408" s="40">
        <v>0</v>
      </c>
      <c r="AA408" s="40">
        <v>0</v>
      </c>
      <c r="AB408" s="40">
        <v>0</v>
      </c>
      <c r="AD408" s="40">
        <f t="shared" si="640"/>
        <v>0</v>
      </c>
      <c r="AE408" s="40">
        <f t="shared" si="641"/>
        <v>0</v>
      </c>
      <c r="AF408" s="40">
        <f t="shared" si="642"/>
        <v>0</v>
      </c>
      <c r="AG408" s="40">
        <f t="shared" si="643"/>
        <v>0</v>
      </c>
      <c r="AH408" s="40">
        <f t="shared" si="644"/>
        <v>0</v>
      </c>
      <c r="AI408" s="40">
        <f t="shared" si="645"/>
        <v>0</v>
      </c>
      <c r="AJ408" s="40">
        <f t="shared" si="646"/>
        <v>0</v>
      </c>
      <c r="AK408" s="40">
        <f t="shared" si="647"/>
        <v>0</v>
      </c>
      <c r="AL408" s="40">
        <f t="shared" si="648"/>
        <v>0</v>
      </c>
      <c r="AM408" s="40">
        <f t="shared" si="649"/>
        <v>0</v>
      </c>
      <c r="AN408" s="40">
        <f t="shared" si="650"/>
        <v>0</v>
      </c>
      <c r="AO408" s="167">
        <f t="shared" si="651"/>
        <v>0</v>
      </c>
    </row>
    <row r="409" spans="1:41" ht="16.399999999999999" customHeight="1">
      <c r="A409" s="13">
        <v>74202</v>
      </c>
      <c r="B409" s="14" t="s">
        <v>344</v>
      </c>
      <c r="C409" s="40">
        <f>SUMIF(Jan!$A:$A,TB!$A409,Jan!$H:$H)</f>
        <v>0</v>
      </c>
      <c r="D409" s="40">
        <f>SUMIF(Feb!$A:$A,TB!$A409,Feb!$H:$H)</f>
        <v>0</v>
      </c>
      <c r="E409" s="40">
        <f>SUMIF(Mar!$A:$A,TB!$A409,Mar!$H:$H)</f>
        <v>0</v>
      </c>
      <c r="F409" s="40">
        <f>SUMIF(Apr!$A:$A,TB!$A409,Apr!$H:$H)</f>
        <v>0</v>
      </c>
      <c r="G409" s="40">
        <f>SUMIF(May!$A:$A,TB!$A409,May!$H:$H)</f>
        <v>0</v>
      </c>
      <c r="H409" s="40">
        <f>SUMIF(Jun!$A:$A,TB!$A409,Jun!$H:$H)</f>
        <v>0</v>
      </c>
      <c r="I409" s="40">
        <f>SUMIF(Jul!$A:$A,TB!$A409,Jul!$H:$H)</f>
        <v>0</v>
      </c>
      <c r="J409" s="40">
        <f>SUMIF(Aug!$A:$A,TB!$A409,Aug!$H:$H)</f>
        <v>0</v>
      </c>
      <c r="K409" s="40">
        <f>SUMIF(Sep!$A:$A,TB!$A409,Sep!$H:$H)</f>
        <v>0</v>
      </c>
      <c r="L409" s="40">
        <f>SUMIF(Oct!$A:$A,TB!$A409,Oct!$H:$H)</f>
        <v>0</v>
      </c>
      <c r="M409" s="40">
        <f>SUMIF(Nov!$A:$A,TB!$A409,Nov!$H:$H)</f>
        <v>0</v>
      </c>
      <c r="N409" s="167">
        <f>SUMIF(Dec!$A:$A,TB!$A409,Dec!$H:$H)</f>
        <v>0</v>
      </c>
      <c r="O409" s="181"/>
      <c r="P409" s="181"/>
      <c r="Q409" s="172">
        <v>0</v>
      </c>
      <c r="R409" s="40">
        <v>0</v>
      </c>
      <c r="S409" s="40">
        <v>0</v>
      </c>
      <c r="T409" s="40">
        <v>0</v>
      </c>
      <c r="U409" s="40">
        <v>0</v>
      </c>
      <c r="V409" s="40">
        <v>0</v>
      </c>
      <c r="W409" s="40">
        <v>0</v>
      </c>
      <c r="X409" s="40">
        <v>0</v>
      </c>
      <c r="Y409" s="40">
        <v>0</v>
      </c>
      <c r="Z409" s="40">
        <v>0</v>
      </c>
      <c r="AA409" s="40">
        <v>0</v>
      </c>
      <c r="AB409" s="40">
        <v>0</v>
      </c>
      <c r="AD409" s="40">
        <f t="shared" si="640"/>
        <v>0</v>
      </c>
      <c r="AE409" s="40">
        <f t="shared" si="641"/>
        <v>0</v>
      </c>
      <c r="AF409" s="40">
        <f t="shared" si="642"/>
        <v>0</v>
      </c>
      <c r="AG409" s="40">
        <f t="shared" si="643"/>
        <v>0</v>
      </c>
      <c r="AH409" s="40">
        <f t="shared" si="644"/>
        <v>0</v>
      </c>
      <c r="AI409" s="40">
        <f t="shared" si="645"/>
        <v>0</v>
      </c>
      <c r="AJ409" s="40">
        <f t="shared" si="646"/>
        <v>0</v>
      </c>
      <c r="AK409" s="40">
        <f t="shared" si="647"/>
        <v>0</v>
      </c>
      <c r="AL409" s="40">
        <f t="shared" si="648"/>
        <v>0</v>
      </c>
      <c r="AM409" s="40">
        <f t="shared" si="649"/>
        <v>0</v>
      </c>
      <c r="AN409" s="40">
        <f t="shared" si="650"/>
        <v>0</v>
      </c>
      <c r="AO409" s="167">
        <f t="shared" si="651"/>
        <v>0</v>
      </c>
    </row>
    <row r="410" spans="1:41" ht="16.399999999999999" customHeight="1">
      <c r="A410" s="13">
        <v>74203</v>
      </c>
      <c r="B410" s="14" t="s">
        <v>345</v>
      </c>
      <c r="C410" s="40">
        <f>SUMIF(Jan!$A:$A,TB!$A410,Jan!$H:$H)</f>
        <v>0</v>
      </c>
      <c r="D410" s="40">
        <f>SUMIF(Feb!$A:$A,TB!$A410,Feb!$H:$H)</f>
        <v>0</v>
      </c>
      <c r="E410" s="40">
        <f>SUMIF(Mar!$A:$A,TB!$A410,Mar!$H:$H)</f>
        <v>0</v>
      </c>
      <c r="F410" s="40">
        <f>SUMIF(Apr!$A:$A,TB!$A410,Apr!$H:$H)</f>
        <v>0</v>
      </c>
      <c r="G410" s="40">
        <f>SUMIF(May!$A:$A,TB!$A410,May!$H:$H)</f>
        <v>0</v>
      </c>
      <c r="H410" s="40">
        <f>SUMIF(Jun!$A:$A,TB!$A410,Jun!$H:$H)</f>
        <v>0</v>
      </c>
      <c r="I410" s="40">
        <f>SUMIF(Jul!$A:$A,TB!$A410,Jul!$H:$H)</f>
        <v>0</v>
      </c>
      <c r="J410" s="40">
        <f>SUMIF(Aug!$A:$A,TB!$A410,Aug!$H:$H)</f>
        <v>0</v>
      </c>
      <c r="K410" s="40">
        <f>SUMIF(Sep!$A:$A,TB!$A410,Sep!$H:$H)</f>
        <v>0</v>
      </c>
      <c r="L410" s="40">
        <f>SUMIF(Oct!$A:$A,TB!$A410,Oct!$H:$H)</f>
        <v>0</v>
      </c>
      <c r="M410" s="40">
        <f>SUMIF(Nov!$A:$A,TB!$A410,Nov!$H:$H)</f>
        <v>0</v>
      </c>
      <c r="N410" s="167">
        <f>SUMIF(Dec!$A:$A,TB!$A410,Dec!$H:$H)</f>
        <v>0</v>
      </c>
      <c r="O410" s="181"/>
      <c r="P410" s="181"/>
      <c r="Q410" s="172">
        <v>0</v>
      </c>
      <c r="R410" s="40">
        <v>0</v>
      </c>
      <c r="S410" s="40">
        <v>0</v>
      </c>
      <c r="T410" s="40">
        <v>0</v>
      </c>
      <c r="U410" s="40">
        <v>0</v>
      </c>
      <c r="V410" s="40">
        <v>0</v>
      </c>
      <c r="W410" s="40">
        <v>0</v>
      </c>
      <c r="X410" s="40">
        <v>0</v>
      </c>
      <c r="Y410" s="40">
        <v>0</v>
      </c>
      <c r="Z410" s="40">
        <v>0</v>
      </c>
      <c r="AA410" s="40">
        <v>0</v>
      </c>
      <c r="AB410" s="40">
        <v>0</v>
      </c>
      <c r="AD410" s="40">
        <f t="shared" si="640"/>
        <v>0</v>
      </c>
      <c r="AE410" s="40">
        <f t="shared" si="641"/>
        <v>0</v>
      </c>
      <c r="AF410" s="40">
        <f t="shared" si="642"/>
        <v>0</v>
      </c>
      <c r="AG410" s="40">
        <f t="shared" si="643"/>
        <v>0</v>
      </c>
      <c r="AH410" s="40">
        <f t="shared" si="644"/>
        <v>0</v>
      </c>
      <c r="AI410" s="40">
        <f t="shared" si="645"/>
        <v>0</v>
      </c>
      <c r="AJ410" s="40">
        <f t="shared" si="646"/>
        <v>0</v>
      </c>
      <c r="AK410" s="40">
        <f t="shared" si="647"/>
        <v>0</v>
      </c>
      <c r="AL410" s="40">
        <f t="shared" si="648"/>
        <v>0</v>
      </c>
      <c r="AM410" s="40">
        <f t="shared" si="649"/>
        <v>0</v>
      </c>
      <c r="AN410" s="40">
        <f t="shared" si="650"/>
        <v>0</v>
      </c>
      <c r="AO410" s="167">
        <f t="shared" si="651"/>
        <v>0</v>
      </c>
    </row>
    <row r="411" spans="1:41" ht="16.399999999999999" customHeight="1">
      <c r="A411" s="13">
        <v>74204</v>
      </c>
      <c r="B411" s="14" t="s">
        <v>346</v>
      </c>
      <c r="C411" s="40">
        <f>SUMIF(Jan!$A:$A,TB!$A411,Jan!$H:$H)</f>
        <v>0</v>
      </c>
      <c r="D411" s="40">
        <f>SUMIF(Feb!$A:$A,TB!$A411,Feb!$H:$H)</f>
        <v>0</v>
      </c>
      <c r="E411" s="40">
        <f>SUMIF(Mar!$A:$A,TB!$A411,Mar!$H:$H)</f>
        <v>0</v>
      </c>
      <c r="F411" s="40">
        <f>SUMIF(Apr!$A:$A,TB!$A411,Apr!$H:$H)</f>
        <v>0</v>
      </c>
      <c r="G411" s="40">
        <f>SUMIF(May!$A:$A,TB!$A411,May!$H:$H)</f>
        <v>0</v>
      </c>
      <c r="H411" s="40">
        <f>SUMIF(Jun!$A:$A,TB!$A411,Jun!$H:$H)</f>
        <v>0</v>
      </c>
      <c r="I411" s="40">
        <f>SUMIF(Jul!$A:$A,TB!$A411,Jul!$H:$H)</f>
        <v>0</v>
      </c>
      <c r="J411" s="40">
        <f>SUMIF(Aug!$A:$A,TB!$A411,Aug!$H:$H)</f>
        <v>0</v>
      </c>
      <c r="K411" s="40">
        <f>SUMIF(Sep!$A:$A,TB!$A411,Sep!$H:$H)</f>
        <v>0</v>
      </c>
      <c r="L411" s="40">
        <f>SUMIF(Oct!$A:$A,TB!$A411,Oct!$H:$H)</f>
        <v>0</v>
      </c>
      <c r="M411" s="40">
        <f>SUMIF(Nov!$A:$A,TB!$A411,Nov!$H:$H)</f>
        <v>0</v>
      </c>
      <c r="N411" s="167">
        <f>SUMIF(Dec!$A:$A,TB!$A411,Dec!$H:$H)</f>
        <v>0</v>
      </c>
      <c r="O411" s="181"/>
      <c r="P411" s="181"/>
      <c r="Q411" s="172">
        <v>0</v>
      </c>
      <c r="R411" s="40">
        <v>0</v>
      </c>
      <c r="S411" s="40">
        <v>0</v>
      </c>
      <c r="T411" s="40">
        <v>0</v>
      </c>
      <c r="U411" s="40">
        <v>0</v>
      </c>
      <c r="V411" s="40">
        <v>0</v>
      </c>
      <c r="W411" s="40">
        <v>0</v>
      </c>
      <c r="X411" s="40">
        <v>0</v>
      </c>
      <c r="Y411" s="40">
        <v>0</v>
      </c>
      <c r="Z411" s="40">
        <v>0</v>
      </c>
      <c r="AA411" s="40">
        <v>0</v>
      </c>
      <c r="AB411" s="40">
        <v>0</v>
      </c>
      <c r="AD411" s="40">
        <f t="shared" si="640"/>
        <v>0</v>
      </c>
      <c r="AE411" s="40">
        <f t="shared" si="641"/>
        <v>0</v>
      </c>
      <c r="AF411" s="40">
        <f t="shared" si="642"/>
        <v>0</v>
      </c>
      <c r="AG411" s="40">
        <f t="shared" si="643"/>
        <v>0</v>
      </c>
      <c r="AH411" s="40">
        <f t="shared" si="644"/>
        <v>0</v>
      </c>
      <c r="AI411" s="40">
        <f t="shared" si="645"/>
        <v>0</v>
      </c>
      <c r="AJ411" s="40">
        <f t="shared" si="646"/>
        <v>0</v>
      </c>
      <c r="AK411" s="40">
        <f t="shared" si="647"/>
        <v>0</v>
      </c>
      <c r="AL411" s="40">
        <f t="shared" si="648"/>
        <v>0</v>
      </c>
      <c r="AM411" s="40">
        <f t="shared" si="649"/>
        <v>0</v>
      </c>
      <c r="AN411" s="40">
        <f t="shared" si="650"/>
        <v>0</v>
      </c>
      <c r="AO411" s="167">
        <f t="shared" si="651"/>
        <v>0</v>
      </c>
    </row>
    <row r="412" spans="1:41" ht="16.399999999999999" customHeight="1">
      <c r="A412" s="13">
        <v>74300</v>
      </c>
      <c r="B412" s="14" t="s">
        <v>347</v>
      </c>
      <c r="C412" s="40">
        <f>SUMIF(Jan!$A:$A,TB!$A412,Jan!$H:$H)</f>
        <v>0</v>
      </c>
      <c r="D412" s="40">
        <f>SUMIF(Feb!$A:$A,TB!$A412,Feb!$H:$H)</f>
        <v>0</v>
      </c>
      <c r="E412" s="40">
        <f>SUMIF(Mar!$A:$A,TB!$A412,Mar!$H:$H)</f>
        <v>0</v>
      </c>
      <c r="F412" s="40">
        <f>SUMIF(Apr!$A:$A,TB!$A412,Apr!$H:$H)</f>
        <v>0</v>
      </c>
      <c r="G412" s="40">
        <f>SUMIF(May!$A:$A,TB!$A412,May!$H:$H)</f>
        <v>0</v>
      </c>
      <c r="H412" s="40">
        <f>SUMIF(Jun!$A:$A,TB!$A412,Jun!$H:$H)</f>
        <v>0</v>
      </c>
      <c r="I412" s="40">
        <f>SUMIF(Jul!$A:$A,TB!$A412,Jul!$H:$H)</f>
        <v>0</v>
      </c>
      <c r="J412" s="40">
        <f>SUMIF(Aug!$A:$A,TB!$A412,Aug!$H:$H)</f>
        <v>0</v>
      </c>
      <c r="K412" s="40">
        <f>SUMIF(Sep!$A:$A,TB!$A412,Sep!$H:$H)</f>
        <v>0</v>
      </c>
      <c r="L412" s="40">
        <f>SUMIF(Oct!$A:$A,TB!$A412,Oct!$H:$H)</f>
        <v>0</v>
      </c>
      <c r="M412" s="40">
        <f>SUMIF(Nov!$A:$A,TB!$A412,Nov!$H:$H)</f>
        <v>0</v>
      </c>
      <c r="N412" s="167">
        <f>SUMIF(Dec!$A:$A,TB!$A412,Dec!$H:$H)</f>
        <v>0</v>
      </c>
      <c r="O412" s="181"/>
      <c r="P412" s="181"/>
      <c r="Q412" s="172">
        <v>0</v>
      </c>
      <c r="R412" s="40">
        <v>0</v>
      </c>
      <c r="S412" s="40">
        <v>0</v>
      </c>
      <c r="T412" s="40">
        <v>0</v>
      </c>
      <c r="U412" s="40">
        <v>0</v>
      </c>
      <c r="V412" s="40">
        <v>0</v>
      </c>
      <c r="W412" s="40">
        <v>0</v>
      </c>
      <c r="X412" s="40">
        <v>0</v>
      </c>
      <c r="Y412" s="40">
        <v>0</v>
      </c>
      <c r="Z412" s="40">
        <v>0</v>
      </c>
      <c r="AA412" s="40">
        <v>0</v>
      </c>
      <c r="AB412" s="40">
        <v>0</v>
      </c>
      <c r="AD412" s="40">
        <f t="shared" si="640"/>
        <v>0</v>
      </c>
      <c r="AE412" s="40">
        <f t="shared" si="641"/>
        <v>0</v>
      </c>
      <c r="AF412" s="40">
        <f t="shared" si="642"/>
        <v>0</v>
      </c>
      <c r="AG412" s="40">
        <f t="shared" si="643"/>
        <v>0</v>
      </c>
      <c r="AH412" s="40">
        <f t="shared" si="644"/>
        <v>0</v>
      </c>
      <c r="AI412" s="40">
        <f t="shared" si="645"/>
        <v>0</v>
      </c>
      <c r="AJ412" s="40">
        <f t="shared" si="646"/>
        <v>0</v>
      </c>
      <c r="AK412" s="40">
        <f t="shared" si="647"/>
        <v>0</v>
      </c>
      <c r="AL412" s="40">
        <f t="shared" si="648"/>
        <v>0</v>
      </c>
      <c r="AM412" s="40">
        <f t="shared" si="649"/>
        <v>0</v>
      </c>
      <c r="AN412" s="40">
        <f t="shared" si="650"/>
        <v>0</v>
      </c>
      <c r="AO412" s="167">
        <f t="shared" si="651"/>
        <v>0</v>
      </c>
    </row>
    <row r="413" spans="1:41" ht="16.399999999999999" customHeight="1">
      <c r="A413" s="13"/>
      <c r="B413" s="22"/>
      <c r="C413" s="40">
        <f>SUMIF(Jan!$A:$A,TB!$A413,Jan!$H:$H)</f>
        <v>0</v>
      </c>
      <c r="D413" s="40">
        <f>SUMIF(Feb!$A:$A,TB!$A413,Feb!$H:$H)</f>
        <v>0</v>
      </c>
      <c r="E413" s="40">
        <f>SUMIF(Mar!$A:$A,TB!$A413,Mar!$H:$H)</f>
        <v>0</v>
      </c>
      <c r="F413" s="40">
        <f>SUMIF(Apr!$A:$A,TB!$A413,Apr!$H:$H)</f>
        <v>0</v>
      </c>
      <c r="G413" s="40">
        <f>SUMIF(May!$A:$A,TB!$A413,May!$H:$H)</f>
        <v>0</v>
      </c>
      <c r="H413" s="40">
        <f>SUMIF(Jun!$A:$A,TB!$A413,Jun!$H:$H)</f>
        <v>0</v>
      </c>
      <c r="I413" s="40">
        <f>SUMIF(Jul!$A:$A,TB!$A413,Jul!$H:$H)</f>
        <v>0</v>
      </c>
      <c r="J413" s="40">
        <f>SUMIF(Aug!$A:$A,TB!$A413,Aug!$H:$H)</f>
        <v>0</v>
      </c>
      <c r="K413" s="40">
        <f>SUMIF(Sep!$A:$A,TB!$A413,Sep!$H:$H)</f>
        <v>0</v>
      </c>
      <c r="L413" s="40">
        <f>SUMIF(Oct!$A:$A,TB!$A413,Oct!$H:$H)</f>
        <v>0</v>
      </c>
      <c r="M413" s="40">
        <f>SUMIF(Nov!$A:$A,TB!$A413,Nov!$H:$H)</f>
        <v>0</v>
      </c>
      <c r="N413" s="167">
        <f>SUMIF(Dec!$A:$A,TB!$A413,Dec!$H:$H)</f>
        <v>0</v>
      </c>
      <c r="O413" s="181"/>
      <c r="P413" s="181"/>
      <c r="Q413" s="172">
        <v>0</v>
      </c>
      <c r="R413" s="40">
        <v>0</v>
      </c>
      <c r="S413" s="40">
        <v>0</v>
      </c>
      <c r="T413" s="40">
        <v>0</v>
      </c>
      <c r="U413" s="40">
        <v>0</v>
      </c>
      <c r="V413" s="40">
        <v>0</v>
      </c>
      <c r="W413" s="40">
        <v>0</v>
      </c>
      <c r="X413" s="40">
        <v>0</v>
      </c>
      <c r="Y413" s="40">
        <v>0</v>
      </c>
      <c r="Z413" s="40">
        <v>0</v>
      </c>
      <c r="AA413" s="40">
        <v>0</v>
      </c>
      <c r="AB413" s="40">
        <v>0</v>
      </c>
      <c r="AD413" s="40">
        <f t="shared" si="640"/>
        <v>0</v>
      </c>
      <c r="AE413" s="40">
        <f t="shared" si="641"/>
        <v>0</v>
      </c>
      <c r="AF413" s="40">
        <f t="shared" si="642"/>
        <v>0</v>
      </c>
      <c r="AG413" s="40">
        <f t="shared" si="643"/>
        <v>0</v>
      </c>
      <c r="AH413" s="40">
        <f t="shared" si="644"/>
        <v>0</v>
      </c>
      <c r="AI413" s="40">
        <f t="shared" si="645"/>
        <v>0</v>
      </c>
      <c r="AJ413" s="40">
        <f t="shared" si="646"/>
        <v>0</v>
      </c>
      <c r="AK413" s="40">
        <f t="shared" si="647"/>
        <v>0</v>
      </c>
      <c r="AL413" s="40">
        <f t="shared" si="648"/>
        <v>0</v>
      </c>
      <c r="AM413" s="40">
        <f t="shared" si="649"/>
        <v>0</v>
      </c>
      <c r="AN413" s="40">
        <f t="shared" si="650"/>
        <v>0</v>
      </c>
      <c r="AO413" s="167">
        <f t="shared" si="651"/>
        <v>0</v>
      </c>
    </row>
    <row r="414" spans="1:41" ht="16.399999999999999" customHeight="1">
      <c r="A414" s="13"/>
      <c r="B414" s="21"/>
      <c r="C414" s="40">
        <f>SUMIF(Jan!$A:$A,TB!$A414,Jan!$H:$H)</f>
        <v>0</v>
      </c>
      <c r="D414" s="40">
        <f>SUMIF(Feb!$A:$A,TB!$A414,Feb!$H:$H)</f>
        <v>0</v>
      </c>
      <c r="E414" s="40">
        <f>SUMIF(Mar!$A:$A,TB!$A414,Mar!$H:$H)</f>
        <v>0</v>
      </c>
      <c r="F414" s="40">
        <f>SUMIF(Apr!$A:$A,TB!$A414,Apr!$H:$H)</f>
        <v>0</v>
      </c>
      <c r="G414" s="40">
        <f>SUMIF(May!$A:$A,TB!$A414,May!$H:$H)</f>
        <v>0</v>
      </c>
      <c r="H414" s="40">
        <f>SUMIF(Jun!$A:$A,TB!$A414,Jun!$H:$H)</f>
        <v>0</v>
      </c>
      <c r="I414" s="40">
        <f>SUMIF(Jul!$A:$A,TB!$A414,Jul!$H:$H)</f>
        <v>0</v>
      </c>
      <c r="J414" s="40">
        <f>SUMIF(Aug!$A:$A,TB!$A414,Aug!$H:$H)</f>
        <v>0</v>
      </c>
      <c r="K414" s="40">
        <f>SUMIF(Sep!$A:$A,TB!$A414,Sep!$H:$H)</f>
        <v>0</v>
      </c>
      <c r="L414" s="40">
        <f>SUMIF(Oct!$A:$A,TB!$A414,Oct!$H:$H)</f>
        <v>0</v>
      </c>
      <c r="M414" s="40">
        <f>SUMIF(Nov!$A:$A,TB!$A414,Nov!$H:$H)</f>
        <v>0</v>
      </c>
      <c r="N414" s="167">
        <f>SUMIF(Dec!$A:$A,TB!$A414,Dec!$H:$H)</f>
        <v>0</v>
      </c>
      <c r="O414" s="181"/>
      <c r="P414" s="181"/>
      <c r="Q414" s="172">
        <v>0</v>
      </c>
      <c r="R414" s="40">
        <v>0</v>
      </c>
      <c r="S414" s="40">
        <v>0</v>
      </c>
      <c r="T414" s="40">
        <v>0</v>
      </c>
      <c r="U414" s="40">
        <v>0</v>
      </c>
      <c r="V414" s="40">
        <v>0</v>
      </c>
      <c r="W414" s="40">
        <v>0</v>
      </c>
      <c r="X414" s="40">
        <v>0</v>
      </c>
      <c r="Y414" s="40">
        <v>0</v>
      </c>
      <c r="Z414" s="40">
        <v>0</v>
      </c>
      <c r="AA414" s="40">
        <v>0</v>
      </c>
      <c r="AB414" s="40">
        <v>0</v>
      </c>
      <c r="AD414" s="40">
        <f t="shared" si="640"/>
        <v>0</v>
      </c>
      <c r="AE414" s="40">
        <f t="shared" si="641"/>
        <v>0</v>
      </c>
      <c r="AF414" s="40">
        <f t="shared" si="642"/>
        <v>0</v>
      </c>
      <c r="AG414" s="40">
        <f t="shared" si="643"/>
        <v>0</v>
      </c>
      <c r="AH414" s="40">
        <f t="shared" si="644"/>
        <v>0</v>
      </c>
      <c r="AI414" s="40">
        <f t="shared" si="645"/>
        <v>0</v>
      </c>
      <c r="AJ414" s="40">
        <f t="shared" si="646"/>
        <v>0</v>
      </c>
      <c r="AK414" s="40">
        <f t="shared" si="647"/>
        <v>0</v>
      </c>
      <c r="AL414" s="40">
        <f t="shared" si="648"/>
        <v>0</v>
      </c>
      <c r="AM414" s="40">
        <f t="shared" si="649"/>
        <v>0</v>
      </c>
      <c r="AN414" s="40">
        <f t="shared" si="650"/>
        <v>0</v>
      </c>
      <c r="AO414" s="167">
        <f t="shared" si="651"/>
        <v>0</v>
      </c>
    </row>
    <row r="415" spans="1:41" ht="16.399999999999999" customHeight="1">
      <c r="A415" s="17" t="s">
        <v>77</v>
      </c>
      <c r="B415" s="18"/>
      <c r="C415" s="19">
        <f t="shared" ref="C415" si="652">ROUND(SUM(C368:C414),2)</f>
        <v>-3405344.44</v>
      </c>
      <c r="D415" s="19">
        <f t="shared" ref="D415:N415" si="653">ROUND(SUM(D368:D414),2)</f>
        <v>-5706898.54</v>
      </c>
      <c r="E415" s="19">
        <f t="shared" si="653"/>
        <v>-8465884.6099999994</v>
      </c>
      <c r="F415" s="19">
        <f t="shared" si="653"/>
        <v>-10658003.310000001</v>
      </c>
      <c r="G415" s="19">
        <f t="shared" si="653"/>
        <v>-11776070.130000001</v>
      </c>
      <c r="H415" s="19">
        <f t="shared" si="653"/>
        <v>-13590775.51</v>
      </c>
      <c r="I415" s="19">
        <f t="shared" si="653"/>
        <v>-13590775.51</v>
      </c>
      <c r="J415" s="19">
        <f t="shared" si="653"/>
        <v>-13590775.51</v>
      </c>
      <c r="K415" s="19">
        <f t="shared" si="653"/>
        <v>-13590775.51</v>
      </c>
      <c r="L415" s="19">
        <f t="shared" si="653"/>
        <v>-13590775.51</v>
      </c>
      <c r="M415" s="19">
        <f t="shared" si="653"/>
        <v>-13590775.51</v>
      </c>
      <c r="N415" s="166">
        <f t="shared" si="653"/>
        <v>-13590775.51</v>
      </c>
      <c r="O415" s="180"/>
      <c r="P415" s="180"/>
      <c r="Q415" s="171">
        <v>-4869763.84</v>
      </c>
      <c r="R415" s="19">
        <v>-8296787.2599999998</v>
      </c>
      <c r="S415" s="19">
        <v>-11375737.359999999</v>
      </c>
      <c r="T415" s="19">
        <v>-12382449.92</v>
      </c>
      <c r="U415" s="19">
        <v>-15134784.18</v>
      </c>
      <c r="V415" s="19">
        <v>-16852685.140000001</v>
      </c>
      <c r="W415" s="19">
        <v>-22021582.609999999</v>
      </c>
      <c r="X415" s="19">
        <v>-27203448</v>
      </c>
      <c r="Y415" s="19">
        <v>-29074686.129999999</v>
      </c>
      <c r="Z415" s="19">
        <v>-31035850.379999999</v>
      </c>
      <c r="AA415" s="19">
        <v>-33185607.02</v>
      </c>
      <c r="AB415" s="19">
        <v>-39157797.380000003</v>
      </c>
      <c r="AD415" s="19">
        <f t="shared" ref="AD415:AO415" si="654">ROUND(SUM(AD368:AD414),2)</f>
        <v>-26140104.98</v>
      </c>
      <c r="AE415" s="19">
        <f t="shared" si="654"/>
        <v>-43621820.369999997</v>
      </c>
      <c r="AF415" s="19">
        <f t="shared" si="654"/>
        <v>-64670892.549999997</v>
      </c>
      <c r="AG415" s="19">
        <f t="shared" si="654"/>
        <v>-81443132.299999997</v>
      </c>
      <c r="AH415" s="19">
        <f t="shared" si="654"/>
        <v>-90181145.049999997</v>
      </c>
      <c r="AI415" s="19">
        <f t="shared" si="654"/>
        <v>-104165139.81999999</v>
      </c>
      <c r="AJ415" s="19">
        <f t="shared" si="654"/>
        <v>-104165139.81999999</v>
      </c>
      <c r="AK415" s="19">
        <f t="shared" si="654"/>
        <v>-104165139.81999999</v>
      </c>
      <c r="AL415" s="19">
        <f t="shared" si="654"/>
        <v>-104165139.81999999</v>
      </c>
      <c r="AM415" s="19">
        <f t="shared" si="654"/>
        <v>-104165139.81999999</v>
      </c>
      <c r="AN415" s="19">
        <f t="shared" si="654"/>
        <v>-104165139.81999999</v>
      </c>
      <c r="AO415" s="19">
        <f t="shared" si="654"/>
        <v>-104165139.81999999</v>
      </c>
    </row>
    <row r="416" spans="1:41" ht="16.399999999999999" customHeight="1">
      <c r="A416" s="13"/>
      <c r="B416" s="22"/>
      <c r="C416" s="40">
        <f>SUMIF(Jan!$A:$A,TB!$A416,Jan!$H:$H)</f>
        <v>0</v>
      </c>
      <c r="D416" s="40">
        <f>SUMIF(Feb!$A:$A,TB!$A416,Feb!$H:$H)</f>
        <v>0</v>
      </c>
      <c r="E416" s="40">
        <f>SUMIF(Mar!$A:$A,TB!$A416,Mar!$H:$H)</f>
        <v>0</v>
      </c>
      <c r="F416" s="40">
        <f>SUMIF(Apr!$A:$A,TB!$A416,Apr!$H:$H)</f>
        <v>0</v>
      </c>
      <c r="G416" s="40">
        <f>SUMIF(May!$A:$A,TB!$A416,May!$H:$H)</f>
        <v>0</v>
      </c>
      <c r="H416" s="40">
        <f>SUMIF(Jun!$A:$A,TB!$A416,Jun!$H:$H)</f>
        <v>0</v>
      </c>
      <c r="I416" s="40">
        <f>SUMIF(Jul!$A:$A,TB!$A416,Jul!$H:$H)</f>
        <v>0</v>
      </c>
      <c r="J416" s="40">
        <f>SUMIF(Aug!$A:$A,TB!$A416,Aug!$H:$H)</f>
        <v>0</v>
      </c>
      <c r="K416" s="40">
        <f>SUMIF(Sep!$A:$A,TB!$A416,Sep!$H:$H)</f>
        <v>0</v>
      </c>
      <c r="L416" s="40">
        <f>SUMIF(Oct!$A:$A,TB!$A416,Oct!$H:$H)</f>
        <v>0</v>
      </c>
      <c r="M416" s="40">
        <f>SUMIF(Nov!$A:$A,TB!$A416,Nov!$H:$H)</f>
        <v>0</v>
      </c>
      <c r="N416" s="167">
        <f>SUMIF(Dec!$A:$A,TB!$A416,Dec!$H:$H)</f>
        <v>0</v>
      </c>
      <c r="O416" s="181"/>
      <c r="P416" s="181"/>
      <c r="Q416" s="172">
        <v>0</v>
      </c>
      <c r="R416" s="40">
        <v>0</v>
      </c>
      <c r="S416" s="40">
        <v>0</v>
      </c>
      <c r="T416" s="40">
        <v>0</v>
      </c>
      <c r="U416" s="40">
        <v>0</v>
      </c>
      <c r="V416" s="40">
        <v>0</v>
      </c>
      <c r="W416" s="40">
        <v>0</v>
      </c>
      <c r="X416" s="40">
        <v>0</v>
      </c>
      <c r="Y416" s="40">
        <v>0</v>
      </c>
      <c r="Z416" s="40">
        <v>0</v>
      </c>
      <c r="AA416" s="40">
        <v>0</v>
      </c>
      <c r="AB416" s="40">
        <v>0</v>
      </c>
      <c r="AD416" s="40">
        <f t="shared" ref="AD416:AD479" si="655">ROUND(C416*AD$2,2)</f>
        <v>0</v>
      </c>
      <c r="AE416" s="40">
        <f t="shared" ref="AE416:AE479" si="656">ROUND(D416*AE$2,2)</f>
        <v>0</v>
      </c>
      <c r="AF416" s="40">
        <f t="shared" ref="AF416:AF479" si="657">ROUND(E416*AF$2,2)</f>
        <v>0</v>
      </c>
      <c r="AG416" s="40">
        <f t="shared" ref="AG416:AG479" si="658">ROUND(F416*AG$2,2)</f>
        <v>0</v>
      </c>
      <c r="AH416" s="40">
        <f t="shared" ref="AH416:AH479" si="659">ROUND(G416*AH$2,2)</f>
        <v>0</v>
      </c>
      <c r="AI416" s="40">
        <f t="shared" ref="AI416:AI479" si="660">ROUND(H416*AI$2,2)</f>
        <v>0</v>
      </c>
      <c r="AJ416" s="40">
        <f t="shared" ref="AJ416:AJ479" si="661">ROUND(I416*AJ$2,2)</f>
        <v>0</v>
      </c>
      <c r="AK416" s="40">
        <f t="shared" ref="AK416:AK479" si="662">ROUND(J416*AK$2,2)</f>
        <v>0</v>
      </c>
      <c r="AL416" s="40">
        <f t="shared" ref="AL416:AL479" si="663">ROUND(K416*AL$2,2)</f>
        <v>0</v>
      </c>
      <c r="AM416" s="40">
        <f t="shared" ref="AM416:AM479" si="664">ROUND(L416*AM$2,2)</f>
        <v>0</v>
      </c>
      <c r="AN416" s="40">
        <f t="shared" ref="AN416:AN479" si="665">ROUND(M416*AN$2,2)</f>
        <v>0</v>
      </c>
      <c r="AO416" s="167">
        <f t="shared" ref="AO416:AO479" si="666">ROUND(N416*AO$2,2)</f>
        <v>0</v>
      </c>
    </row>
    <row r="417" spans="1:41" ht="16.399999999999999" customHeight="1">
      <c r="A417" s="13">
        <v>81001</v>
      </c>
      <c r="B417" s="22" t="s">
        <v>304</v>
      </c>
      <c r="C417" s="40">
        <f>SUMIF(Jan!$A:$A,TB!$A417,Jan!$H:$H)</f>
        <v>2735504.27</v>
      </c>
      <c r="D417" s="40">
        <f>SUMIF(Feb!$A:$A,TB!$A417,Feb!$H:$H)</f>
        <v>4459694.26</v>
      </c>
      <c r="E417" s="40">
        <f>SUMIF(Mar!$A:$A,TB!$A417,Mar!$H:$H)</f>
        <v>6582400.3600000003</v>
      </c>
      <c r="F417" s="40">
        <f>SUMIF(Apr!$A:$A,TB!$A417,Apr!$H:$H)</f>
        <v>8221432.6699999999</v>
      </c>
      <c r="G417" s="40">
        <f>SUMIF(May!$A:$A,TB!$A417,May!$H:$H)</f>
        <v>8798892.8000000007</v>
      </c>
      <c r="H417" s="40">
        <f>SUMIF(Jun!$A:$A,TB!$A417,Jun!$H:$H)</f>
        <v>10178872.210000001</v>
      </c>
      <c r="I417" s="40">
        <f>SUMIF(Jul!$A:$A,TB!$A417,Jul!$H:$H)</f>
        <v>10178872.210000001</v>
      </c>
      <c r="J417" s="40">
        <f>SUMIF(Aug!$A:$A,TB!$A417,Aug!$H:$H)</f>
        <v>10178872.210000001</v>
      </c>
      <c r="K417" s="40">
        <f>SUMIF(Sep!$A:$A,TB!$A417,Sep!$H:$H)</f>
        <v>10178872.210000001</v>
      </c>
      <c r="L417" s="40">
        <f>SUMIF(Oct!$A:$A,TB!$A417,Oct!$H:$H)</f>
        <v>10178872.210000001</v>
      </c>
      <c r="M417" s="40">
        <f>SUMIF(Nov!$A:$A,TB!$A417,Nov!$H:$H)</f>
        <v>10178872.210000001</v>
      </c>
      <c r="N417" s="167">
        <f>SUMIF(Dec!$A:$A,TB!$A417,Dec!$H:$H)</f>
        <v>10178872.210000001</v>
      </c>
      <c r="O417" s="181"/>
      <c r="P417" s="181"/>
      <c r="Q417" s="172">
        <v>1034377.94</v>
      </c>
      <c r="R417" s="40">
        <v>2437058.09</v>
      </c>
      <c r="S417" s="40">
        <v>3123433.55</v>
      </c>
      <c r="T417" s="40">
        <v>3864235.72</v>
      </c>
      <c r="U417" s="40">
        <v>6019649.1299999999</v>
      </c>
      <c r="V417" s="40">
        <v>7239347.6100000003</v>
      </c>
      <c r="W417" s="40">
        <v>11476610.34</v>
      </c>
      <c r="X417" s="40">
        <v>15409500.1</v>
      </c>
      <c r="Y417" s="40">
        <v>16484892.470000001</v>
      </c>
      <c r="Z417" s="40">
        <v>17621274.969999999</v>
      </c>
      <c r="AA417" s="40">
        <v>18746717.77</v>
      </c>
      <c r="AB417" s="40">
        <v>23216750.030000001</v>
      </c>
      <c r="AD417" s="40">
        <f t="shared" si="655"/>
        <v>20998277.879999999</v>
      </c>
      <c r="AE417" s="40">
        <f t="shared" si="656"/>
        <v>34088565.020000003</v>
      </c>
      <c r="AF417" s="40">
        <f t="shared" si="657"/>
        <v>50282956.350000001</v>
      </c>
      <c r="AG417" s="40">
        <f t="shared" si="658"/>
        <v>62824077.75</v>
      </c>
      <c r="AH417" s="40">
        <f t="shared" si="659"/>
        <v>67381921.060000002</v>
      </c>
      <c r="AI417" s="40">
        <f t="shared" si="660"/>
        <v>78014948.170000002</v>
      </c>
      <c r="AJ417" s="40">
        <f t="shared" si="661"/>
        <v>78014948.170000002</v>
      </c>
      <c r="AK417" s="40">
        <f t="shared" si="662"/>
        <v>78014948.170000002</v>
      </c>
      <c r="AL417" s="40">
        <f t="shared" si="663"/>
        <v>78014948.170000002</v>
      </c>
      <c r="AM417" s="40">
        <f t="shared" si="664"/>
        <v>78014948.170000002</v>
      </c>
      <c r="AN417" s="40">
        <f t="shared" si="665"/>
        <v>78014948.170000002</v>
      </c>
      <c r="AO417" s="167">
        <f t="shared" si="666"/>
        <v>78014948.170000002</v>
      </c>
    </row>
    <row r="418" spans="1:41" ht="16.399999999999999" customHeight="1">
      <c r="A418" s="13">
        <v>81002</v>
      </c>
      <c r="B418" s="22" t="s">
        <v>305</v>
      </c>
      <c r="C418" s="40">
        <f>SUMIF(Jan!$A:$A,TB!$A418,Jan!$H:$H)</f>
        <v>0</v>
      </c>
      <c r="D418" s="40">
        <f>SUMIF(Feb!$A:$A,TB!$A418,Feb!$H:$H)</f>
        <v>0</v>
      </c>
      <c r="E418" s="40">
        <f>SUMIF(Mar!$A:$A,TB!$A418,Mar!$H:$H)</f>
        <v>0</v>
      </c>
      <c r="F418" s="40">
        <f>SUMIF(Apr!$A:$A,TB!$A418,Apr!$H:$H)</f>
        <v>0</v>
      </c>
      <c r="G418" s="40">
        <f>SUMIF(May!$A:$A,TB!$A418,May!$H:$H)</f>
        <v>0</v>
      </c>
      <c r="H418" s="40">
        <f>SUMIF(Jun!$A:$A,TB!$A418,Jun!$H:$H)</f>
        <v>0</v>
      </c>
      <c r="I418" s="40">
        <f>SUMIF(Jul!$A:$A,TB!$A418,Jul!$H:$H)</f>
        <v>0</v>
      </c>
      <c r="J418" s="40">
        <f>SUMIF(Aug!$A:$A,TB!$A418,Aug!$H:$H)</f>
        <v>0</v>
      </c>
      <c r="K418" s="40">
        <f>SUMIF(Sep!$A:$A,TB!$A418,Sep!$H:$H)</f>
        <v>0</v>
      </c>
      <c r="L418" s="40">
        <f>SUMIF(Oct!$A:$A,TB!$A418,Oct!$H:$H)</f>
        <v>0</v>
      </c>
      <c r="M418" s="40">
        <f>SUMIF(Nov!$A:$A,TB!$A418,Nov!$H:$H)</f>
        <v>0</v>
      </c>
      <c r="N418" s="167">
        <f>SUMIF(Dec!$A:$A,TB!$A418,Dec!$H:$H)</f>
        <v>0</v>
      </c>
      <c r="O418" s="181"/>
      <c r="P418" s="181"/>
      <c r="Q418" s="172">
        <v>0</v>
      </c>
      <c r="R418" s="40">
        <v>0</v>
      </c>
      <c r="S418" s="40">
        <v>0</v>
      </c>
      <c r="T418" s="40">
        <v>0</v>
      </c>
      <c r="U418" s="40">
        <v>0</v>
      </c>
      <c r="V418" s="40">
        <v>0</v>
      </c>
      <c r="W418" s="40">
        <v>0</v>
      </c>
      <c r="X418" s="40">
        <v>0</v>
      </c>
      <c r="Y418" s="40">
        <v>0</v>
      </c>
      <c r="Z418" s="40">
        <v>0</v>
      </c>
      <c r="AA418" s="40">
        <v>0</v>
      </c>
      <c r="AB418" s="40">
        <v>0</v>
      </c>
      <c r="AD418" s="40">
        <f t="shared" si="655"/>
        <v>0</v>
      </c>
      <c r="AE418" s="40">
        <f t="shared" si="656"/>
        <v>0</v>
      </c>
      <c r="AF418" s="40">
        <f t="shared" si="657"/>
        <v>0</v>
      </c>
      <c r="AG418" s="40">
        <f t="shared" si="658"/>
        <v>0</v>
      </c>
      <c r="AH418" s="40">
        <f t="shared" si="659"/>
        <v>0</v>
      </c>
      <c r="AI418" s="40">
        <f t="shared" si="660"/>
        <v>0</v>
      </c>
      <c r="AJ418" s="40">
        <f t="shared" si="661"/>
        <v>0</v>
      </c>
      <c r="AK418" s="40">
        <f t="shared" si="662"/>
        <v>0</v>
      </c>
      <c r="AL418" s="40">
        <f t="shared" si="663"/>
        <v>0</v>
      </c>
      <c r="AM418" s="40">
        <f t="shared" si="664"/>
        <v>0</v>
      </c>
      <c r="AN418" s="40">
        <f t="shared" si="665"/>
        <v>0</v>
      </c>
      <c r="AO418" s="167">
        <f t="shared" si="666"/>
        <v>0</v>
      </c>
    </row>
    <row r="419" spans="1:41" ht="16.399999999999999" customHeight="1">
      <c r="A419" s="13">
        <v>81003</v>
      </c>
      <c r="B419" s="22" t="s">
        <v>306</v>
      </c>
      <c r="C419" s="40">
        <f>SUMIF(Jan!$A:$A,TB!$A419,Jan!$H:$H)</f>
        <v>0</v>
      </c>
      <c r="D419" s="40">
        <f>SUMIF(Feb!$A:$A,TB!$A419,Feb!$H:$H)</f>
        <v>0</v>
      </c>
      <c r="E419" s="40">
        <f>SUMIF(Mar!$A:$A,TB!$A419,Mar!$H:$H)</f>
        <v>0</v>
      </c>
      <c r="F419" s="40">
        <f>SUMIF(Apr!$A:$A,TB!$A419,Apr!$H:$H)</f>
        <v>0</v>
      </c>
      <c r="G419" s="40">
        <f>SUMIF(May!$A:$A,TB!$A419,May!$H:$H)</f>
        <v>0</v>
      </c>
      <c r="H419" s="40">
        <f>SUMIF(Jun!$A:$A,TB!$A419,Jun!$H:$H)</f>
        <v>0</v>
      </c>
      <c r="I419" s="40">
        <f>SUMIF(Jul!$A:$A,TB!$A419,Jul!$H:$H)</f>
        <v>0</v>
      </c>
      <c r="J419" s="40">
        <f>SUMIF(Aug!$A:$A,TB!$A419,Aug!$H:$H)</f>
        <v>0</v>
      </c>
      <c r="K419" s="40">
        <f>SUMIF(Sep!$A:$A,TB!$A419,Sep!$H:$H)</f>
        <v>0</v>
      </c>
      <c r="L419" s="40">
        <f>SUMIF(Oct!$A:$A,TB!$A419,Oct!$H:$H)</f>
        <v>0</v>
      </c>
      <c r="M419" s="40">
        <f>SUMIF(Nov!$A:$A,TB!$A419,Nov!$H:$H)</f>
        <v>0</v>
      </c>
      <c r="N419" s="167">
        <f>SUMIF(Dec!$A:$A,TB!$A419,Dec!$H:$H)</f>
        <v>0</v>
      </c>
      <c r="O419" s="181"/>
      <c r="P419" s="181"/>
      <c r="Q419" s="172">
        <v>0</v>
      </c>
      <c r="R419" s="40">
        <v>0</v>
      </c>
      <c r="S419" s="40">
        <v>0</v>
      </c>
      <c r="T419" s="40">
        <v>0</v>
      </c>
      <c r="U419" s="40">
        <v>0</v>
      </c>
      <c r="V419" s="40">
        <v>0</v>
      </c>
      <c r="W419" s="40">
        <v>0</v>
      </c>
      <c r="X419" s="40">
        <v>0</v>
      </c>
      <c r="Y419" s="40">
        <v>0</v>
      </c>
      <c r="Z419" s="40">
        <v>0</v>
      </c>
      <c r="AA419" s="40">
        <v>0</v>
      </c>
      <c r="AB419" s="40">
        <v>0</v>
      </c>
      <c r="AD419" s="40">
        <f t="shared" si="655"/>
        <v>0</v>
      </c>
      <c r="AE419" s="40">
        <f t="shared" si="656"/>
        <v>0</v>
      </c>
      <c r="AF419" s="40">
        <f t="shared" si="657"/>
        <v>0</v>
      </c>
      <c r="AG419" s="40">
        <f t="shared" si="658"/>
        <v>0</v>
      </c>
      <c r="AH419" s="40">
        <f t="shared" si="659"/>
        <v>0</v>
      </c>
      <c r="AI419" s="40">
        <f t="shared" si="660"/>
        <v>0</v>
      </c>
      <c r="AJ419" s="40">
        <f t="shared" si="661"/>
        <v>0</v>
      </c>
      <c r="AK419" s="40">
        <f t="shared" si="662"/>
        <v>0</v>
      </c>
      <c r="AL419" s="40">
        <f t="shared" si="663"/>
        <v>0</v>
      </c>
      <c r="AM419" s="40">
        <f t="shared" si="664"/>
        <v>0</v>
      </c>
      <c r="AN419" s="40">
        <f t="shared" si="665"/>
        <v>0</v>
      </c>
      <c r="AO419" s="167">
        <f t="shared" si="666"/>
        <v>0</v>
      </c>
    </row>
    <row r="420" spans="1:41" ht="16.399999999999999" customHeight="1">
      <c r="A420" s="13">
        <v>81004</v>
      </c>
      <c r="B420" s="22" t="s">
        <v>307</v>
      </c>
      <c r="C420" s="40">
        <f>SUMIF(Jan!$A:$A,TB!$A420,Jan!$H:$H)</f>
        <v>0</v>
      </c>
      <c r="D420" s="40">
        <f>SUMIF(Feb!$A:$A,TB!$A420,Feb!$H:$H)</f>
        <v>0</v>
      </c>
      <c r="E420" s="40">
        <f>SUMIF(Mar!$A:$A,TB!$A420,Mar!$H:$H)</f>
        <v>0</v>
      </c>
      <c r="F420" s="40">
        <f>SUMIF(Apr!$A:$A,TB!$A420,Apr!$H:$H)</f>
        <v>0</v>
      </c>
      <c r="G420" s="40">
        <f>SUMIF(May!$A:$A,TB!$A420,May!$H:$H)</f>
        <v>0</v>
      </c>
      <c r="H420" s="40">
        <f>SUMIF(Jun!$A:$A,TB!$A420,Jun!$H:$H)</f>
        <v>0</v>
      </c>
      <c r="I420" s="40">
        <f>SUMIF(Jul!$A:$A,TB!$A420,Jul!$H:$H)</f>
        <v>0</v>
      </c>
      <c r="J420" s="40">
        <f>SUMIF(Aug!$A:$A,TB!$A420,Aug!$H:$H)</f>
        <v>0</v>
      </c>
      <c r="K420" s="40">
        <f>SUMIF(Sep!$A:$A,TB!$A420,Sep!$H:$H)</f>
        <v>0</v>
      </c>
      <c r="L420" s="40">
        <f>SUMIF(Oct!$A:$A,TB!$A420,Oct!$H:$H)</f>
        <v>0</v>
      </c>
      <c r="M420" s="40">
        <f>SUMIF(Nov!$A:$A,TB!$A420,Nov!$H:$H)</f>
        <v>0</v>
      </c>
      <c r="N420" s="167">
        <f>SUMIF(Dec!$A:$A,TB!$A420,Dec!$H:$H)</f>
        <v>0</v>
      </c>
      <c r="O420" s="181"/>
      <c r="P420" s="181"/>
      <c r="Q420" s="172">
        <v>0</v>
      </c>
      <c r="R420" s="40">
        <v>0</v>
      </c>
      <c r="S420" s="40">
        <v>0</v>
      </c>
      <c r="T420" s="40">
        <v>0</v>
      </c>
      <c r="U420" s="40">
        <v>0</v>
      </c>
      <c r="V420" s="40">
        <v>0</v>
      </c>
      <c r="W420" s="40">
        <v>0</v>
      </c>
      <c r="X420" s="40">
        <v>0</v>
      </c>
      <c r="Y420" s="40">
        <v>0</v>
      </c>
      <c r="Z420" s="40">
        <v>0</v>
      </c>
      <c r="AA420" s="40">
        <v>0</v>
      </c>
      <c r="AB420" s="40">
        <v>0</v>
      </c>
      <c r="AD420" s="40">
        <f t="shared" si="655"/>
        <v>0</v>
      </c>
      <c r="AE420" s="40">
        <f t="shared" si="656"/>
        <v>0</v>
      </c>
      <c r="AF420" s="40">
        <f t="shared" si="657"/>
        <v>0</v>
      </c>
      <c r="AG420" s="40">
        <f t="shared" si="658"/>
        <v>0</v>
      </c>
      <c r="AH420" s="40">
        <f t="shared" si="659"/>
        <v>0</v>
      </c>
      <c r="AI420" s="40">
        <f t="shared" si="660"/>
        <v>0</v>
      </c>
      <c r="AJ420" s="40">
        <f t="shared" si="661"/>
        <v>0</v>
      </c>
      <c r="AK420" s="40">
        <f t="shared" si="662"/>
        <v>0</v>
      </c>
      <c r="AL420" s="40">
        <f t="shared" si="663"/>
        <v>0</v>
      </c>
      <c r="AM420" s="40">
        <f t="shared" si="664"/>
        <v>0</v>
      </c>
      <c r="AN420" s="40">
        <f t="shared" si="665"/>
        <v>0</v>
      </c>
      <c r="AO420" s="167">
        <f t="shared" si="666"/>
        <v>0</v>
      </c>
    </row>
    <row r="421" spans="1:41" ht="16.399999999999999" customHeight="1">
      <c r="A421" s="13">
        <v>81005</v>
      </c>
      <c r="B421" s="22" t="s">
        <v>308</v>
      </c>
      <c r="C421" s="40">
        <f>SUMIF(Jan!$A:$A,TB!$A421,Jan!$H:$H)</f>
        <v>0</v>
      </c>
      <c r="D421" s="40">
        <f>SUMIF(Feb!$A:$A,TB!$A421,Feb!$H:$H)</f>
        <v>0</v>
      </c>
      <c r="E421" s="40">
        <f>SUMIF(Mar!$A:$A,TB!$A421,Mar!$H:$H)</f>
        <v>0</v>
      </c>
      <c r="F421" s="40">
        <f>SUMIF(Apr!$A:$A,TB!$A421,Apr!$H:$H)</f>
        <v>0</v>
      </c>
      <c r="G421" s="40">
        <f>SUMIF(May!$A:$A,TB!$A421,May!$H:$H)</f>
        <v>0</v>
      </c>
      <c r="H421" s="40">
        <f>SUMIF(Jun!$A:$A,TB!$A421,Jun!$H:$H)</f>
        <v>0</v>
      </c>
      <c r="I421" s="40">
        <f>SUMIF(Jul!$A:$A,TB!$A421,Jul!$H:$H)</f>
        <v>0</v>
      </c>
      <c r="J421" s="40">
        <f>SUMIF(Aug!$A:$A,TB!$A421,Aug!$H:$H)</f>
        <v>0</v>
      </c>
      <c r="K421" s="40">
        <f>SUMIF(Sep!$A:$A,TB!$A421,Sep!$H:$H)</f>
        <v>0</v>
      </c>
      <c r="L421" s="40">
        <f>SUMIF(Oct!$A:$A,TB!$A421,Oct!$H:$H)</f>
        <v>0</v>
      </c>
      <c r="M421" s="40">
        <f>SUMIF(Nov!$A:$A,TB!$A421,Nov!$H:$H)</f>
        <v>0</v>
      </c>
      <c r="N421" s="167">
        <f>SUMIF(Dec!$A:$A,TB!$A421,Dec!$H:$H)</f>
        <v>0</v>
      </c>
      <c r="O421" s="181"/>
      <c r="P421" s="181"/>
      <c r="Q421" s="172">
        <v>0</v>
      </c>
      <c r="R421" s="40">
        <v>0</v>
      </c>
      <c r="S421" s="40">
        <v>0</v>
      </c>
      <c r="T421" s="40">
        <v>0</v>
      </c>
      <c r="U421" s="40">
        <v>0</v>
      </c>
      <c r="V421" s="40">
        <v>0</v>
      </c>
      <c r="W421" s="40">
        <v>0</v>
      </c>
      <c r="X421" s="40">
        <v>0</v>
      </c>
      <c r="Y421" s="40">
        <v>0</v>
      </c>
      <c r="Z421" s="40">
        <v>0</v>
      </c>
      <c r="AA421" s="40">
        <v>0</v>
      </c>
      <c r="AB421" s="40">
        <v>0</v>
      </c>
      <c r="AD421" s="40">
        <f t="shared" si="655"/>
        <v>0</v>
      </c>
      <c r="AE421" s="40">
        <f t="shared" si="656"/>
        <v>0</v>
      </c>
      <c r="AF421" s="40">
        <f t="shared" si="657"/>
        <v>0</v>
      </c>
      <c r="AG421" s="40">
        <f t="shared" si="658"/>
        <v>0</v>
      </c>
      <c r="AH421" s="40">
        <f t="shared" si="659"/>
        <v>0</v>
      </c>
      <c r="AI421" s="40">
        <f t="shared" si="660"/>
        <v>0</v>
      </c>
      <c r="AJ421" s="40">
        <f t="shared" si="661"/>
        <v>0</v>
      </c>
      <c r="AK421" s="40">
        <f t="shared" si="662"/>
        <v>0</v>
      </c>
      <c r="AL421" s="40">
        <f t="shared" si="663"/>
        <v>0</v>
      </c>
      <c r="AM421" s="40">
        <f t="shared" si="664"/>
        <v>0</v>
      </c>
      <c r="AN421" s="40">
        <f t="shared" si="665"/>
        <v>0</v>
      </c>
      <c r="AO421" s="167">
        <f t="shared" si="666"/>
        <v>0</v>
      </c>
    </row>
    <row r="422" spans="1:41" ht="16.399999999999999" customHeight="1">
      <c r="A422" s="13">
        <v>81006</v>
      </c>
      <c r="B422" s="22" t="s">
        <v>309</v>
      </c>
      <c r="C422" s="40">
        <f>SUMIF(Jan!$A:$A,TB!$A422,Jan!$H:$H)</f>
        <v>0</v>
      </c>
      <c r="D422" s="40">
        <f>SUMIF(Feb!$A:$A,TB!$A422,Feb!$H:$H)</f>
        <v>0</v>
      </c>
      <c r="E422" s="40">
        <f>SUMIF(Mar!$A:$A,TB!$A422,Mar!$H:$H)</f>
        <v>0</v>
      </c>
      <c r="F422" s="40">
        <f>SUMIF(Apr!$A:$A,TB!$A422,Apr!$H:$H)</f>
        <v>0</v>
      </c>
      <c r="G422" s="40">
        <f>SUMIF(May!$A:$A,TB!$A422,May!$H:$H)</f>
        <v>0</v>
      </c>
      <c r="H422" s="40">
        <f>SUMIF(Jun!$A:$A,TB!$A422,Jun!$H:$H)</f>
        <v>0</v>
      </c>
      <c r="I422" s="40">
        <f>SUMIF(Jul!$A:$A,TB!$A422,Jul!$H:$H)</f>
        <v>0</v>
      </c>
      <c r="J422" s="40">
        <f>SUMIF(Aug!$A:$A,TB!$A422,Aug!$H:$H)</f>
        <v>0</v>
      </c>
      <c r="K422" s="40">
        <f>SUMIF(Sep!$A:$A,TB!$A422,Sep!$H:$H)</f>
        <v>0</v>
      </c>
      <c r="L422" s="40">
        <f>SUMIF(Oct!$A:$A,TB!$A422,Oct!$H:$H)</f>
        <v>0</v>
      </c>
      <c r="M422" s="40">
        <f>SUMIF(Nov!$A:$A,TB!$A422,Nov!$H:$H)</f>
        <v>0</v>
      </c>
      <c r="N422" s="167">
        <f>SUMIF(Dec!$A:$A,TB!$A422,Dec!$H:$H)</f>
        <v>0</v>
      </c>
      <c r="O422" s="181"/>
      <c r="P422" s="181"/>
      <c r="Q422" s="172">
        <v>0</v>
      </c>
      <c r="R422" s="40">
        <v>0</v>
      </c>
      <c r="S422" s="40">
        <v>0</v>
      </c>
      <c r="T422" s="40">
        <v>0</v>
      </c>
      <c r="U422" s="40">
        <v>0</v>
      </c>
      <c r="V422" s="40">
        <v>0</v>
      </c>
      <c r="W422" s="40">
        <v>0</v>
      </c>
      <c r="X422" s="40">
        <v>0</v>
      </c>
      <c r="Y422" s="40">
        <v>0</v>
      </c>
      <c r="Z422" s="40">
        <v>0</v>
      </c>
      <c r="AA422" s="40">
        <v>0</v>
      </c>
      <c r="AB422" s="40">
        <v>0</v>
      </c>
      <c r="AD422" s="40">
        <f t="shared" si="655"/>
        <v>0</v>
      </c>
      <c r="AE422" s="40">
        <f t="shared" si="656"/>
        <v>0</v>
      </c>
      <c r="AF422" s="40">
        <f t="shared" si="657"/>
        <v>0</v>
      </c>
      <c r="AG422" s="40">
        <f t="shared" si="658"/>
        <v>0</v>
      </c>
      <c r="AH422" s="40">
        <f t="shared" si="659"/>
        <v>0</v>
      </c>
      <c r="AI422" s="40">
        <f t="shared" si="660"/>
        <v>0</v>
      </c>
      <c r="AJ422" s="40">
        <f t="shared" si="661"/>
        <v>0</v>
      </c>
      <c r="AK422" s="40">
        <f t="shared" si="662"/>
        <v>0</v>
      </c>
      <c r="AL422" s="40">
        <f t="shared" si="663"/>
        <v>0</v>
      </c>
      <c r="AM422" s="40">
        <f t="shared" si="664"/>
        <v>0</v>
      </c>
      <c r="AN422" s="40">
        <f t="shared" si="665"/>
        <v>0</v>
      </c>
      <c r="AO422" s="167">
        <f t="shared" si="666"/>
        <v>0</v>
      </c>
    </row>
    <row r="423" spans="1:41" ht="16.399999999999999" customHeight="1">
      <c r="A423" s="13">
        <v>81007</v>
      </c>
      <c r="B423" s="22" t="s">
        <v>310</v>
      </c>
      <c r="C423" s="40">
        <f>SUMIF(Jan!$A:$A,TB!$A423,Jan!$H:$H)</f>
        <v>0</v>
      </c>
      <c r="D423" s="40">
        <f>SUMIF(Feb!$A:$A,TB!$A423,Feb!$H:$H)</f>
        <v>0</v>
      </c>
      <c r="E423" s="40">
        <f>SUMIF(Mar!$A:$A,TB!$A423,Mar!$H:$H)</f>
        <v>0</v>
      </c>
      <c r="F423" s="40">
        <f>SUMIF(Apr!$A:$A,TB!$A423,Apr!$H:$H)</f>
        <v>0</v>
      </c>
      <c r="G423" s="40">
        <f>SUMIF(May!$A:$A,TB!$A423,May!$H:$H)</f>
        <v>0</v>
      </c>
      <c r="H423" s="40">
        <f>SUMIF(Jun!$A:$A,TB!$A423,Jun!$H:$H)</f>
        <v>0</v>
      </c>
      <c r="I423" s="40">
        <f>SUMIF(Jul!$A:$A,TB!$A423,Jul!$H:$H)</f>
        <v>0</v>
      </c>
      <c r="J423" s="40">
        <f>SUMIF(Aug!$A:$A,TB!$A423,Aug!$H:$H)</f>
        <v>0</v>
      </c>
      <c r="K423" s="40">
        <f>SUMIF(Sep!$A:$A,TB!$A423,Sep!$H:$H)</f>
        <v>0</v>
      </c>
      <c r="L423" s="40">
        <f>SUMIF(Oct!$A:$A,TB!$A423,Oct!$H:$H)</f>
        <v>0</v>
      </c>
      <c r="M423" s="40">
        <f>SUMIF(Nov!$A:$A,TB!$A423,Nov!$H:$H)</f>
        <v>0</v>
      </c>
      <c r="N423" s="167">
        <f>SUMIF(Dec!$A:$A,TB!$A423,Dec!$H:$H)</f>
        <v>0</v>
      </c>
      <c r="O423" s="181"/>
      <c r="P423" s="181"/>
      <c r="Q423" s="172">
        <v>0</v>
      </c>
      <c r="R423" s="40">
        <v>0</v>
      </c>
      <c r="S423" s="40">
        <v>0</v>
      </c>
      <c r="T423" s="40">
        <v>0</v>
      </c>
      <c r="U423" s="40">
        <v>0</v>
      </c>
      <c r="V423" s="40">
        <v>0</v>
      </c>
      <c r="W423" s="40">
        <v>0</v>
      </c>
      <c r="X423" s="40">
        <v>0</v>
      </c>
      <c r="Y423" s="40">
        <v>0</v>
      </c>
      <c r="Z423" s="40">
        <v>0</v>
      </c>
      <c r="AA423" s="40">
        <v>0</v>
      </c>
      <c r="AB423" s="40">
        <v>0</v>
      </c>
      <c r="AD423" s="40">
        <f t="shared" si="655"/>
        <v>0</v>
      </c>
      <c r="AE423" s="40">
        <f t="shared" si="656"/>
        <v>0</v>
      </c>
      <c r="AF423" s="40">
        <f t="shared" si="657"/>
        <v>0</v>
      </c>
      <c r="AG423" s="40">
        <f t="shared" si="658"/>
        <v>0</v>
      </c>
      <c r="AH423" s="40">
        <f t="shared" si="659"/>
        <v>0</v>
      </c>
      <c r="AI423" s="40">
        <f t="shared" si="660"/>
        <v>0</v>
      </c>
      <c r="AJ423" s="40">
        <f t="shared" si="661"/>
        <v>0</v>
      </c>
      <c r="AK423" s="40">
        <f t="shared" si="662"/>
        <v>0</v>
      </c>
      <c r="AL423" s="40">
        <f t="shared" si="663"/>
        <v>0</v>
      </c>
      <c r="AM423" s="40">
        <f t="shared" si="664"/>
        <v>0</v>
      </c>
      <c r="AN423" s="40">
        <f t="shared" si="665"/>
        <v>0</v>
      </c>
      <c r="AO423" s="167">
        <f t="shared" si="666"/>
        <v>0</v>
      </c>
    </row>
    <row r="424" spans="1:41" ht="16.399999999999999" customHeight="1">
      <c r="A424" s="13">
        <v>81008</v>
      </c>
      <c r="B424" s="22" t="s">
        <v>311</v>
      </c>
      <c r="C424" s="40">
        <f>SUMIF(Jan!$A:$A,TB!$A424,Jan!$H:$H)</f>
        <v>7902</v>
      </c>
      <c r="D424" s="40">
        <f>SUMIF(Feb!$A:$A,TB!$A424,Feb!$H:$H)</f>
        <v>17812.84</v>
      </c>
      <c r="E424" s="40">
        <f>SUMIF(Mar!$A:$A,TB!$A424,Mar!$H:$H)</f>
        <v>24924.52</v>
      </c>
      <c r="F424" s="40">
        <f>SUMIF(Apr!$A:$A,TB!$A424,Apr!$H:$H)</f>
        <v>38190.699999999997</v>
      </c>
      <c r="G424" s="40">
        <f>SUMIF(May!$A:$A,TB!$A424,May!$H:$H)</f>
        <v>45207.839999999997</v>
      </c>
      <c r="H424" s="40">
        <f>SUMIF(Jun!$A:$A,TB!$A424,Jun!$H:$H)</f>
        <v>51811.82</v>
      </c>
      <c r="I424" s="40">
        <f>SUMIF(Jul!$A:$A,TB!$A424,Jul!$H:$H)</f>
        <v>51811.82</v>
      </c>
      <c r="J424" s="40">
        <f>SUMIF(Aug!$A:$A,TB!$A424,Aug!$H:$H)</f>
        <v>51811.82</v>
      </c>
      <c r="K424" s="40">
        <f>SUMIF(Sep!$A:$A,TB!$A424,Sep!$H:$H)</f>
        <v>51811.82</v>
      </c>
      <c r="L424" s="40">
        <f>SUMIF(Oct!$A:$A,TB!$A424,Oct!$H:$H)</f>
        <v>51811.82</v>
      </c>
      <c r="M424" s="40">
        <f>SUMIF(Nov!$A:$A,TB!$A424,Nov!$H:$H)</f>
        <v>51811.82</v>
      </c>
      <c r="N424" s="167">
        <f>SUMIF(Dec!$A:$A,TB!$A424,Dec!$H:$H)</f>
        <v>51811.82</v>
      </c>
      <c r="O424" s="181"/>
      <c r="P424" s="181"/>
      <c r="Q424" s="172">
        <v>2612258.13</v>
      </c>
      <c r="R424" s="40">
        <v>3785970.56</v>
      </c>
      <c r="S424" s="40">
        <v>5320270.21</v>
      </c>
      <c r="T424" s="40">
        <v>5238609.62</v>
      </c>
      <c r="U424" s="40">
        <v>5303190.84</v>
      </c>
      <c r="V424" s="40">
        <v>5311531.8899999997</v>
      </c>
      <c r="W424" s="40">
        <v>5316545.16</v>
      </c>
      <c r="X424" s="40">
        <v>5321707.41</v>
      </c>
      <c r="Y424" s="40">
        <v>5327291.91</v>
      </c>
      <c r="Z424" s="40">
        <v>5333404.13</v>
      </c>
      <c r="AA424" s="40">
        <v>5341918.87</v>
      </c>
      <c r="AB424" s="40">
        <v>5350390.03</v>
      </c>
      <c r="AD424" s="40">
        <f t="shared" si="655"/>
        <v>60657.33</v>
      </c>
      <c r="AE424" s="40">
        <f t="shared" si="656"/>
        <v>136156.01</v>
      </c>
      <c r="AF424" s="40">
        <f t="shared" si="657"/>
        <v>190398.41</v>
      </c>
      <c r="AG424" s="40">
        <f t="shared" si="658"/>
        <v>291834.23</v>
      </c>
      <c r="AH424" s="40">
        <f t="shared" si="659"/>
        <v>346201.64</v>
      </c>
      <c r="AI424" s="40">
        <f t="shared" si="660"/>
        <v>397106.51</v>
      </c>
      <c r="AJ424" s="40">
        <f t="shared" si="661"/>
        <v>397106.51</v>
      </c>
      <c r="AK424" s="40">
        <f t="shared" si="662"/>
        <v>397106.51</v>
      </c>
      <c r="AL424" s="40">
        <f t="shared" si="663"/>
        <v>397106.51</v>
      </c>
      <c r="AM424" s="40">
        <f t="shared" si="664"/>
        <v>397106.51</v>
      </c>
      <c r="AN424" s="40">
        <f t="shared" si="665"/>
        <v>397106.51</v>
      </c>
      <c r="AO424" s="167">
        <f t="shared" si="666"/>
        <v>397106.51</v>
      </c>
    </row>
    <row r="425" spans="1:41" ht="16.399999999999999" customHeight="1">
      <c r="A425" s="13">
        <v>81009</v>
      </c>
      <c r="B425" s="22" t="s">
        <v>312</v>
      </c>
      <c r="C425" s="40">
        <f>SUMIF(Jan!$A:$A,TB!$A425,Jan!$H:$H)</f>
        <v>117951.98</v>
      </c>
      <c r="D425" s="40">
        <f>SUMIF(Feb!$A:$A,TB!$A425,Feb!$H:$H)</f>
        <v>230143.74</v>
      </c>
      <c r="E425" s="40">
        <f>SUMIF(Mar!$A:$A,TB!$A425,Mar!$H:$H)</f>
        <v>314705.19</v>
      </c>
      <c r="F425" s="40">
        <f>SUMIF(Apr!$A:$A,TB!$A425,Apr!$H:$H)</f>
        <v>419617.55</v>
      </c>
      <c r="G425" s="40">
        <f>SUMIF(May!$A:$A,TB!$A425,May!$H:$H)</f>
        <v>537921.30000000005</v>
      </c>
      <c r="H425" s="40">
        <f>SUMIF(Jun!$A:$A,TB!$A425,Jun!$H:$H)</f>
        <v>646342.93000000005</v>
      </c>
      <c r="I425" s="40">
        <f>SUMIF(Jul!$A:$A,TB!$A425,Jul!$H:$H)</f>
        <v>646342.93000000005</v>
      </c>
      <c r="J425" s="40">
        <f>SUMIF(Aug!$A:$A,TB!$A425,Aug!$H:$H)</f>
        <v>646342.93000000005</v>
      </c>
      <c r="K425" s="40">
        <f>SUMIF(Sep!$A:$A,TB!$A425,Sep!$H:$H)</f>
        <v>646342.93000000005</v>
      </c>
      <c r="L425" s="40">
        <f>SUMIF(Oct!$A:$A,TB!$A425,Oct!$H:$H)</f>
        <v>646342.93000000005</v>
      </c>
      <c r="M425" s="40">
        <f>SUMIF(Nov!$A:$A,TB!$A425,Nov!$H:$H)</f>
        <v>646342.93000000005</v>
      </c>
      <c r="N425" s="167">
        <f>SUMIF(Dec!$A:$A,TB!$A425,Dec!$H:$H)</f>
        <v>646342.93000000005</v>
      </c>
      <c r="O425" s="181"/>
      <c r="P425" s="181"/>
      <c r="Q425" s="172">
        <v>151543.29</v>
      </c>
      <c r="R425" s="40">
        <v>273124.46999999997</v>
      </c>
      <c r="S425" s="40">
        <v>390359.86</v>
      </c>
      <c r="T425" s="40">
        <v>466966.7</v>
      </c>
      <c r="U425" s="40">
        <v>541276.80000000005</v>
      </c>
      <c r="V425" s="40">
        <v>626975.48</v>
      </c>
      <c r="W425" s="40">
        <v>734521.92</v>
      </c>
      <c r="X425" s="40">
        <v>851452.94</v>
      </c>
      <c r="Y425" s="40">
        <v>968907.53</v>
      </c>
      <c r="Z425" s="40">
        <v>1084757.3400000001</v>
      </c>
      <c r="AA425" s="40">
        <v>1176830.83</v>
      </c>
      <c r="AB425" s="40">
        <v>1283042.25</v>
      </c>
      <c r="AD425" s="40">
        <f t="shared" si="655"/>
        <v>905422.99</v>
      </c>
      <c r="AE425" s="40">
        <f t="shared" si="656"/>
        <v>1759149.71</v>
      </c>
      <c r="AF425" s="40">
        <f t="shared" si="657"/>
        <v>2404032.9500000002</v>
      </c>
      <c r="AG425" s="40">
        <f t="shared" si="658"/>
        <v>3206507.51</v>
      </c>
      <c r="AH425" s="40">
        <f t="shared" si="659"/>
        <v>4119401.32</v>
      </c>
      <c r="AI425" s="40">
        <f t="shared" si="660"/>
        <v>4953830.75</v>
      </c>
      <c r="AJ425" s="40">
        <f t="shared" si="661"/>
        <v>4953830.75</v>
      </c>
      <c r="AK425" s="40">
        <f t="shared" si="662"/>
        <v>4953830.75</v>
      </c>
      <c r="AL425" s="40">
        <f t="shared" si="663"/>
        <v>4953830.75</v>
      </c>
      <c r="AM425" s="40">
        <f t="shared" si="664"/>
        <v>4953830.75</v>
      </c>
      <c r="AN425" s="40">
        <f t="shared" si="665"/>
        <v>4953830.75</v>
      </c>
      <c r="AO425" s="167">
        <f t="shared" si="666"/>
        <v>4953830.75</v>
      </c>
    </row>
    <row r="426" spans="1:41" ht="16.399999999999999" customHeight="1">
      <c r="A426" s="13">
        <v>81010</v>
      </c>
      <c r="B426" s="22" t="s">
        <v>313</v>
      </c>
      <c r="C426" s="40">
        <f>SUMIF(Jan!$A:$A,TB!$A426,Jan!$H:$H)</f>
        <v>0</v>
      </c>
      <c r="D426" s="40">
        <f>SUMIF(Feb!$A:$A,TB!$A426,Feb!$H:$H)</f>
        <v>0</v>
      </c>
      <c r="E426" s="40">
        <f>SUMIF(Mar!$A:$A,TB!$A426,Mar!$H:$H)</f>
        <v>0</v>
      </c>
      <c r="F426" s="40">
        <f>SUMIF(Apr!$A:$A,TB!$A426,Apr!$H:$H)</f>
        <v>0</v>
      </c>
      <c r="G426" s="40">
        <f>SUMIF(May!$A:$A,TB!$A426,May!$H:$H)</f>
        <v>0</v>
      </c>
      <c r="H426" s="40">
        <f>SUMIF(Jun!$A:$A,TB!$A426,Jun!$H:$H)</f>
        <v>0</v>
      </c>
      <c r="I426" s="40">
        <f>SUMIF(Jul!$A:$A,TB!$A426,Jul!$H:$H)</f>
        <v>0</v>
      </c>
      <c r="J426" s="40">
        <f>SUMIF(Aug!$A:$A,TB!$A426,Aug!$H:$H)</f>
        <v>0</v>
      </c>
      <c r="K426" s="40">
        <f>SUMIF(Sep!$A:$A,TB!$A426,Sep!$H:$H)</f>
        <v>0</v>
      </c>
      <c r="L426" s="40">
        <f>SUMIF(Oct!$A:$A,TB!$A426,Oct!$H:$H)</f>
        <v>0</v>
      </c>
      <c r="M426" s="40">
        <f>SUMIF(Nov!$A:$A,TB!$A426,Nov!$H:$H)</f>
        <v>0</v>
      </c>
      <c r="N426" s="167">
        <f>SUMIF(Dec!$A:$A,TB!$A426,Dec!$H:$H)</f>
        <v>0</v>
      </c>
      <c r="O426" s="181"/>
      <c r="P426" s="181"/>
      <c r="Q426" s="172">
        <v>0</v>
      </c>
      <c r="R426" s="40">
        <v>0</v>
      </c>
      <c r="S426" s="40">
        <v>0</v>
      </c>
      <c r="T426" s="40">
        <v>0</v>
      </c>
      <c r="U426" s="40">
        <v>0</v>
      </c>
      <c r="V426" s="40">
        <v>0</v>
      </c>
      <c r="W426" s="40">
        <v>0</v>
      </c>
      <c r="X426" s="40">
        <v>0</v>
      </c>
      <c r="Y426" s="40">
        <v>0</v>
      </c>
      <c r="Z426" s="40">
        <v>0</v>
      </c>
      <c r="AA426" s="40">
        <v>0</v>
      </c>
      <c r="AB426" s="40">
        <v>0</v>
      </c>
      <c r="AD426" s="40">
        <f t="shared" si="655"/>
        <v>0</v>
      </c>
      <c r="AE426" s="40">
        <f t="shared" si="656"/>
        <v>0</v>
      </c>
      <c r="AF426" s="40">
        <f t="shared" si="657"/>
        <v>0</v>
      </c>
      <c r="AG426" s="40">
        <f t="shared" si="658"/>
        <v>0</v>
      </c>
      <c r="AH426" s="40">
        <f t="shared" si="659"/>
        <v>0</v>
      </c>
      <c r="AI426" s="40">
        <f t="shared" si="660"/>
        <v>0</v>
      </c>
      <c r="AJ426" s="40">
        <f t="shared" si="661"/>
        <v>0</v>
      </c>
      <c r="AK426" s="40">
        <f t="shared" si="662"/>
        <v>0</v>
      </c>
      <c r="AL426" s="40">
        <f t="shared" si="663"/>
        <v>0</v>
      </c>
      <c r="AM426" s="40">
        <f t="shared" si="664"/>
        <v>0</v>
      </c>
      <c r="AN426" s="40">
        <f t="shared" si="665"/>
        <v>0</v>
      </c>
      <c r="AO426" s="167">
        <f t="shared" si="666"/>
        <v>0</v>
      </c>
    </row>
    <row r="427" spans="1:41" ht="16.399999999999999" customHeight="1">
      <c r="A427" s="13">
        <v>81011</v>
      </c>
      <c r="B427" s="22" t="s">
        <v>314</v>
      </c>
      <c r="C427" s="40">
        <f>SUMIF(Jan!$A:$A,TB!$A427,Jan!$H:$H)</f>
        <v>0</v>
      </c>
      <c r="D427" s="40">
        <f>SUMIF(Feb!$A:$A,TB!$A427,Feb!$H:$H)</f>
        <v>0</v>
      </c>
      <c r="E427" s="40">
        <f>SUMIF(Mar!$A:$A,TB!$A427,Mar!$H:$H)</f>
        <v>0</v>
      </c>
      <c r="F427" s="40">
        <f>SUMIF(Apr!$A:$A,TB!$A427,Apr!$H:$H)</f>
        <v>0</v>
      </c>
      <c r="G427" s="40">
        <f>SUMIF(May!$A:$A,TB!$A427,May!$H:$H)</f>
        <v>0</v>
      </c>
      <c r="H427" s="40">
        <f>SUMIF(Jun!$A:$A,TB!$A427,Jun!$H:$H)</f>
        <v>0</v>
      </c>
      <c r="I427" s="40">
        <f>SUMIF(Jul!$A:$A,TB!$A427,Jul!$H:$H)</f>
        <v>0</v>
      </c>
      <c r="J427" s="40">
        <f>SUMIF(Aug!$A:$A,TB!$A427,Aug!$H:$H)</f>
        <v>0</v>
      </c>
      <c r="K427" s="40">
        <f>SUMIF(Sep!$A:$A,TB!$A427,Sep!$H:$H)</f>
        <v>0</v>
      </c>
      <c r="L427" s="40">
        <f>SUMIF(Oct!$A:$A,TB!$A427,Oct!$H:$H)</f>
        <v>0</v>
      </c>
      <c r="M427" s="40">
        <f>SUMIF(Nov!$A:$A,TB!$A427,Nov!$H:$H)</f>
        <v>0</v>
      </c>
      <c r="N427" s="167">
        <f>SUMIF(Dec!$A:$A,TB!$A427,Dec!$H:$H)</f>
        <v>0</v>
      </c>
      <c r="O427" s="181"/>
      <c r="P427" s="181"/>
      <c r="Q427" s="172">
        <v>0</v>
      </c>
      <c r="R427" s="40">
        <v>0</v>
      </c>
      <c r="S427" s="40">
        <v>0</v>
      </c>
      <c r="T427" s="40">
        <v>0</v>
      </c>
      <c r="U427" s="40">
        <v>0</v>
      </c>
      <c r="V427" s="40">
        <v>0</v>
      </c>
      <c r="W427" s="40">
        <v>0</v>
      </c>
      <c r="X427" s="40">
        <v>0</v>
      </c>
      <c r="Y427" s="40">
        <v>0</v>
      </c>
      <c r="Z427" s="40">
        <v>0</v>
      </c>
      <c r="AA427" s="40">
        <v>0</v>
      </c>
      <c r="AB427" s="40">
        <v>0</v>
      </c>
      <c r="AD427" s="40">
        <f t="shared" si="655"/>
        <v>0</v>
      </c>
      <c r="AE427" s="40">
        <f t="shared" si="656"/>
        <v>0</v>
      </c>
      <c r="AF427" s="40">
        <f t="shared" si="657"/>
        <v>0</v>
      </c>
      <c r="AG427" s="40">
        <f t="shared" si="658"/>
        <v>0</v>
      </c>
      <c r="AH427" s="40">
        <f t="shared" si="659"/>
        <v>0</v>
      </c>
      <c r="AI427" s="40">
        <f t="shared" si="660"/>
        <v>0</v>
      </c>
      <c r="AJ427" s="40">
        <f t="shared" si="661"/>
        <v>0</v>
      </c>
      <c r="AK427" s="40">
        <f t="shared" si="662"/>
        <v>0</v>
      </c>
      <c r="AL427" s="40">
        <f t="shared" si="663"/>
        <v>0</v>
      </c>
      <c r="AM427" s="40">
        <f t="shared" si="664"/>
        <v>0</v>
      </c>
      <c r="AN427" s="40">
        <f t="shared" si="665"/>
        <v>0</v>
      </c>
      <c r="AO427" s="167">
        <f t="shared" si="666"/>
        <v>0</v>
      </c>
    </row>
    <row r="428" spans="1:41" ht="16.399999999999999" customHeight="1">
      <c r="A428" s="13">
        <v>81012</v>
      </c>
      <c r="B428" s="22" t="s">
        <v>315</v>
      </c>
      <c r="C428" s="40">
        <f>SUMIF(Jan!$A:$A,TB!$A428,Jan!$H:$H)</f>
        <v>0</v>
      </c>
      <c r="D428" s="40">
        <f>SUMIF(Feb!$A:$A,TB!$A428,Feb!$H:$H)</f>
        <v>0</v>
      </c>
      <c r="E428" s="40">
        <f>SUMIF(Mar!$A:$A,TB!$A428,Mar!$H:$H)</f>
        <v>0</v>
      </c>
      <c r="F428" s="40">
        <f>SUMIF(Apr!$A:$A,TB!$A428,Apr!$H:$H)</f>
        <v>0</v>
      </c>
      <c r="G428" s="40">
        <f>SUMIF(May!$A:$A,TB!$A428,May!$H:$H)</f>
        <v>0</v>
      </c>
      <c r="H428" s="40">
        <f>SUMIF(Jun!$A:$A,TB!$A428,Jun!$H:$H)</f>
        <v>0</v>
      </c>
      <c r="I428" s="40">
        <f>SUMIF(Jul!$A:$A,TB!$A428,Jul!$H:$H)</f>
        <v>0</v>
      </c>
      <c r="J428" s="40">
        <f>SUMIF(Aug!$A:$A,TB!$A428,Aug!$H:$H)</f>
        <v>0</v>
      </c>
      <c r="K428" s="40">
        <f>SUMIF(Sep!$A:$A,TB!$A428,Sep!$H:$H)</f>
        <v>0</v>
      </c>
      <c r="L428" s="40">
        <f>SUMIF(Oct!$A:$A,TB!$A428,Oct!$H:$H)</f>
        <v>0</v>
      </c>
      <c r="M428" s="40">
        <f>SUMIF(Nov!$A:$A,TB!$A428,Nov!$H:$H)</f>
        <v>0</v>
      </c>
      <c r="N428" s="167">
        <f>SUMIF(Dec!$A:$A,TB!$A428,Dec!$H:$H)</f>
        <v>0</v>
      </c>
      <c r="O428" s="181"/>
      <c r="P428" s="181"/>
      <c r="Q428" s="172">
        <v>0</v>
      </c>
      <c r="R428" s="40">
        <v>0</v>
      </c>
      <c r="S428" s="40">
        <v>0</v>
      </c>
      <c r="T428" s="40">
        <v>0</v>
      </c>
      <c r="U428" s="40">
        <v>0</v>
      </c>
      <c r="V428" s="40">
        <v>0</v>
      </c>
      <c r="W428" s="40">
        <v>0</v>
      </c>
      <c r="X428" s="40">
        <v>0</v>
      </c>
      <c r="Y428" s="40">
        <v>0</v>
      </c>
      <c r="Z428" s="40">
        <v>0</v>
      </c>
      <c r="AA428" s="40">
        <v>0</v>
      </c>
      <c r="AB428" s="40">
        <v>0</v>
      </c>
      <c r="AD428" s="40">
        <f t="shared" si="655"/>
        <v>0</v>
      </c>
      <c r="AE428" s="40">
        <f t="shared" si="656"/>
        <v>0</v>
      </c>
      <c r="AF428" s="40">
        <f t="shared" si="657"/>
        <v>0</v>
      </c>
      <c r="AG428" s="40">
        <f t="shared" si="658"/>
        <v>0</v>
      </c>
      <c r="AH428" s="40">
        <f t="shared" si="659"/>
        <v>0</v>
      </c>
      <c r="AI428" s="40">
        <f t="shared" si="660"/>
        <v>0</v>
      </c>
      <c r="AJ428" s="40">
        <f t="shared" si="661"/>
        <v>0</v>
      </c>
      <c r="AK428" s="40">
        <f t="shared" si="662"/>
        <v>0</v>
      </c>
      <c r="AL428" s="40">
        <f t="shared" si="663"/>
        <v>0</v>
      </c>
      <c r="AM428" s="40">
        <f t="shared" si="664"/>
        <v>0</v>
      </c>
      <c r="AN428" s="40">
        <f t="shared" si="665"/>
        <v>0</v>
      </c>
      <c r="AO428" s="167">
        <f t="shared" si="666"/>
        <v>0</v>
      </c>
    </row>
    <row r="429" spans="1:41" ht="16.399999999999999" customHeight="1">
      <c r="A429" s="13">
        <v>81013</v>
      </c>
      <c r="B429" s="22" t="s">
        <v>316</v>
      </c>
      <c r="C429" s="40">
        <f>SUMIF(Jan!$A:$A,TB!$A429,Jan!$H:$H)</f>
        <v>0</v>
      </c>
      <c r="D429" s="40">
        <f>SUMIF(Feb!$A:$A,TB!$A429,Feb!$H:$H)</f>
        <v>0</v>
      </c>
      <c r="E429" s="40">
        <f>SUMIF(Mar!$A:$A,TB!$A429,Mar!$H:$H)</f>
        <v>0</v>
      </c>
      <c r="F429" s="40">
        <f>SUMIF(Apr!$A:$A,TB!$A429,Apr!$H:$H)</f>
        <v>0</v>
      </c>
      <c r="G429" s="40">
        <f>SUMIF(May!$A:$A,TB!$A429,May!$H:$H)</f>
        <v>0</v>
      </c>
      <c r="H429" s="40">
        <f>SUMIF(Jun!$A:$A,TB!$A429,Jun!$H:$H)</f>
        <v>0</v>
      </c>
      <c r="I429" s="40">
        <f>SUMIF(Jul!$A:$A,TB!$A429,Jul!$H:$H)</f>
        <v>0</v>
      </c>
      <c r="J429" s="40">
        <f>SUMIF(Aug!$A:$A,TB!$A429,Aug!$H:$H)</f>
        <v>0</v>
      </c>
      <c r="K429" s="40">
        <f>SUMIF(Sep!$A:$A,TB!$A429,Sep!$H:$H)</f>
        <v>0</v>
      </c>
      <c r="L429" s="40">
        <f>SUMIF(Oct!$A:$A,TB!$A429,Oct!$H:$H)</f>
        <v>0</v>
      </c>
      <c r="M429" s="40">
        <f>SUMIF(Nov!$A:$A,TB!$A429,Nov!$H:$H)</f>
        <v>0</v>
      </c>
      <c r="N429" s="167">
        <f>SUMIF(Dec!$A:$A,TB!$A429,Dec!$H:$H)</f>
        <v>0</v>
      </c>
      <c r="O429" s="181"/>
      <c r="P429" s="181"/>
      <c r="Q429" s="172">
        <v>0</v>
      </c>
      <c r="R429" s="40">
        <v>0</v>
      </c>
      <c r="S429" s="40">
        <v>0</v>
      </c>
      <c r="T429" s="40">
        <v>0</v>
      </c>
      <c r="U429" s="40">
        <v>0</v>
      </c>
      <c r="V429" s="40">
        <v>0</v>
      </c>
      <c r="W429" s="40">
        <v>0</v>
      </c>
      <c r="X429" s="40">
        <v>0</v>
      </c>
      <c r="Y429" s="40">
        <v>0</v>
      </c>
      <c r="Z429" s="40">
        <v>0</v>
      </c>
      <c r="AA429" s="40">
        <v>0</v>
      </c>
      <c r="AB429" s="40">
        <v>0</v>
      </c>
      <c r="AD429" s="40">
        <f t="shared" si="655"/>
        <v>0</v>
      </c>
      <c r="AE429" s="40">
        <f t="shared" si="656"/>
        <v>0</v>
      </c>
      <c r="AF429" s="40">
        <f t="shared" si="657"/>
        <v>0</v>
      </c>
      <c r="AG429" s="40">
        <f t="shared" si="658"/>
        <v>0</v>
      </c>
      <c r="AH429" s="40">
        <f t="shared" si="659"/>
        <v>0</v>
      </c>
      <c r="AI429" s="40">
        <f t="shared" si="660"/>
        <v>0</v>
      </c>
      <c r="AJ429" s="40">
        <f t="shared" si="661"/>
        <v>0</v>
      </c>
      <c r="AK429" s="40">
        <f t="shared" si="662"/>
        <v>0</v>
      </c>
      <c r="AL429" s="40">
        <f t="shared" si="663"/>
        <v>0</v>
      </c>
      <c r="AM429" s="40">
        <f t="shared" si="664"/>
        <v>0</v>
      </c>
      <c r="AN429" s="40">
        <f t="shared" si="665"/>
        <v>0</v>
      </c>
      <c r="AO429" s="167">
        <f t="shared" si="666"/>
        <v>0</v>
      </c>
    </row>
    <row r="430" spans="1:41" ht="16.399999999999999" customHeight="1">
      <c r="A430" s="13">
        <v>81014</v>
      </c>
      <c r="B430" s="22" t="s">
        <v>317</v>
      </c>
      <c r="C430" s="40">
        <f>SUMIF(Jan!$A:$A,TB!$A430,Jan!$H:$H)</f>
        <v>0</v>
      </c>
      <c r="D430" s="40">
        <f>SUMIF(Feb!$A:$A,TB!$A430,Feb!$H:$H)</f>
        <v>0</v>
      </c>
      <c r="E430" s="40">
        <f>SUMIF(Mar!$A:$A,TB!$A430,Mar!$H:$H)</f>
        <v>0</v>
      </c>
      <c r="F430" s="40">
        <f>SUMIF(Apr!$A:$A,TB!$A430,Apr!$H:$H)</f>
        <v>0</v>
      </c>
      <c r="G430" s="40">
        <f>SUMIF(May!$A:$A,TB!$A430,May!$H:$H)</f>
        <v>0</v>
      </c>
      <c r="H430" s="40">
        <f>SUMIF(Jun!$A:$A,TB!$A430,Jun!$H:$H)</f>
        <v>0</v>
      </c>
      <c r="I430" s="40">
        <f>SUMIF(Jul!$A:$A,TB!$A430,Jul!$H:$H)</f>
        <v>0</v>
      </c>
      <c r="J430" s="40">
        <f>SUMIF(Aug!$A:$A,TB!$A430,Aug!$H:$H)</f>
        <v>0</v>
      </c>
      <c r="K430" s="40">
        <f>SUMIF(Sep!$A:$A,TB!$A430,Sep!$H:$H)</f>
        <v>0</v>
      </c>
      <c r="L430" s="40">
        <f>SUMIF(Oct!$A:$A,TB!$A430,Oct!$H:$H)</f>
        <v>0</v>
      </c>
      <c r="M430" s="40">
        <f>SUMIF(Nov!$A:$A,TB!$A430,Nov!$H:$H)</f>
        <v>0</v>
      </c>
      <c r="N430" s="167">
        <f>SUMIF(Dec!$A:$A,TB!$A430,Dec!$H:$H)</f>
        <v>0</v>
      </c>
      <c r="O430" s="181"/>
      <c r="P430" s="181"/>
      <c r="Q430" s="172">
        <v>0</v>
      </c>
      <c r="R430" s="40">
        <v>0</v>
      </c>
      <c r="S430" s="40">
        <v>0</v>
      </c>
      <c r="T430" s="40">
        <v>0</v>
      </c>
      <c r="U430" s="40">
        <v>0</v>
      </c>
      <c r="V430" s="40">
        <v>0</v>
      </c>
      <c r="W430" s="40">
        <v>0</v>
      </c>
      <c r="X430" s="40">
        <v>0</v>
      </c>
      <c r="Y430" s="40">
        <v>0</v>
      </c>
      <c r="Z430" s="40">
        <v>0</v>
      </c>
      <c r="AA430" s="40">
        <v>0</v>
      </c>
      <c r="AB430" s="40">
        <v>0</v>
      </c>
      <c r="AD430" s="40">
        <f t="shared" si="655"/>
        <v>0</v>
      </c>
      <c r="AE430" s="40">
        <f t="shared" si="656"/>
        <v>0</v>
      </c>
      <c r="AF430" s="40">
        <f t="shared" si="657"/>
        <v>0</v>
      </c>
      <c r="AG430" s="40">
        <f t="shared" si="658"/>
        <v>0</v>
      </c>
      <c r="AH430" s="40">
        <f t="shared" si="659"/>
        <v>0</v>
      </c>
      <c r="AI430" s="40">
        <f t="shared" si="660"/>
        <v>0</v>
      </c>
      <c r="AJ430" s="40">
        <f t="shared" si="661"/>
        <v>0</v>
      </c>
      <c r="AK430" s="40">
        <f t="shared" si="662"/>
        <v>0</v>
      </c>
      <c r="AL430" s="40">
        <f t="shared" si="663"/>
        <v>0</v>
      </c>
      <c r="AM430" s="40">
        <f t="shared" si="664"/>
        <v>0</v>
      </c>
      <c r="AN430" s="40">
        <f t="shared" si="665"/>
        <v>0</v>
      </c>
      <c r="AO430" s="167">
        <f t="shared" si="666"/>
        <v>0</v>
      </c>
    </row>
    <row r="431" spans="1:41" ht="16.399999999999999" customHeight="1">
      <c r="A431" s="13">
        <v>81015</v>
      </c>
      <c r="B431" s="22" t="s">
        <v>318</v>
      </c>
      <c r="C431" s="40">
        <f>SUMIF(Jan!$A:$A,TB!$A431,Jan!$H:$H)</f>
        <v>2172.7600000000002</v>
      </c>
      <c r="D431" s="40">
        <f>SUMIF(Feb!$A:$A,TB!$A431,Feb!$H:$H)</f>
        <v>2172.7600000000002</v>
      </c>
      <c r="E431" s="40">
        <f>SUMIF(Mar!$A:$A,TB!$A431,Mar!$H:$H)</f>
        <v>27871.11</v>
      </c>
      <c r="F431" s="40">
        <f>SUMIF(Apr!$A:$A,TB!$A431,Apr!$H:$H)</f>
        <v>29662.55</v>
      </c>
      <c r="G431" s="40">
        <f>SUMIF(May!$A:$A,TB!$A431,May!$H:$H)</f>
        <v>29662.55</v>
      </c>
      <c r="H431" s="40">
        <f>SUMIF(Jun!$A:$A,TB!$A431,Jun!$H:$H)</f>
        <v>35144.06</v>
      </c>
      <c r="I431" s="40">
        <f>SUMIF(Jul!$A:$A,TB!$A431,Jul!$H:$H)</f>
        <v>35144.06</v>
      </c>
      <c r="J431" s="40">
        <f>SUMIF(Aug!$A:$A,TB!$A431,Aug!$H:$H)</f>
        <v>35144.06</v>
      </c>
      <c r="K431" s="40">
        <f>SUMIF(Sep!$A:$A,TB!$A431,Sep!$H:$H)</f>
        <v>35144.06</v>
      </c>
      <c r="L431" s="40">
        <f>SUMIF(Oct!$A:$A,TB!$A431,Oct!$H:$H)</f>
        <v>35144.06</v>
      </c>
      <c r="M431" s="40">
        <f>SUMIF(Nov!$A:$A,TB!$A431,Nov!$H:$H)</f>
        <v>35144.06</v>
      </c>
      <c r="N431" s="167">
        <f>SUMIF(Dec!$A:$A,TB!$A431,Dec!$H:$H)</f>
        <v>35144.06</v>
      </c>
      <c r="O431" s="181"/>
      <c r="P431" s="181"/>
      <c r="Q431" s="172">
        <v>0</v>
      </c>
      <c r="R431" s="40">
        <v>19461.36</v>
      </c>
      <c r="S431" s="40">
        <v>92172.42</v>
      </c>
      <c r="T431" s="40">
        <v>92957.88</v>
      </c>
      <c r="U431" s="40">
        <v>98373.33</v>
      </c>
      <c r="V431" s="40">
        <v>98373.33</v>
      </c>
      <c r="W431" s="40">
        <v>103465.99</v>
      </c>
      <c r="X431" s="40">
        <v>112581.29</v>
      </c>
      <c r="Y431" s="40">
        <v>116367.79</v>
      </c>
      <c r="Z431" s="40">
        <v>147096.79999999999</v>
      </c>
      <c r="AA431" s="40">
        <v>174273.64</v>
      </c>
      <c r="AB431" s="40">
        <v>175485.52</v>
      </c>
      <c r="AD431" s="40">
        <f t="shared" si="655"/>
        <v>16678.54</v>
      </c>
      <c r="AE431" s="40">
        <f t="shared" si="656"/>
        <v>16607.93</v>
      </c>
      <c r="AF431" s="40">
        <f t="shared" si="657"/>
        <v>212907.41</v>
      </c>
      <c r="AG431" s="40">
        <f t="shared" si="658"/>
        <v>226666.38</v>
      </c>
      <c r="AH431" s="40">
        <f t="shared" si="659"/>
        <v>227155.81</v>
      </c>
      <c r="AI431" s="40">
        <f t="shared" si="660"/>
        <v>269358.13</v>
      </c>
      <c r="AJ431" s="40">
        <f t="shared" si="661"/>
        <v>269358.13</v>
      </c>
      <c r="AK431" s="40">
        <f t="shared" si="662"/>
        <v>269358.13</v>
      </c>
      <c r="AL431" s="40">
        <f t="shared" si="663"/>
        <v>269358.13</v>
      </c>
      <c r="AM431" s="40">
        <f t="shared" si="664"/>
        <v>269358.13</v>
      </c>
      <c r="AN431" s="40">
        <f t="shared" si="665"/>
        <v>269358.13</v>
      </c>
      <c r="AO431" s="167">
        <f t="shared" si="666"/>
        <v>269358.13</v>
      </c>
    </row>
    <row r="432" spans="1:41" ht="16.399999999999999" customHeight="1">
      <c r="A432" s="13">
        <v>81016</v>
      </c>
      <c r="B432" s="22" t="s">
        <v>319</v>
      </c>
      <c r="C432" s="40">
        <f>SUMIF(Jan!$A:$A,TB!$A432,Jan!$H:$H)</f>
        <v>0</v>
      </c>
      <c r="D432" s="40">
        <f>SUMIF(Feb!$A:$A,TB!$A432,Feb!$H:$H)</f>
        <v>0</v>
      </c>
      <c r="E432" s="40">
        <f>SUMIF(Mar!$A:$A,TB!$A432,Mar!$H:$H)</f>
        <v>0</v>
      </c>
      <c r="F432" s="40">
        <f>SUMIF(Apr!$A:$A,TB!$A432,Apr!$H:$H)</f>
        <v>0</v>
      </c>
      <c r="G432" s="40">
        <f>SUMIF(May!$A:$A,TB!$A432,May!$H:$H)</f>
        <v>0</v>
      </c>
      <c r="H432" s="40">
        <f>SUMIF(Jun!$A:$A,TB!$A432,Jun!$H:$H)</f>
        <v>0</v>
      </c>
      <c r="I432" s="40">
        <f>SUMIF(Jul!$A:$A,TB!$A432,Jul!$H:$H)</f>
        <v>0</v>
      </c>
      <c r="J432" s="40">
        <f>SUMIF(Aug!$A:$A,TB!$A432,Aug!$H:$H)</f>
        <v>0</v>
      </c>
      <c r="K432" s="40">
        <f>SUMIF(Sep!$A:$A,TB!$A432,Sep!$H:$H)</f>
        <v>0</v>
      </c>
      <c r="L432" s="40">
        <f>SUMIF(Oct!$A:$A,TB!$A432,Oct!$H:$H)</f>
        <v>0</v>
      </c>
      <c r="M432" s="40">
        <f>SUMIF(Nov!$A:$A,TB!$A432,Nov!$H:$H)</f>
        <v>0</v>
      </c>
      <c r="N432" s="167">
        <f>SUMIF(Dec!$A:$A,TB!$A432,Dec!$H:$H)</f>
        <v>0</v>
      </c>
      <c r="O432" s="181"/>
      <c r="P432" s="181"/>
      <c r="Q432" s="172">
        <v>0</v>
      </c>
      <c r="R432" s="40">
        <v>0</v>
      </c>
      <c r="S432" s="40">
        <v>0</v>
      </c>
      <c r="T432" s="40">
        <v>0</v>
      </c>
      <c r="U432" s="40">
        <v>0</v>
      </c>
      <c r="V432" s="40">
        <v>0</v>
      </c>
      <c r="W432" s="40">
        <v>0</v>
      </c>
      <c r="X432" s="40">
        <v>0</v>
      </c>
      <c r="Y432" s="40">
        <v>0</v>
      </c>
      <c r="Z432" s="40">
        <v>0</v>
      </c>
      <c r="AA432" s="40">
        <v>0</v>
      </c>
      <c r="AB432" s="40">
        <v>0</v>
      </c>
      <c r="AD432" s="40">
        <f t="shared" si="655"/>
        <v>0</v>
      </c>
      <c r="AE432" s="40">
        <f t="shared" si="656"/>
        <v>0</v>
      </c>
      <c r="AF432" s="40">
        <f t="shared" si="657"/>
        <v>0</v>
      </c>
      <c r="AG432" s="40">
        <f t="shared" si="658"/>
        <v>0</v>
      </c>
      <c r="AH432" s="40">
        <f t="shared" si="659"/>
        <v>0</v>
      </c>
      <c r="AI432" s="40">
        <f t="shared" si="660"/>
        <v>0</v>
      </c>
      <c r="AJ432" s="40">
        <f t="shared" si="661"/>
        <v>0</v>
      </c>
      <c r="AK432" s="40">
        <f t="shared" si="662"/>
        <v>0</v>
      </c>
      <c r="AL432" s="40">
        <f t="shared" si="663"/>
        <v>0</v>
      </c>
      <c r="AM432" s="40">
        <f t="shared" si="664"/>
        <v>0</v>
      </c>
      <c r="AN432" s="40">
        <f t="shared" si="665"/>
        <v>0</v>
      </c>
      <c r="AO432" s="167">
        <f t="shared" si="666"/>
        <v>0</v>
      </c>
    </row>
    <row r="433" spans="1:41" ht="16.399999999999999" customHeight="1">
      <c r="A433" s="13">
        <v>81017</v>
      </c>
      <c r="B433" s="22" t="s">
        <v>320</v>
      </c>
      <c r="C433" s="40">
        <f>SUMIF(Jan!$A:$A,TB!$A433,Jan!$H:$H)</f>
        <v>0</v>
      </c>
      <c r="D433" s="40">
        <f>SUMIF(Feb!$A:$A,TB!$A433,Feb!$H:$H)</f>
        <v>0</v>
      </c>
      <c r="E433" s="40">
        <f>SUMIF(Mar!$A:$A,TB!$A433,Mar!$H:$H)</f>
        <v>0</v>
      </c>
      <c r="F433" s="40">
        <f>SUMIF(Apr!$A:$A,TB!$A433,Apr!$H:$H)</f>
        <v>0</v>
      </c>
      <c r="G433" s="40">
        <f>SUMIF(May!$A:$A,TB!$A433,May!$H:$H)</f>
        <v>0</v>
      </c>
      <c r="H433" s="40">
        <f>SUMIF(Jun!$A:$A,TB!$A433,Jun!$H:$H)</f>
        <v>0</v>
      </c>
      <c r="I433" s="40">
        <f>SUMIF(Jul!$A:$A,TB!$A433,Jul!$H:$H)</f>
        <v>0</v>
      </c>
      <c r="J433" s="40">
        <f>SUMIF(Aug!$A:$A,TB!$A433,Aug!$H:$H)</f>
        <v>0</v>
      </c>
      <c r="K433" s="40">
        <f>SUMIF(Sep!$A:$A,TB!$A433,Sep!$H:$H)</f>
        <v>0</v>
      </c>
      <c r="L433" s="40">
        <f>SUMIF(Oct!$A:$A,TB!$A433,Oct!$H:$H)</f>
        <v>0</v>
      </c>
      <c r="M433" s="40">
        <f>SUMIF(Nov!$A:$A,TB!$A433,Nov!$H:$H)</f>
        <v>0</v>
      </c>
      <c r="N433" s="167">
        <f>SUMIF(Dec!$A:$A,TB!$A433,Dec!$H:$H)</f>
        <v>0</v>
      </c>
      <c r="O433" s="181"/>
      <c r="P433" s="181"/>
      <c r="Q433" s="172">
        <v>0</v>
      </c>
      <c r="R433" s="40">
        <v>0</v>
      </c>
      <c r="S433" s="40">
        <v>0</v>
      </c>
      <c r="T433" s="40">
        <v>0</v>
      </c>
      <c r="U433" s="40">
        <v>0</v>
      </c>
      <c r="V433" s="40">
        <v>0</v>
      </c>
      <c r="W433" s="40">
        <v>0</v>
      </c>
      <c r="X433" s="40">
        <v>0</v>
      </c>
      <c r="Y433" s="40">
        <v>0</v>
      </c>
      <c r="Z433" s="40">
        <v>0</v>
      </c>
      <c r="AA433" s="40">
        <v>0</v>
      </c>
      <c r="AB433" s="40">
        <v>0</v>
      </c>
      <c r="AD433" s="40">
        <f t="shared" si="655"/>
        <v>0</v>
      </c>
      <c r="AE433" s="40">
        <f t="shared" si="656"/>
        <v>0</v>
      </c>
      <c r="AF433" s="40">
        <f t="shared" si="657"/>
        <v>0</v>
      </c>
      <c r="AG433" s="40">
        <f t="shared" si="658"/>
        <v>0</v>
      </c>
      <c r="AH433" s="40">
        <f t="shared" si="659"/>
        <v>0</v>
      </c>
      <c r="AI433" s="40">
        <f t="shared" si="660"/>
        <v>0</v>
      </c>
      <c r="AJ433" s="40">
        <f t="shared" si="661"/>
        <v>0</v>
      </c>
      <c r="AK433" s="40">
        <f t="shared" si="662"/>
        <v>0</v>
      </c>
      <c r="AL433" s="40">
        <f t="shared" si="663"/>
        <v>0</v>
      </c>
      <c r="AM433" s="40">
        <f t="shared" si="664"/>
        <v>0</v>
      </c>
      <c r="AN433" s="40">
        <f t="shared" si="665"/>
        <v>0</v>
      </c>
      <c r="AO433" s="167">
        <f t="shared" si="666"/>
        <v>0</v>
      </c>
    </row>
    <row r="434" spans="1:41" ht="16.399999999999999" customHeight="1">
      <c r="A434" s="13">
        <v>81018</v>
      </c>
      <c r="B434" s="22" t="s">
        <v>321</v>
      </c>
      <c r="C434" s="40">
        <f>SUMIF(Jan!$A:$A,TB!$A434,Jan!$H:$H)</f>
        <v>0</v>
      </c>
      <c r="D434" s="40">
        <f>SUMIF(Feb!$A:$A,TB!$A434,Feb!$H:$H)</f>
        <v>0</v>
      </c>
      <c r="E434" s="40">
        <f>SUMIF(Mar!$A:$A,TB!$A434,Mar!$H:$H)</f>
        <v>0</v>
      </c>
      <c r="F434" s="40">
        <f>SUMIF(Apr!$A:$A,TB!$A434,Apr!$H:$H)</f>
        <v>0</v>
      </c>
      <c r="G434" s="40">
        <f>SUMIF(May!$A:$A,TB!$A434,May!$H:$H)</f>
        <v>0</v>
      </c>
      <c r="H434" s="40">
        <f>SUMIF(Jun!$A:$A,TB!$A434,Jun!$H:$H)</f>
        <v>0</v>
      </c>
      <c r="I434" s="40">
        <f>SUMIF(Jul!$A:$A,TB!$A434,Jul!$H:$H)</f>
        <v>0</v>
      </c>
      <c r="J434" s="40">
        <f>SUMIF(Aug!$A:$A,TB!$A434,Aug!$H:$H)</f>
        <v>0</v>
      </c>
      <c r="K434" s="40">
        <f>SUMIF(Sep!$A:$A,TB!$A434,Sep!$H:$H)</f>
        <v>0</v>
      </c>
      <c r="L434" s="40">
        <f>SUMIF(Oct!$A:$A,TB!$A434,Oct!$H:$H)</f>
        <v>0</v>
      </c>
      <c r="M434" s="40">
        <f>SUMIF(Nov!$A:$A,TB!$A434,Nov!$H:$H)</f>
        <v>0</v>
      </c>
      <c r="N434" s="167">
        <f>SUMIF(Dec!$A:$A,TB!$A434,Dec!$H:$H)</f>
        <v>0</v>
      </c>
      <c r="O434" s="181"/>
      <c r="P434" s="181"/>
      <c r="Q434" s="172">
        <v>0</v>
      </c>
      <c r="R434" s="40">
        <v>0</v>
      </c>
      <c r="S434" s="40">
        <v>0</v>
      </c>
      <c r="T434" s="40">
        <v>0</v>
      </c>
      <c r="U434" s="40">
        <v>0</v>
      </c>
      <c r="V434" s="40">
        <v>0</v>
      </c>
      <c r="W434" s="40">
        <v>0</v>
      </c>
      <c r="X434" s="40">
        <v>0</v>
      </c>
      <c r="Y434" s="40">
        <v>0</v>
      </c>
      <c r="Z434" s="40">
        <v>0</v>
      </c>
      <c r="AA434" s="40">
        <v>0</v>
      </c>
      <c r="AB434" s="40">
        <v>0</v>
      </c>
      <c r="AD434" s="40">
        <f t="shared" si="655"/>
        <v>0</v>
      </c>
      <c r="AE434" s="40">
        <f t="shared" si="656"/>
        <v>0</v>
      </c>
      <c r="AF434" s="40">
        <f t="shared" si="657"/>
        <v>0</v>
      </c>
      <c r="AG434" s="40">
        <f t="shared" si="658"/>
        <v>0</v>
      </c>
      <c r="AH434" s="40">
        <f t="shared" si="659"/>
        <v>0</v>
      </c>
      <c r="AI434" s="40">
        <f t="shared" si="660"/>
        <v>0</v>
      </c>
      <c r="AJ434" s="40">
        <f t="shared" si="661"/>
        <v>0</v>
      </c>
      <c r="AK434" s="40">
        <f t="shared" si="662"/>
        <v>0</v>
      </c>
      <c r="AL434" s="40">
        <f t="shared" si="663"/>
        <v>0</v>
      </c>
      <c r="AM434" s="40">
        <f t="shared" si="664"/>
        <v>0</v>
      </c>
      <c r="AN434" s="40">
        <f t="shared" si="665"/>
        <v>0</v>
      </c>
      <c r="AO434" s="167">
        <f t="shared" si="666"/>
        <v>0</v>
      </c>
    </row>
    <row r="435" spans="1:41" ht="16.399999999999999" customHeight="1">
      <c r="A435" s="13">
        <v>81019</v>
      </c>
      <c r="B435" s="22" t="s">
        <v>322</v>
      </c>
      <c r="C435" s="40">
        <f>SUMIF(Jan!$A:$A,TB!$A435,Jan!$H:$H)</f>
        <v>0</v>
      </c>
      <c r="D435" s="40">
        <f>SUMIF(Feb!$A:$A,TB!$A435,Feb!$H:$H)</f>
        <v>0</v>
      </c>
      <c r="E435" s="40">
        <f>SUMIF(Mar!$A:$A,TB!$A435,Mar!$H:$H)</f>
        <v>0</v>
      </c>
      <c r="F435" s="40">
        <f>SUMIF(Apr!$A:$A,TB!$A435,Apr!$H:$H)</f>
        <v>0</v>
      </c>
      <c r="G435" s="40">
        <f>SUMIF(May!$A:$A,TB!$A435,May!$H:$H)</f>
        <v>0</v>
      </c>
      <c r="H435" s="40">
        <f>SUMIF(Jun!$A:$A,TB!$A435,Jun!$H:$H)</f>
        <v>0</v>
      </c>
      <c r="I435" s="40">
        <f>SUMIF(Jul!$A:$A,TB!$A435,Jul!$H:$H)</f>
        <v>0</v>
      </c>
      <c r="J435" s="40">
        <f>SUMIF(Aug!$A:$A,TB!$A435,Aug!$H:$H)</f>
        <v>0</v>
      </c>
      <c r="K435" s="40">
        <f>SUMIF(Sep!$A:$A,TB!$A435,Sep!$H:$H)</f>
        <v>0</v>
      </c>
      <c r="L435" s="40">
        <f>SUMIF(Oct!$A:$A,TB!$A435,Oct!$H:$H)</f>
        <v>0</v>
      </c>
      <c r="M435" s="40">
        <f>SUMIF(Nov!$A:$A,TB!$A435,Nov!$H:$H)</f>
        <v>0</v>
      </c>
      <c r="N435" s="167">
        <f>SUMIF(Dec!$A:$A,TB!$A435,Dec!$H:$H)</f>
        <v>0</v>
      </c>
      <c r="O435" s="181"/>
      <c r="P435" s="181"/>
      <c r="Q435" s="172">
        <v>0</v>
      </c>
      <c r="R435" s="40">
        <v>0</v>
      </c>
      <c r="S435" s="40">
        <v>0</v>
      </c>
      <c r="T435" s="40">
        <v>0</v>
      </c>
      <c r="U435" s="40">
        <v>0</v>
      </c>
      <c r="V435" s="40">
        <v>0</v>
      </c>
      <c r="W435" s="40">
        <v>0</v>
      </c>
      <c r="X435" s="40">
        <v>0</v>
      </c>
      <c r="Y435" s="40">
        <v>0</v>
      </c>
      <c r="Z435" s="40">
        <v>0</v>
      </c>
      <c r="AA435" s="40">
        <v>0</v>
      </c>
      <c r="AB435" s="40">
        <v>0</v>
      </c>
      <c r="AD435" s="40">
        <f t="shared" si="655"/>
        <v>0</v>
      </c>
      <c r="AE435" s="40">
        <f t="shared" si="656"/>
        <v>0</v>
      </c>
      <c r="AF435" s="40">
        <f t="shared" si="657"/>
        <v>0</v>
      </c>
      <c r="AG435" s="40">
        <f t="shared" si="658"/>
        <v>0</v>
      </c>
      <c r="AH435" s="40">
        <f t="shared" si="659"/>
        <v>0</v>
      </c>
      <c r="AI435" s="40">
        <f t="shared" si="660"/>
        <v>0</v>
      </c>
      <c r="AJ435" s="40">
        <f t="shared" si="661"/>
        <v>0</v>
      </c>
      <c r="AK435" s="40">
        <f t="shared" si="662"/>
        <v>0</v>
      </c>
      <c r="AL435" s="40">
        <f t="shared" si="663"/>
        <v>0</v>
      </c>
      <c r="AM435" s="40">
        <f t="shared" si="664"/>
        <v>0</v>
      </c>
      <c r="AN435" s="40">
        <f t="shared" si="665"/>
        <v>0</v>
      </c>
      <c r="AO435" s="167">
        <f t="shared" si="666"/>
        <v>0</v>
      </c>
    </row>
    <row r="436" spans="1:41" ht="16.399999999999999" customHeight="1">
      <c r="A436" s="13">
        <v>81020</v>
      </c>
      <c r="B436" s="22" t="s">
        <v>323</v>
      </c>
      <c r="C436" s="40">
        <f>SUMIF(Jan!$A:$A,TB!$A436,Jan!$H:$H)</f>
        <v>0</v>
      </c>
      <c r="D436" s="40">
        <f>SUMIF(Feb!$A:$A,TB!$A436,Feb!$H:$H)</f>
        <v>0</v>
      </c>
      <c r="E436" s="40">
        <f>SUMIF(Mar!$A:$A,TB!$A436,Mar!$H:$H)</f>
        <v>0</v>
      </c>
      <c r="F436" s="40">
        <f>SUMIF(Apr!$A:$A,TB!$A436,Apr!$H:$H)</f>
        <v>0</v>
      </c>
      <c r="G436" s="40">
        <f>SUMIF(May!$A:$A,TB!$A436,May!$H:$H)</f>
        <v>0</v>
      </c>
      <c r="H436" s="40">
        <f>SUMIF(Jun!$A:$A,TB!$A436,Jun!$H:$H)</f>
        <v>0</v>
      </c>
      <c r="I436" s="40">
        <f>SUMIF(Jul!$A:$A,TB!$A436,Jul!$H:$H)</f>
        <v>0</v>
      </c>
      <c r="J436" s="40">
        <f>SUMIF(Aug!$A:$A,TB!$A436,Aug!$H:$H)</f>
        <v>0</v>
      </c>
      <c r="K436" s="40">
        <f>SUMIF(Sep!$A:$A,TB!$A436,Sep!$H:$H)</f>
        <v>0</v>
      </c>
      <c r="L436" s="40">
        <f>SUMIF(Oct!$A:$A,TB!$A436,Oct!$H:$H)</f>
        <v>0</v>
      </c>
      <c r="M436" s="40">
        <f>SUMIF(Nov!$A:$A,TB!$A436,Nov!$H:$H)</f>
        <v>0</v>
      </c>
      <c r="N436" s="167">
        <f>SUMIF(Dec!$A:$A,TB!$A436,Dec!$H:$H)</f>
        <v>0</v>
      </c>
      <c r="O436" s="181"/>
      <c r="P436" s="181"/>
      <c r="Q436" s="172">
        <v>0</v>
      </c>
      <c r="R436" s="40">
        <v>0</v>
      </c>
      <c r="S436" s="40">
        <v>0</v>
      </c>
      <c r="T436" s="40">
        <v>0</v>
      </c>
      <c r="U436" s="40">
        <v>0</v>
      </c>
      <c r="V436" s="40">
        <v>0</v>
      </c>
      <c r="W436" s="40">
        <v>0</v>
      </c>
      <c r="X436" s="40">
        <v>0</v>
      </c>
      <c r="Y436" s="40">
        <v>0</v>
      </c>
      <c r="Z436" s="40">
        <v>0</v>
      </c>
      <c r="AA436" s="40">
        <v>0</v>
      </c>
      <c r="AB436" s="40">
        <v>0</v>
      </c>
      <c r="AD436" s="40">
        <f t="shared" si="655"/>
        <v>0</v>
      </c>
      <c r="AE436" s="40">
        <f t="shared" si="656"/>
        <v>0</v>
      </c>
      <c r="AF436" s="40">
        <f t="shared" si="657"/>
        <v>0</v>
      </c>
      <c r="AG436" s="40">
        <f t="shared" si="658"/>
        <v>0</v>
      </c>
      <c r="AH436" s="40">
        <f t="shared" si="659"/>
        <v>0</v>
      </c>
      <c r="AI436" s="40">
        <f t="shared" si="660"/>
        <v>0</v>
      </c>
      <c r="AJ436" s="40">
        <f t="shared" si="661"/>
        <v>0</v>
      </c>
      <c r="AK436" s="40">
        <f t="shared" si="662"/>
        <v>0</v>
      </c>
      <c r="AL436" s="40">
        <f t="shared" si="663"/>
        <v>0</v>
      </c>
      <c r="AM436" s="40">
        <f t="shared" si="664"/>
        <v>0</v>
      </c>
      <c r="AN436" s="40">
        <f t="shared" si="665"/>
        <v>0</v>
      </c>
      <c r="AO436" s="167">
        <f t="shared" si="666"/>
        <v>0</v>
      </c>
    </row>
    <row r="437" spans="1:41" ht="16.399999999999999" customHeight="1">
      <c r="A437" s="13">
        <v>81021</v>
      </c>
      <c r="B437" s="22" t="s">
        <v>324</v>
      </c>
      <c r="C437" s="40">
        <f>SUMIF(Jan!$A:$A,TB!$A437,Jan!$H:$H)</f>
        <v>0</v>
      </c>
      <c r="D437" s="40">
        <f>SUMIF(Feb!$A:$A,TB!$A437,Feb!$H:$H)</f>
        <v>0</v>
      </c>
      <c r="E437" s="40">
        <f>SUMIF(Mar!$A:$A,TB!$A437,Mar!$H:$H)</f>
        <v>0</v>
      </c>
      <c r="F437" s="40">
        <f>SUMIF(Apr!$A:$A,TB!$A437,Apr!$H:$H)</f>
        <v>0</v>
      </c>
      <c r="G437" s="40">
        <f>SUMIF(May!$A:$A,TB!$A437,May!$H:$H)</f>
        <v>0</v>
      </c>
      <c r="H437" s="40">
        <f>SUMIF(Jun!$A:$A,TB!$A437,Jun!$H:$H)</f>
        <v>0</v>
      </c>
      <c r="I437" s="40">
        <f>SUMIF(Jul!$A:$A,TB!$A437,Jul!$H:$H)</f>
        <v>0</v>
      </c>
      <c r="J437" s="40">
        <f>SUMIF(Aug!$A:$A,TB!$A437,Aug!$H:$H)</f>
        <v>0</v>
      </c>
      <c r="K437" s="40">
        <f>SUMIF(Sep!$A:$A,TB!$A437,Sep!$H:$H)</f>
        <v>0</v>
      </c>
      <c r="L437" s="40">
        <f>SUMIF(Oct!$A:$A,TB!$A437,Oct!$H:$H)</f>
        <v>0</v>
      </c>
      <c r="M437" s="40">
        <f>SUMIF(Nov!$A:$A,TB!$A437,Nov!$H:$H)</f>
        <v>0</v>
      </c>
      <c r="N437" s="167">
        <f>SUMIF(Dec!$A:$A,TB!$A437,Dec!$H:$H)</f>
        <v>0</v>
      </c>
      <c r="O437" s="181"/>
      <c r="P437" s="181"/>
      <c r="Q437" s="172">
        <v>0</v>
      </c>
      <c r="R437" s="40">
        <v>0</v>
      </c>
      <c r="S437" s="40">
        <v>0</v>
      </c>
      <c r="T437" s="40">
        <v>0</v>
      </c>
      <c r="U437" s="40">
        <v>0</v>
      </c>
      <c r="V437" s="40">
        <v>0</v>
      </c>
      <c r="W437" s="40">
        <v>0</v>
      </c>
      <c r="X437" s="40">
        <v>0</v>
      </c>
      <c r="Y437" s="40">
        <v>0</v>
      </c>
      <c r="Z437" s="40">
        <v>0</v>
      </c>
      <c r="AA437" s="40">
        <v>0</v>
      </c>
      <c r="AB437" s="40">
        <v>0</v>
      </c>
      <c r="AD437" s="40">
        <f t="shared" si="655"/>
        <v>0</v>
      </c>
      <c r="AE437" s="40">
        <f t="shared" si="656"/>
        <v>0</v>
      </c>
      <c r="AF437" s="40">
        <f t="shared" si="657"/>
        <v>0</v>
      </c>
      <c r="AG437" s="40">
        <f t="shared" si="658"/>
        <v>0</v>
      </c>
      <c r="AH437" s="40">
        <f t="shared" si="659"/>
        <v>0</v>
      </c>
      <c r="AI437" s="40">
        <f t="shared" si="660"/>
        <v>0</v>
      </c>
      <c r="AJ437" s="40">
        <f t="shared" si="661"/>
        <v>0</v>
      </c>
      <c r="AK437" s="40">
        <f t="shared" si="662"/>
        <v>0</v>
      </c>
      <c r="AL437" s="40">
        <f t="shared" si="663"/>
        <v>0</v>
      </c>
      <c r="AM437" s="40">
        <f t="shared" si="664"/>
        <v>0</v>
      </c>
      <c r="AN437" s="40">
        <f t="shared" si="665"/>
        <v>0</v>
      </c>
      <c r="AO437" s="167">
        <f t="shared" si="666"/>
        <v>0</v>
      </c>
    </row>
    <row r="438" spans="1:41" ht="16.399999999999999" customHeight="1">
      <c r="A438" s="13">
        <v>81022</v>
      </c>
      <c r="B438" s="22" t="s">
        <v>325</v>
      </c>
      <c r="C438" s="40">
        <f>SUMIF(Jan!$A:$A,TB!$A438,Jan!$H:$H)</f>
        <v>0</v>
      </c>
      <c r="D438" s="40">
        <f>SUMIF(Feb!$A:$A,TB!$A438,Feb!$H:$H)</f>
        <v>0</v>
      </c>
      <c r="E438" s="40">
        <f>SUMIF(Mar!$A:$A,TB!$A438,Mar!$H:$H)</f>
        <v>0</v>
      </c>
      <c r="F438" s="40">
        <f>SUMIF(Apr!$A:$A,TB!$A438,Apr!$H:$H)</f>
        <v>0</v>
      </c>
      <c r="G438" s="40">
        <f>SUMIF(May!$A:$A,TB!$A438,May!$H:$H)</f>
        <v>0</v>
      </c>
      <c r="H438" s="40">
        <f>SUMIF(Jun!$A:$A,TB!$A438,Jun!$H:$H)</f>
        <v>0</v>
      </c>
      <c r="I438" s="40">
        <f>SUMIF(Jul!$A:$A,TB!$A438,Jul!$H:$H)</f>
        <v>0</v>
      </c>
      <c r="J438" s="40">
        <f>SUMIF(Aug!$A:$A,TB!$A438,Aug!$H:$H)</f>
        <v>0</v>
      </c>
      <c r="K438" s="40">
        <f>SUMIF(Sep!$A:$A,TB!$A438,Sep!$H:$H)</f>
        <v>0</v>
      </c>
      <c r="L438" s="40">
        <f>SUMIF(Oct!$A:$A,TB!$A438,Oct!$H:$H)</f>
        <v>0</v>
      </c>
      <c r="M438" s="40">
        <f>SUMIF(Nov!$A:$A,TB!$A438,Nov!$H:$H)</f>
        <v>0</v>
      </c>
      <c r="N438" s="167">
        <f>SUMIF(Dec!$A:$A,TB!$A438,Dec!$H:$H)</f>
        <v>0</v>
      </c>
      <c r="O438" s="181"/>
      <c r="P438" s="181"/>
      <c r="Q438" s="172">
        <v>0</v>
      </c>
      <c r="R438" s="40">
        <v>0</v>
      </c>
      <c r="S438" s="40">
        <v>0</v>
      </c>
      <c r="T438" s="40">
        <v>0</v>
      </c>
      <c r="U438" s="40">
        <v>0</v>
      </c>
      <c r="V438" s="40">
        <v>0</v>
      </c>
      <c r="W438" s="40">
        <v>0</v>
      </c>
      <c r="X438" s="40">
        <v>0</v>
      </c>
      <c r="Y438" s="40">
        <v>0</v>
      </c>
      <c r="Z438" s="40">
        <v>0</v>
      </c>
      <c r="AA438" s="40">
        <v>0</v>
      </c>
      <c r="AB438" s="40">
        <v>0</v>
      </c>
      <c r="AD438" s="40">
        <f t="shared" si="655"/>
        <v>0</v>
      </c>
      <c r="AE438" s="40">
        <f t="shared" si="656"/>
        <v>0</v>
      </c>
      <c r="AF438" s="40">
        <f t="shared" si="657"/>
        <v>0</v>
      </c>
      <c r="AG438" s="40">
        <f t="shared" si="658"/>
        <v>0</v>
      </c>
      <c r="AH438" s="40">
        <f t="shared" si="659"/>
        <v>0</v>
      </c>
      <c r="AI438" s="40">
        <f t="shared" si="660"/>
        <v>0</v>
      </c>
      <c r="AJ438" s="40">
        <f t="shared" si="661"/>
        <v>0</v>
      </c>
      <c r="AK438" s="40">
        <f t="shared" si="662"/>
        <v>0</v>
      </c>
      <c r="AL438" s="40">
        <f t="shared" si="663"/>
        <v>0</v>
      </c>
      <c r="AM438" s="40">
        <f t="shared" si="664"/>
        <v>0</v>
      </c>
      <c r="AN438" s="40">
        <f t="shared" si="665"/>
        <v>0</v>
      </c>
      <c r="AO438" s="167">
        <f t="shared" si="666"/>
        <v>0</v>
      </c>
    </row>
    <row r="439" spans="1:41" ht="16.399999999999999" customHeight="1">
      <c r="A439" s="13">
        <v>81023</v>
      </c>
      <c r="B439" s="22" t="s">
        <v>326</v>
      </c>
      <c r="C439" s="40">
        <f>SUMIF(Jan!$A:$A,TB!$A439,Jan!$H:$H)</f>
        <v>0</v>
      </c>
      <c r="D439" s="40">
        <f>SUMIF(Feb!$A:$A,TB!$A439,Feb!$H:$H)</f>
        <v>0</v>
      </c>
      <c r="E439" s="40">
        <f>SUMIF(Mar!$A:$A,TB!$A439,Mar!$H:$H)</f>
        <v>0</v>
      </c>
      <c r="F439" s="40">
        <f>SUMIF(Apr!$A:$A,TB!$A439,Apr!$H:$H)</f>
        <v>0</v>
      </c>
      <c r="G439" s="40">
        <f>SUMIF(May!$A:$A,TB!$A439,May!$H:$H)</f>
        <v>0</v>
      </c>
      <c r="H439" s="40">
        <f>SUMIF(Jun!$A:$A,TB!$A439,Jun!$H:$H)</f>
        <v>0</v>
      </c>
      <c r="I439" s="40">
        <f>SUMIF(Jul!$A:$A,TB!$A439,Jul!$H:$H)</f>
        <v>0</v>
      </c>
      <c r="J439" s="40">
        <f>SUMIF(Aug!$A:$A,TB!$A439,Aug!$H:$H)</f>
        <v>0</v>
      </c>
      <c r="K439" s="40">
        <f>SUMIF(Sep!$A:$A,TB!$A439,Sep!$H:$H)</f>
        <v>0</v>
      </c>
      <c r="L439" s="40">
        <f>SUMIF(Oct!$A:$A,TB!$A439,Oct!$H:$H)</f>
        <v>0</v>
      </c>
      <c r="M439" s="40">
        <f>SUMIF(Nov!$A:$A,TB!$A439,Nov!$H:$H)</f>
        <v>0</v>
      </c>
      <c r="N439" s="167">
        <f>SUMIF(Dec!$A:$A,TB!$A439,Dec!$H:$H)</f>
        <v>0</v>
      </c>
      <c r="O439" s="181"/>
      <c r="P439" s="181"/>
      <c r="Q439" s="172">
        <v>0</v>
      </c>
      <c r="R439" s="40">
        <v>0</v>
      </c>
      <c r="S439" s="40">
        <v>0</v>
      </c>
      <c r="T439" s="40">
        <v>0</v>
      </c>
      <c r="U439" s="40">
        <v>0</v>
      </c>
      <c r="V439" s="40">
        <v>0</v>
      </c>
      <c r="W439" s="40">
        <v>0</v>
      </c>
      <c r="X439" s="40">
        <v>0</v>
      </c>
      <c r="Y439" s="40">
        <v>0</v>
      </c>
      <c r="Z439" s="40">
        <v>0</v>
      </c>
      <c r="AA439" s="40">
        <v>0</v>
      </c>
      <c r="AB439" s="40">
        <v>0</v>
      </c>
      <c r="AD439" s="40">
        <f t="shared" si="655"/>
        <v>0</v>
      </c>
      <c r="AE439" s="40">
        <f t="shared" si="656"/>
        <v>0</v>
      </c>
      <c r="AF439" s="40">
        <f t="shared" si="657"/>
        <v>0</v>
      </c>
      <c r="AG439" s="40">
        <f t="shared" si="658"/>
        <v>0</v>
      </c>
      <c r="AH439" s="40">
        <f t="shared" si="659"/>
        <v>0</v>
      </c>
      <c r="AI439" s="40">
        <f t="shared" si="660"/>
        <v>0</v>
      </c>
      <c r="AJ439" s="40">
        <f t="shared" si="661"/>
        <v>0</v>
      </c>
      <c r="AK439" s="40">
        <f t="shared" si="662"/>
        <v>0</v>
      </c>
      <c r="AL439" s="40">
        <f t="shared" si="663"/>
        <v>0</v>
      </c>
      <c r="AM439" s="40">
        <f t="shared" si="664"/>
        <v>0</v>
      </c>
      <c r="AN439" s="40">
        <f t="shared" si="665"/>
        <v>0</v>
      </c>
      <c r="AO439" s="167">
        <f t="shared" si="666"/>
        <v>0</v>
      </c>
    </row>
    <row r="440" spans="1:41" ht="16.399999999999999" customHeight="1">
      <c r="A440" s="13">
        <v>81024</v>
      </c>
      <c r="B440" s="22" t="s">
        <v>327</v>
      </c>
      <c r="C440" s="40">
        <f>SUMIF(Jan!$A:$A,TB!$A440,Jan!$H:$H)</f>
        <v>0</v>
      </c>
      <c r="D440" s="40">
        <f>SUMIF(Feb!$A:$A,TB!$A440,Feb!$H:$H)</f>
        <v>0</v>
      </c>
      <c r="E440" s="40">
        <f>SUMIF(Mar!$A:$A,TB!$A440,Mar!$H:$H)</f>
        <v>0</v>
      </c>
      <c r="F440" s="40">
        <f>SUMIF(Apr!$A:$A,TB!$A440,Apr!$H:$H)</f>
        <v>0</v>
      </c>
      <c r="G440" s="40">
        <f>SUMIF(May!$A:$A,TB!$A440,May!$H:$H)</f>
        <v>0</v>
      </c>
      <c r="H440" s="40">
        <f>SUMIF(Jun!$A:$A,TB!$A440,Jun!$H:$H)</f>
        <v>0</v>
      </c>
      <c r="I440" s="40">
        <f>SUMIF(Jul!$A:$A,TB!$A440,Jul!$H:$H)</f>
        <v>0</v>
      </c>
      <c r="J440" s="40">
        <f>SUMIF(Aug!$A:$A,TB!$A440,Aug!$H:$H)</f>
        <v>0</v>
      </c>
      <c r="K440" s="40">
        <f>SUMIF(Sep!$A:$A,TB!$A440,Sep!$H:$H)</f>
        <v>0</v>
      </c>
      <c r="L440" s="40">
        <f>SUMIF(Oct!$A:$A,TB!$A440,Oct!$H:$H)</f>
        <v>0</v>
      </c>
      <c r="M440" s="40">
        <f>SUMIF(Nov!$A:$A,TB!$A440,Nov!$H:$H)</f>
        <v>0</v>
      </c>
      <c r="N440" s="167">
        <f>SUMIF(Dec!$A:$A,TB!$A440,Dec!$H:$H)</f>
        <v>0</v>
      </c>
      <c r="O440" s="181"/>
      <c r="P440" s="181"/>
      <c r="Q440" s="172">
        <v>0</v>
      </c>
      <c r="R440" s="40">
        <v>0</v>
      </c>
      <c r="S440" s="40">
        <v>0</v>
      </c>
      <c r="T440" s="40">
        <v>0</v>
      </c>
      <c r="U440" s="40">
        <v>0</v>
      </c>
      <c r="V440" s="40">
        <v>0</v>
      </c>
      <c r="W440" s="40">
        <v>0</v>
      </c>
      <c r="X440" s="40">
        <v>0</v>
      </c>
      <c r="Y440" s="40">
        <v>0</v>
      </c>
      <c r="Z440" s="40">
        <v>0</v>
      </c>
      <c r="AA440" s="40">
        <v>0</v>
      </c>
      <c r="AB440" s="40">
        <v>0</v>
      </c>
      <c r="AD440" s="40">
        <f t="shared" si="655"/>
        <v>0</v>
      </c>
      <c r="AE440" s="40">
        <f t="shared" si="656"/>
        <v>0</v>
      </c>
      <c r="AF440" s="40">
        <f t="shared" si="657"/>
        <v>0</v>
      </c>
      <c r="AG440" s="40">
        <f t="shared" si="658"/>
        <v>0</v>
      </c>
      <c r="AH440" s="40">
        <f t="shared" si="659"/>
        <v>0</v>
      </c>
      <c r="AI440" s="40">
        <f t="shared" si="660"/>
        <v>0</v>
      </c>
      <c r="AJ440" s="40">
        <f t="shared" si="661"/>
        <v>0</v>
      </c>
      <c r="AK440" s="40">
        <f t="shared" si="662"/>
        <v>0</v>
      </c>
      <c r="AL440" s="40">
        <f t="shared" si="663"/>
        <v>0</v>
      </c>
      <c r="AM440" s="40">
        <f t="shared" si="664"/>
        <v>0</v>
      </c>
      <c r="AN440" s="40">
        <f t="shared" si="665"/>
        <v>0</v>
      </c>
      <c r="AO440" s="167">
        <f t="shared" si="666"/>
        <v>0</v>
      </c>
    </row>
    <row r="441" spans="1:41" ht="16.399999999999999" customHeight="1">
      <c r="A441" s="13">
        <v>81025</v>
      </c>
      <c r="B441" s="22" t="s">
        <v>328</v>
      </c>
      <c r="C441" s="40">
        <f>SUMIF(Jan!$A:$A,TB!$A441,Jan!$H:$H)</f>
        <v>0</v>
      </c>
      <c r="D441" s="40">
        <f>SUMIF(Feb!$A:$A,TB!$A441,Feb!$H:$H)</f>
        <v>0</v>
      </c>
      <c r="E441" s="40">
        <f>SUMIF(Mar!$A:$A,TB!$A441,Mar!$H:$H)</f>
        <v>0</v>
      </c>
      <c r="F441" s="40">
        <f>SUMIF(Apr!$A:$A,TB!$A441,Apr!$H:$H)</f>
        <v>0</v>
      </c>
      <c r="G441" s="40">
        <f>SUMIF(May!$A:$A,TB!$A441,May!$H:$H)</f>
        <v>0</v>
      </c>
      <c r="H441" s="40">
        <f>SUMIF(Jun!$A:$A,TB!$A441,Jun!$H:$H)</f>
        <v>0</v>
      </c>
      <c r="I441" s="40">
        <f>SUMIF(Jul!$A:$A,TB!$A441,Jul!$H:$H)</f>
        <v>0</v>
      </c>
      <c r="J441" s="40">
        <f>SUMIF(Aug!$A:$A,TB!$A441,Aug!$H:$H)</f>
        <v>0</v>
      </c>
      <c r="K441" s="40">
        <f>SUMIF(Sep!$A:$A,TB!$A441,Sep!$H:$H)</f>
        <v>0</v>
      </c>
      <c r="L441" s="40">
        <f>SUMIF(Oct!$A:$A,TB!$A441,Oct!$H:$H)</f>
        <v>0</v>
      </c>
      <c r="M441" s="40">
        <f>SUMIF(Nov!$A:$A,TB!$A441,Nov!$H:$H)</f>
        <v>0</v>
      </c>
      <c r="N441" s="167">
        <f>SUMIF(Dec!$A:$A,TB!$A441,Dec!$H:$H)</f>
        <v>0</v>
      </c>
      <c r="O441" s="181"/>
      <c r="P441" s="181"/>
      <c r="Q441" s="172">
        <v>0</v>
      </c>
      <c r="R441" s="40">
        <v>0</v>
      </c>
      <c r="S441" s="40">
        <v>0</v>
      </c>
      <c r="T441" s="40">
        <v>0</v>
      </c>
      <c r="U441" s="40">
        <v>0</v>
      </c>
      <c r="V441" s="40">
        <v>0</v>
      </c>
      <c r="W441" s="40">
        <v>0</v>
      </c>
      <c r="X441" s="40">
        <v>0</v>
      </c>
      <c r="Y441" s="40">
        <v>0</v>
      </c>
      <c r="Z441" s="40">
        <v>0</v>
      </c>
      <c r="AA441" s="40">
        <v>0</v>
      </c>
      <c r="AB441" s="40">
        <v>0</v>
      </c>
      <c r="AD441" s="40">
        <f t="shared" si="655"/>
        <v>0</v>
      </c>
      <c r="AE441" s="40">
        <f t="shared" si="656"/>
        <v>0</v>
      </c>
      <c r="AF441" s="40">
        <f t="shared" si="657"/>
        <v>0</v>
      </c>
      <c r="AG441" s="40">
        <f t="shared" si="658"/>
        <v>0</v>
      </c>
      <c r="AH441" s="40">
        <f t="shared" si="659"/>
        <v>0</v>
      </c>
      <c r="AI441" s="40">
        <f t="shared" si="660"/>
        <v>0</v>
      </c>
      <c r="AJ441" s="40">
        <f t="shared" si="661"/>
        <v>0</v>
      </c>
      <c r="AK441" s="40">
        <f t="shared" si="662"/>
        <v>0</v>
      </c>
      <c r="AL441" s="40">
        <f t="shared" si="663"/>
        <v>0</v>
      </c>
      <c r="AM441" s="40">
        <f t="shared" si="664"/>
        <v>0</v>
      </c>
      <c r="AN441" s="40">
        <f t="shared" si="665"/>
        <v>0</v>
      </c>
      <c r="AO441" s="167">
        <f t="shared" si="666"/>
        <v>0</v>
      </c>
    </row>
    <row r="442" spans="1:41" ht="16.399999999999999" customHeight="1">
      <c r="A442" s="13">
        <v>81026</v>
      </c>
      <c r="B442" s="22" t="s">
        <v>329</v>
      </c>
      <c r="C442" s="40">
        <f>SUMIF(Jan!$A:$A,TB!$A442,Jan!$H:$H)</f>
        <v>0</v>
      </c>
      <c r="D442" s="40">
        <f>SUMIF(Feb!$A:$A,TB!$A442,Feb!$H:$H)</f>
        <v>101.5</v>
      </c>
      <c r="E442" s="40">
        <f>SUMIF(Mar!$A:$A,TB!$A442,Mar!$H:$H)</f>
        <v>101.5</v>
      </c>
      <c r="F442" s="40">
        <f>SUMIF(Apr!$A:$A,TB!$A442,Apr!$H:$H)</f>
        <v>101.5</v>
      </c>
      <c r="G442" s="40">
        <f>SUMIF(May!$A:$A,TB!$A442,May!$H:$H)</f>
        <v>101.5</v>
      </c>
      <c r="H442" s="40">
        <f>SUMIF(Jun!$A:$A,TB!$A442,Jun!$H:$H)</f>
        <v>101.5</v>
      </c>
      <c r="I442" s="40">
        <f>SUMIF(Jul!$A:$A,TB!$A442,Jul!$H:$H)</f>
        <v>101.5</v>
      </c>
      <c r="J442" s="40">
        <f>SUMIF(Aug!$A:$A,TB!$A442,Aug!$H:$H)</f>
        <v>101.5</v>
      </c>
      <c r="K442" s="40">
        <f>SUMIF(Sep!$A:$A,TB!$A442,Sep!$H:$H)</f>
        <v>101.5</v>
      </c>
      <c r="L442" s="40">
        <f>SUMIF(Oct!$A:$A,TB!$A442,Oct!$H:$H)</f>
        <v>101.5</v>
      </c>
      <c r="M442" s="40">
        <f>SUMIF(Nov!$A:$A,TB!$A442,Nov!$H:$H)</f>
        <v>101.5</v>
      </c>
      <c r="N442" s="167">
        <f>SUMIF(Dec!$A:$A,TB!$A442,Dec!$H:$H)</f>
        <v>101.5</v>
      </c>
      <c r="O442" s="181"/>
      <c r="P442" s="181"/>
      <c r="Q442" s="172">
        <v>3464.31</v>
      </c>
      <c r="R442" s="40">
        <v>3769.56</v>
      </c>
      <c r="S442" s="40">
        <v>5124.21</v>
      </c>
      <c r="T442" s="40">
        <v>5124.21</v>
      </c>
      <c r="U442" s="40">
        <v>5878.61</v>
      </c>
      <c r="V442" s="40">
        <v>6183.08</v>
      </c>
      <c r="W442" s="40">
        <v>6528.51</v>
      </c>
      <c r="X442" s="40">
        <v>6686.92</v>
      </c>
      <c r="Y442" s="40">
        <v>6825.3</v>
      </c>
      <c r="Z442" s="40">
        <v>6825.3</v>
      </c>
      <c r="AA442" s="40">
        <v>6825.3</v>
      </c>
      <c r="AB442" s="40">
        <v>6825.3</v>
      </c>
      <c r="AD442" s="40">
        <f t="shared" si="655"/>
        <v>0</v>
      </c>
      <c r="AE442" s="40">
        <f t="shared" si="656"/>
        <v>775.84</v>
      </c>
      <c r="AF442" s="40">
        <f t="shared" si="657"/>
        <v>775.36</v>
      </c>
      <c r="AG442" s="40">
        <f t="shared" si="658"/>
        <v>775.61</v>
      </c>
      <c r="AH442" s="40">
        <f t="shared" si="659"/>
        <v>777.29</v>
      </c>
      <c r="AI442" s="40">
        <f t="shared" si="660"/>
        <v>777.94</v>
      </c>
      <c r="AJ442" s="40">
        <f t="shared" si="661"/>
        <v>777.94</v>
      </c>
      <c r="AK442" s="40">
        <f t="shared" si="662"/>
        <v>777.94</v>
      </c>
      <c r="AL442" s="40">
        <f t="shared" si="663"/>
        <v>777.94</v>
      </c>
      <c r="AM442" s="40">
        <f t="shared" si="664"/>
        <v>777.94</v>
      </c>
      <c r="AN442" s="40">
        <f t="shared" si="665"/>
        <v>777.94</v>
      </c>
      <c r="AO442" s="167">
        <f t="shared" si="666"/>
        <v>777.94</v>
      </c>
    </row>
    <row r="443" spans="1:41" ht="16.399999999999999" customHeight="1">
      <c r="A443" s="13">
        <v>81027</v>
      </c>
      <c r="B443" s="22" t="s">
        <v>330</v>
      </c>
      <c r="C443" s="40">
        <f>SUMIF(Jan!$A:$A,TB!$A443,Jan!$H:$H)</f>
        <v>0</v>
      </c>
      <c r="D443" s="40">
        <f>SUMIF(Feb!$A:$A,TB!$A443,Feb!$H:$H)</f>
        <v>0</v>
      </c>
      <c r="E443" s="40">
        <f>SUMIF(Mar!$A:$A,TB!$A443,Mar!$H:$H)</f>
        <v>0</v>
      </c>
      <c r="F443" s="40">
        <f>SUMIF(Apr!$A:$A,TB!$A443,Apr!$H:$H)</f>
        <v>0</v>
      </c>
      <c r="G443" s="40">
        <f>SUMIF(May!$A:$A,TB!$A443,May!$H:$H)</f>
        <v>0</v>
      </c>
      <c r="H443" s="40">
        <f>SUMIF(Jun!$A:$A,TB!$A443,Jun!$H:$H)</f>
        <v>0</v>
      </c>
      <c r="I443" s="40">
        <f>SUMIF(Jul!$A:$A,TB!$A443,Jul!$H:$H)</f>
        <v>0</v>
      </c>
      <c r="J443" s="40">
        <f>SUMIF(Aug!$A:$A,TB!$A443,Aug!$H:$H)</f>
        <v>0</v>
      </c>
      <c r="K443" s="40">
        <f>SUMIF(Sep!$A:$A,TB!$A443,Sep!$H:$H)</f>
        <v>0</v>
      </c>
      <c r="L443" s="40">
        <f>SUMIF(Oct!$A:$A,TB!$A443,Oct!$H:$H)</f>
        <v>0</v>
      </c>
      <c r="M443" s="40">
        <f>SUMIF(Nov!$A:$A,TB!$A443,Nov!$H:$H)</f>
        <v>0</v>
      </c>
      <c r="N443" s="167">
        <f>SUMIF(Dec!$A:$A,TB!$A443,Dec!$H:$H)</f>
        <v>0</v>
      </c>
      <c r="O443" s="181"/>
      <c r="P443" s="181"/>
      <c r="Q443" s="172">
        <v>0</v>
      </c>
      <c r="R443" s="40">
        <v>0</v>
      </c>
      <c r="S443" s="40">
        <v>0</v>
      </c>
      <c r="T443" s="40">
        <v>0</v>
      </c>
      <c r="U443" s="40">
        <v>0</v>
      </c>
      <c r="V443" s="40">
        <v>0</v>
      </c>
      <c r="W443" s="40">
        <v>0</v>
      </c>
      <c r="X443" s="40">
        <v>0</v>
      </c>
      <c r="Y443" s="40">
        <v>0</v>
      </c>
      <c r="Z443" s="40">
        <v>0</v>
      </c>
      <c r="AA443" s="40">
        <v>0</v>
      </c>
      <c r="AB443" s="40">
        <v>0</v>
      </c>
      <c r="AD443" s="40">
        <f t="shared" si="655"/>
        <v>0</v>
      </c>
      <c r="AE443" s="40">
        <f t="shared" si="656"/>
        <v>0</v>
      </c>
      <c r="AF443" s="40">
        <f t="shared" si="657"/>
        <v>0</v>
      </c>
      <c r="AG443" s="40">
        <f t="shared" si="658"/>
        <v>0</v>
      </c>
      <c r="AH443" s="40">
        <f t="shared" si="659"/>
        <v>0</v>
      </c>
      <c r="AI443" s="40">
        <f t="shared" si="660"/>
        <v>0</v>
      </c>
      <c r="AJ443" s="40">
        <f t="shared" si="661"/>
        <v>0</v>
      </c>
      <c r="AK443" s="40">
        <f t="shared" si="662"/>
        <v>0</v>
      </c>
      <c r="AL443" s="40">
        <f t="shared" si="663"/>
        <v>0</v>
      </c>
      <c r="AM443" s="40">
        <f t="shared" si="664"/>
        <v>0</v>
      </c>
      <c r="AN443" s="40">
        <f t="shared" si="665"/>
        <v>0</v>
      </c>
      <c r="AO443" s="167">
        <f t="shared" si="666"/>
        <v>0</v>
      </c>
    </row>
    <row r="444" spans="1:41" ht="16.399999999999999" customHeight="1">
      <c r="A444" s="13">
        <v>81028</v>
      </c>
      <c r="B444" s="22" t="s">
        <v>331</v>
      </c>
      <c r="C444" s="40">
        <f>SUMIF(Jan!$A:$A,TB!$A444,Jan!$H:$H)</f>
        <v>0</v>
      </c>
      <c r="D444" s="40">
        <f>SUMIF(Feb!$A:$A,TB!$A444,Feb!$H:$H)</f>
        <v>0</v>
      </c>
      <c r="E444" s="40">
        <f>SUMIF(Mar!$A:$A,TB!$A444,Mar!$H:$H)</f>
        <v>0</v>
      </c>
      <c r="F444" s="40">
        <f>SUMIF(Apr!$A:$A,TB!$A444,Apr!$H:$H)</f>
        <v>0</v>
      </c>
      <c r="G444" s="40">
        <f>SUMIF(May!$A:$A,TB!$A444,May!$H:$H)</f>
        <v>0</v>
      </c>
      <c r="H444" s="40">
        <f>SUMIF(Jun!$A:$A,TB!$A444,Jun!$H:$H)</f>
        <v>0</v>
      </c>
      <c r="I444" s="40">
        <f>SUMIF(Jul!$A:$A,TB!$A444,Jul!$H:$H)</f>
        <v>0</v>
      </c>
      <c r="J444" s="40">
        <f>SUMIF(Aug!$A:$A,TB!$A444,Aug!$H:$H)</f>
        <v>0</v>
      </c>
      <c r="K444" s="40">
        <f>SUMIF(Sep!$A:$A,TB!$A444,Sep!$H:$H)</f>
        <v>0</v>
      </c>
      <c r="L444" s="40">
        <f>SUMIF(Oct!$A:$A,TB!$A444,Oct!$H:$H)</f>
        <v>0</v>
      </c>
      <c r="M444" s="40">
        <f>SUMIF(Nov!$A:$A,TB!$A444,Nov!$H:$H)</f>
        <v>0</v>
      </c>
      <c r="N444" s="167">
        <f>SUMIF(Dec!$A:$A,TB!$A444,Dec!$H:$H)</f>
        <v>0</v>
      </c>
      <c r="O444" s="181"/>
      <c r="P444" s="181"/>
      <c r="Q444" s="172">
        <v>0</v>
      </c>
      <c r="R444" s="40">
        <v>0</v>
      </c>
      <c r="S444" s="40">
        <v>0</v>
      </c>
      <c r="T444" s="40">
        <v>0</v>
      </c>
      <c r="U444" s="40">
        <v>0</v>
      </c>
      <c r="V444" s="40">
        <v>0</v>
      </c>
      <c r="W444" s="40">
        <v>0</v>
      </c>
      <c r="X444" s="40">
        <v>0</v>
      </c>
      <c r="Y444" s="40">
        <v>0</v>
      </c>
      <c r="Z444" s="40">
        <v>0</v>
      </c>
      <c r="AA444" s="40">
        <v>0</v>
      </c>
      <c r="AB444" s="40">
        <v>0</v>
      </c>
      <c r="AD444" s="40">
        <f t="shared" si="655"/>
        <v>0</v>
      </c>
      <c r="AE444" s="40">
        <f t="shared" si="656"/>
        <v>0</v>
      </c>
      <c r="AF444" s="40">
        <f t="shared" si="657"/>
        <v>0</v>
      </c>
      <c r="AG444" s="40">
        <f t="shared" si="658"/>
        <v>0</v>
      </c>
      <c r="AH444" s="40">
        <f t="shared" si="659"/>
        <v>0</v>
      </c>
      <c r="AI444" s="40">
        <f t="shared" si="660"/>
        <v>0</v>
      </c>
      <c r="AJ444" s="40">
        <f t="shared" si="661"/>
        <v>0</v>
      </c>
      <c r="AK444" s="40">
        <f t="shared" si="662"/>
        <v>0</v>
      </c>
      <c r="AL444" s="40">
        <f t="shared" si="663"/>
        <v>0</v>
      </c>
      <c r="AM444" s="40">
        <f t="shared" si="664"/>
        <v>0</v>
      </c>
      <c r="AN444" s="40">
        <f t="shared" si="665"/>
        <v>0</v>
      </c>
      <c r="AO444" s="167">
        <f t="shared" si="666"/>
        <v>0</v>
      </c>
    </row>
    <row r="445" spans="1:41" ht="16.399999999999999" customHeight="1">
      <c r="A445" s="13">
        <v>81998</v>
      </c>
      <c r="B445" s="22" t="s">
        <v>348</v>
      </c>
      <c r="C445" s="40">
        <f>SUMIF(Jan!$A:$A,TB!$A445,Jan!$H:$H)</f>
        <v>156025.13</v>
      </c>
      <c r="D445" s="40">
        <f>SUMIF(Feb!$A:$A,TB!$A445,Feb!$H:$H)</f>
        <v>284781.65999999997</v>
      </c>
      <c r="E445" s="40">
        <f>SUMIF(Mar!$A:$A,TB!$A445,Mar!$H:$H)</f>
        <v>445118.71999999997</v>
      </c>
      <c r="F445" s="40">
        <f>SUMIF(Apr!$A:$A,TB!$A445,Apr!$H:$H)</f>
        <v>531611.96</v>
      </c>
      <c r="G445" s="40">
        <f>SUMIF(May!$A:$A,TB!$A445,May!$H:$H)</f>
        <v>725959.28</v>
      </c>
      <c r="H445" s="40">
        <f>SUMIF(Jun!$A:$A,TB!$A445,Jun!$H:$H)</f>
        <v>812880.8</v>
      </c>
      <c r="I445" s="40">
        <f>SUMIF(Jul!$A:$A,TB!$A445,Jul!$H:$H)</f>
        <v>812880.8</v>
      </c>
      <c r="J445" s="40">
        <f>SUMIF(Aug!$A:$A,TB!$A445,Aug!$H:$H)</f>
        <v>812880.8</v>
      </c>
      <c r="K445" s="40">
        <f>SUMIF(Sep!$A:$A,TB!$A445,Sep!$H:$H)</f>
        <v>812880.8</v>
      </c>
      <c r="L445" s="40">
        <f>SUMIF(Oct!$A:$A,TB!$A445,Oct!$H:$H)</f>
        <v>812880.8</v>
      </c>
      <c r="M445" s="40">
        <f>SUMIF(Nov!$A:$A,TB!$A445,Nov!$H:$H)</f>
        <v>812880.8</v>
      </c>
      <c r="N445" s="167">
        <f>SUMIF(Dec!$A:$A,TB!$A445,Dec!$H:$H)</f>
        <v>812880.8</v>
      </c>
      <c r="O445" s="181"/>
      <c r="P445" s="181"/>
      <c r="Q445" s="172">
        <v>499119.94</v>
      </c>
      <c r="R445" s="40">
        <v>810839.96</v>
      </c>
      <c r="S445" s="40">
        <v>1089524.52</v>
      </c>
      <c r="T445" s="40">
        <v>1178573.6200000001</v>
      </c>
      <c r="U445" s="40">
        <v>1260779.6599999999</v>
      </c>
      <c r="V445" s="40">
        <v>1444014.51</v>
      </c>
      <c r="W445" s="40">
        <v>1761522.69</v>
      </c>
      <c r="X445" s="40">
        <v>2514500.83</v>
      </c>
      <c r="Y445" s="40">
        <v>2884771.54</v>
      </c>
      <c r="Z445" s="40">
        <v>3263201.72</v>
      </c>
      <c r="AA445" s="40">
        <v>3859244.96</v>
      </c>
      <c r="AB445" s="40">
        <v>4613323.6900000004</v>
      </c>
      <c r="AD445" s="40">
        <f t="shared" si="655"/>
        <v>1197680.1000000001</v>
      </c>
      <c r="AE445" s="40">
        <f t="shared" si="656"/>
        <v>2176785.5699999998</v>
      </c>
      <c r="AF445" s="40">
        <f t="shared" si="657"/>
        <v>3400261.9</v>
      </c>
      <c r="AG445" s="40">
        <f t="shared" si="658"/>
        <v>4062312.79</v>
      </c>
      <c r="AH445" s="40">
        <f t="shared" si="659"/>
        <v>5559396.1699999999</v>
      </c>
      <c r="AI445" s="40">
        <f t="shared" si="660"/>
        <v>6230243.5999999996</v>
      </c>
      <c r="AJ445" s="40">
        <f t="shared" si="661"/>
        <v>6230243.5999999996</v>
      </c>
      <c r="AK445" s="40">
        <f t="shared" si="662"/>
        <v>6230243.5999999996</v>
      </c>
      <c r="AL445" s="40">
        <f t="shared" si="663"/>
        <v>6230243.5999999996</v>
      </c>
      <c r="AM445" s="40">
        <f t="shared" si="664"/>
        <v>6230243.5999999996</v>
      </c>
      <c r="AN445" s="40">
        <f t="shared" si="665"/>
        <v>6230243.5999999996</v>
      </c>
      <c r="AO445" s="167">
        <f t="shared" si="666"/>
        <v>6230243.5999999996</v>
      </c>
    </row>
    <row r="446" spans="1:41" ht="16.399999999999999" customHeight="1">
      <c r="A446" s="13">
        <v>82099</v>
      </c>
      <c r="B446" s="22" t="s">
        <v>349</v>
      </c>
      <c r="C446" s="40">
        <f>SUMIF(Jan!$A:$A,TB!$A446,Jan!$H:$H)</f>
        <v>0</v>
      </c>
      <c r="D446" s="40">
        <f>SUMIF(Feb!$A:$A,TB!$A446,Feb!$H:$H)</f>
        <v>0</v>
      </c>
      <c r="E446" s="40">
        <f>SUMIF(Mar!$A:$A,TB!$A446,Mar!$H:$H)</f>
        <v>0</v>
      </c>
      <c r="F446" s="40">
        <f>SUMIF(Apr!$A:$A,TB!$A446,Apr!$H:$H)</f>
        <v>0</v>
      </c>
      <c r="G446" s="40">
        <f>SUMIF(May!$A:$A,TB!$A446,May!$H:$H)</f>
        <v>0</v>
      </c>
      <c r="H446" s="40">
        <f>SUMIF(Jun!$A:$A,TB!$A446,Jun!$H:$H)</f>
        <v>0</v>
      </c>
      <c r="I446" s="40">
        <f>SUMIF(Jul!$A:$A,TB!$A446,Jul!$H:$H)</f>
        <v>0</v>
      </c>
      <c r="J446" s="40">
        <f>SUMIF(Aug!$A:$A,TB!$A446,Aug!$H:$H)</f>
        <v>0</v>
      </c>
      <c r="K446" s="40">
        <f>SUMIF(Sep!$A:$A,TB!$A446,Sep!$H:$H)</f>
        <v>0</v>
      </c>
      <c r="L446" s="40">
        <f>SUMIF(Oct!$A:$A,TB!$A446,Oct!$H:$H)</f>
        <v>0</v>
      </c>
      <c r="M446" s="40">
        <f>SUMIF(Nov!$A:$A,TB!$A446,Nov!$H:$H)</f>
        <v>0</v>
      </c>
      <c r="N446" s="167">
        <f>SUMIF(Dec!$A:$A,TB!$A446,Dec!$H:$H)</f>
        <v>0</v>
      </c>
      <c r="O446" s="181"/>
      <c r="P446" s="181"/>
      <c r="Q446" s="172">
        <v>0</v>
      </c>
      <c r="R446" s="40">
        <v>0</v>
      </c>
      <c r="S446" s="40">
        <v>0</v>
      </c>
      <c r="T446" s="40">
        <v>0</v>
      </c>
      <c r="U446" s="40">
        <v>0</v>
      </c>
      <c r="V446" s="40">
        <v>0</v>
      </c>
      <c r="W446" s="40">
        <v>0</v>
      </c>
      <c r="X446" s="40">
        <v>0</v>
      </c>
      <c r="Y446" s="40">
        <v>0</v>
      </c>
      <c r="Z446" s="40">
        <v>0</v>
      </c>
      <c r="AA446" s="40">
        <v>0</v>
      </c>
      <c r="AB446" s="40">
        <v>0</v>
      </c>
      <c r="AD446" s="40">
        <f t="shared" si="655"/>
        <v>0</v>
      </c>
      <c r="AE446" s="40">
        <f t="shared" si="656"/>
        <v>0</v>
      </c>
      <c r="AF446" s="40">
        <f t="shared" si="657"/>
        <v>0</v>
      </c>
      <c r="AG446" s="40">
        <f t="shared" si="658"/>
        <v>0</v>
      </c>
      <c r="AH446" s="40">
        <f t="shared" si="659"/>
        <v>0</v>
      </c>
      <c r="AI446" s="40">
        <f t="shared" si="660"/>
        <v>0</v>
      </c>
      <c r="AJ446" s="40">
        <f t="shared" si="661"/>
        <v>0</v>
      </c>
      <c r="AK446" s="40">
        <f t="shared" si="662"/>
        <v>0</v>
      </c>
      <c r="AL446" s="40">
        <f t="shared" si="663"/>
        <v>0</v>
      </c>
      <c r="AM446" s="40">
        <f t="shared" si="664"/>
        <v>0</v>
      </c>
      <c r="AN446" s="40">
        <f t="shared" si="665"/>
        <v>0</v>
      </c>
      <c r="AO446" s="167">
        <f t="shared" si="666"/>
        <v>0</v>
      </c>
    </row>
    <row r="447" spans="1:41" ht="16.399999999999999" customHeight="1">
      <c r="A447" s="13">
        <v>82100</v>
      </c>
      <c r="B447" s="22" t="s">
        <v>350</v>
      </c>
      <c r="C447" s="40">
        <f>SUMIF(Jan!$A:$A,TB!$A447,Jan!$H:$H)</f>
        <v>0</v>
      </c>
      <c r="D447" s="40">
        <f>SUMIF(Feb!$A:$A,TB!$A447,Feb!$H:$H)</f>
        <v>0</v>
      </c>
      <c r="E447" s="40">
        <f>SUMIF(Mar!$A:$A,TB!$A447,Mar!$H:$H)</f>
        <v>0</v>
      </c>
      <c r="F447" s="40">
        <f>SUMIF(Apr!$A:$A,TB!$A447,Apr!$H:$H)</f>
        <v>0</v>
      </c>
      <c r="G447" s="40">
        <f>SUMIF(May!$A:$A,TB!$A447,May!$H:$H)</f>
        <v>0</v>
      </c>
      <c r="H447" s="40">
        <f>SUMIF(Jun!$A:$A,TB!$A447,Jun!$H:$H)</f>
        <v>0</v>
      </c>
      <c r="I447" s="40">
        <f>SUMIF(Jul!$A:$A,TB!$A447,Jul!$H:$H)</f>
        <v>0</v>
      </c>
      <c r="J447" s="40">
        <f>SUMIF(Aug!$A:$A,TB!$A447,Aug!$H:$H)</f>
        <v>0</v>
      </c>
      <c r="K447" s="40">
        <f>SUMIF(Sep!$A:$A,TB!$A447,Sep!$H:$H)</f>
        <v>0</v>
      </c>
      <c r="L447" s="40">
        <f>SUMIF(Oct!$A:$A,TB!$A447,Oct!$H:$H)</f>
        <v>0</v>
      </c>
      <c r="M447" s="40">
        <f>SUMIF(Nov!$A:$A,TB!$A447,Nov!$H:$H)</f>
        <v>0</v>
      </c>
      <c r="N447" s="167">
        <f>SUMIF(Dec!$A:$A,TB!$A447,Dec!$H:$H)</f>
        <v>0</v>
      </c>
      <c r="O447" s="181"/>
      <c r="P447" s="181"/>
      <c r="Q447" s="172">
        <v>0</v>
      </c>
      <c r="R447" s="40">
        <v>0</v>
      </c>
      <c r="S447" s="40">
        <v>0</v>
      </c>
      <c r="T447" s="40">
        <v>0</v>
      </c>
      <c r="U447" s="40">
        <v>0</v>
      </c>
      <c r="V447" s="40">
        <v>0</v>
      </c>
      <c r="W447" s="40">
        <v>0</v>
      </c>
      <c r="X447" s="40">
        <v>0</v>
      </c>
      <c r="Y447" s="40">
        <v>0</v>
      </c>
      <c r="Z447" s="40">
        <v>0</v>
      </c>
      <c r="AA447" s="40">
        <v>0</v>
      </c>
      <c r="AB447" s="40">
        <v>0</v>
      </c>
      <c r="AD447" s="40">
        <f t="shared" si="655"/>
        <v>0</v>
      </c>
      <c r="AE447" s="40">
        <f t="shared" si="656"/>
        <v>0</v>
      </c>
      <c r="AF447" s="40">
        <f t="shared" si="657"/>
        <v>0</v>
      </c>
      <c r="AG447" s="40">
        <f t="shared" si="658"/>
        <v>0</v>
      </c>
      <c r="AH447" s="40">
        <f t="shared" si="659"/>
        <v>0</v>
      </c>
      <c r="AI447" s="40">
        <f t="shared" si="660"/>
        <v>0</v>
      </c>
      <c r="AJ447" s="40">
        <f t="shared" si="661"/>
        <v>0</v>
      </c>
      <c r="AK447" s="40">
        <f t="shared" si="662"/>
        <v>0</v>
      </c>
      <c r="AL447" s="40">
        <f t="shared" si="663"/>
        <v>0</v>
      </c>
      <c r="AM447" s="40">
        <f t="shared" si="664"/>
        <v>0</v>
      </c>
      <c r="AN447" s="40">
        <f t="shared" si="665"/>
        <v>0</v>
      </c>
      <c r="AO447" s="167">
        <f t="shared" si="666"/>
        <v>0</v>
      </c>
    </row>
    <row r="448" spans="1:41" ht="16.399999999999999" customHeight="1">
      <c r="A448" s="13">
        <v>82101</v>
      </c>
      <c r="B448" s="22" t="s">
        <v>351</v>
      </c>
      <c r="C448" s="40">
        <f>SUMIF(Jan!$A:$A,TB!$A448,Jan!$H:$H)</f>
        <v>0</v>
      </c>
      <c r="D448" s="40">
        <f>SUMIF(Feb!$A:$A,TB!$A448,Feb!$H:$H)</f>
        <v>0</v>
      </c>
      <c r="E448" s="40">
        <f>SUMIF(Mar!$A:$A,TB!$A448,Mar!$H:$H)</f>
        <v>0</v>
      </c>
      <c r="F448" s="40">
        <f>SUMIF(Apr!$A:$A,TB!$A448,Apr!$H:$H)</f>
        <v>0</v>
      </c>
      <c r="G448" s="40">
        <f>SUMIF(May!$A:$A,TB!$A448,May!$H:$H)</f>
        <v>0</v>
      </c>
      <c r="H448" s="40">
        <f>SUMIF(Jun!$A:$A,TB!$A448,Jun!$H:$H)</f>
        <v>0</v>
      </c>
      <c r="I448" s="40">
        <f>SUMIF(Jul!$A:$A,TB!$A448,Jul!$H:$H)</f>
        <v>0</v>
      </c>
      <c r="J448" s="40">
        <f>SUMIF(Aug!$A:$A,TB!$A448,Aug!$H:$H)</f>
        <v>0</v>
      </c>
      <c r="K448" s="40">
        <f>SUMIF(Sep!$A:$A,TB!$A448,Sep!$H:$H)</f>
        <v>0</v>
      </c>
      <c r="L448" s="40">
        <f>SUMIF(Oct!$A:$A,TB!$A448,Oct!$H:$H)</f>
        <v>0</v>
      </c>
      <c r="M448" s="40">
        <f>SUMIF(Nov!$A:$A,TB!$A448,Nov!$H:$H)</f>
        <v>0</v>
      </c>
      <c r="N448" s="167">
        <f>SUMIF(Dec!$A:$A,TB!$A448,Dec!$H:$H)</f>
        <v>0</v>
      </c>
      <c r="O448" s="181"/>
      <c r="P448" s="181"/>
      <c r="Q448" s="172">
        <v>0</v>
      </c>
      <c r="R448" s="40">
        <v>0</v>
      </c>
      <c r="S448" s="40">
        <v>0</v>
      </c>
      <c r="T448" s="40">
        <v>0</v>
      </c>
      <c r="U448" s="40">
        <v>0</v>
      </c>
      <c r="V448" s="40">
        <v>0</v>
      </c>
      <c r="W448" s="40">
        <v>0</v>
      </c>
      <c r="X448" s="40">
        <v>0</v>
      </c>
      <c r="Y448" s="40">
        <v>0</v>
      </c>
      <c r="Z448" s="40">
        <v>0</v>
      </c>
      <c r="AA448" s="40">
        <v>0</v>
      </c>
      <c r="AB448" s="40">
        <v>0</v>
      </c>
      <c r="AD448" s="40">
        <f t="shared" si="655"/>
        <v>0</v>
      </c>
      <c r="AE448" s="40">
        <f t="shared" si="656"/>
        <v>0</v>
      </c>
      <c r="AF448" s="40">
        <f t="shared" si="657"/>
        <v>0</v>
      </c>
      <c r="AG448" s="40">
        <f t="shared" si="658"/>
        <v>0</v>
      </c>
      <c r="AH448" s="40">
        <f t="shared" si="659"/>
        <v>0</v>
      </c>
      <c r="AI448" s="40">
        <f t="shared" si="660"/>
        <v>0</v>
      </c>
      <c r="AJ448" s="40">
        <f t="shared" si="661"/>
        <v>0</v>
      </c>
      <c r="AK448" s="40">
        <f t="shared" si="662"/>
        <v>0</v>
      </c>
      <c r="AL448" s="40">
        <f t="shared" si="663"/>
        <v>0</v>
      </c>
      <c r="AM448" s="40">
        <f t="shared" si="664"/>
        <v>0</v>
      </c>
      <c r="AN448" s="40">
        <f t="shared" si="665"/>
        <v>0</v>
      </c>
      <c r="AO448" s="167">
        <f t="shared" si="666"/>
        <v>0</v>
      </c>
    </row>
    <row r="449" spans="1:41" ht="16.399999999999999" customHeight="1">
      <c r="A449" s="13">
        <v>82102</v>
      </c>
      <c r="B449" s="22" t="s">
        <v>352</v>
      </c>
      <c r="C449" s="40">
        <f>SUMIF(Jan!$A:$A,TB!$A449,Jan!$H:$H)</f>
        <v>0</v>
      </c>
      <c r="D449" s="40">
        <f>SUMIF(Feb!$A:$A,TB!$A449,Feb!$H:$H)</f>
        <v>0</v>
      </c>
      <c r="E449" s="40">
        <f>SUMIF(Mar!$A:$A,TB!$A449,Mar!$H:$H)</f>
        <v>0</v>
      </c>
      <c r="F449" s="40">
        <f>SUMIF(Apr!$A:$A,TB!$A449,Apr!$H:$H)</f>
        <v>0</v>
      </c>
      <c r="G449" s="40">
        <f>SUMIF(May!$A:$A,TB!$A449,May!$H:$H)</f>
        <v>0</v>
      </c>
      <c r="H449" s="40">
        <f>SUMIF(Jun!$A:$A,TB!$A449,Jun!$H:$H)</f>
        <v>0</v>
      </c>
      <c r="I449" s="40">
        <f>SUMIF(Jul!$A:$A,TB!$A449,Jul!$H:$H)</f>
        <v>0</v>
      </c>
      <c r="J449" s="40">
        <f>SUMIF(Aug!$A:$A,TB!$A449,Aug!$H:$H)</f>
        <v>0</v>
      </c>
      <c r="K449" s="40">
        <f>SUMIF(Sep!$A:$A,TB!$A449,Sep!$H:$H)</f>
        <v>0</v>
      </c>
      <c r="L449" s="40">
        <f>SUMIF(Oct!$A:$A,TB!$A449,Oct!$H:$H)</f>
        <v>0</v>
      </c>
      <c r="M449" s="40">
        <f>SUMIF(Nov!$A:$A,TB!$A449,Nov!$H:$H)</f>
        <v>0</v>
      </c>
      <c r="N449" s="167">
        <f>SUMIF(Dec!$A:$A,TB!$A449,Dec!$H:$H)</f>
        <v>0</v>
      </c>
      <c r="O449" s="181"/>
      <c r="P449" s="181"/>
      <c r="Q449" s="172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D449" s="40">
        <f t="shared" si="655"/>
        <v>0</v>
      </c>
      <c r="AE449" s="40">
        <f t="shared" si="656"/>
        <v>0</v>
      </c>
      <c r="AF449" s="40">
        <f t="shared" si="657"/>
        <v>0</v>
      </c>
      <c r="AG449" s="40">
        <f t="shared" si="658"/>
        <v>0</v>
      </c>
      <c r="AH449" s="40">
        <f t="shared" si="659"/>
        <v>0</v>
      </c>
      <c r="AI449" s="40">
        <f t="shared" si="660"/>
        <v>0</v>
      </c>
      <c r="AJ449" s="40">
        <f t="shared" si="661"/>
        <v>0</v>
      </c>
      <c r="AK449" s="40">
        <f t="shared" si="662"/>
        <v>0</v>
      </c>
      <c r="AL449" s="40">
        <f t="shared" si="663"/>
        <v>0</v>
      </c>
      <c r="AM449" s="40">
        <f t="shared" si="664"/>
        <v>0</v>
      </c>
      <c r="AN449" s="40">
        <f t="shared" si="665"/>
        <v>0</v>
      </c>
      <c r="AO449" s="167">
        <f t="shared" si="666"/>
        <v>0</v>
      </c>
    </row>
    <row r="450" spans="1:41" ht="16.399999999999999" customHeight="1">
      <c r="A450" s="13">
        <v>82103</v>
      </c>
      <c r="B450" s="22" t="s">
        <v>353</v>
      </c>
      <c r="C450" s="40">
        <f>SUMIF(Jan!$A:$A,TB!$A450,Jan!$H:$H)</f>
        <v>0</v>
      </c>
      <c r="D450" s="40">
        <f>SUMIF(Feb!$A:$A,TB!$A450,Feb!$H:$H)</f>
        <v>0</v>
      </c>
      <c r="E450" s="40">
        <f>SUMIF(Mar!$A:$A,TB!$A450,Mar!$H:$H)</f>
        <v>0</v>
      </c>
      <c r="F450" s="40">
        <f>SUMIF(Apr!$A:$A,TB!$A450,Apr!$H:$H)</f>
        <v>0</v>
      </c>
      <c r="G450" s="40">
        <f>SUMIF(May!$A:$A,TB!$A450,May!$H:$H)</f>
        <v>0</v>
      </c>
      <c r="H450" s="40">
        <f>SUMIF(Jun!$A:$A,TB!$A450,Jun!$H:$H)</f>
        <v>0</v>
      </c>
      <c r="I450" s="40">
        <f>SUMIF(Jul!$A:$A,TB!$A450,Jul!$H:$H)</f>
        <v>0</v>
      </c>
      <c r="J450" s="40">
        <f>SUMIF(Aug!$A:$A,TB!$A450,Aug!$H:$H)</f>
        <v>0</v>
      </c>
      <c r="K450" s="40">
        <f>SUMIF(Sep!$A:$A,TB!$A450,Sep!$H:$H)</f>
        <v>0</v>
      </c>
      <c r="L450" s="40">
        <f>SUMIF(Oct!$A:$A,TB!$A450,Oct!$H:$H)</f>
        <v>0</v>
      </c>
      <c r="M450" s="40">
        <f>SUMIF(Nov!$A:$A,TB!$A450,Nov!$H:$H)</f>
        <v>0</v>
      </c>
      <c r="N450" s="167">
        <f>SUMIF(Dec!$A:$A,TB!$A450,Dec!$H:$H)</f>
        <v>0</v>
      </c>
      <c r="O450" s="181"/>
      <c r="P450" s="181"/>
      <c r="Q450" s="172">
        <v>0</v>
      </c>
      <c r="R450" s="40">
        <v>0</v>
      </c>
      <c r="S450" s="40">
        <v>0</v>
      </c>
      <c r="T450" s="40">
        <v>0</v>
      </c>
      <c r="U450" s="40">
        <v>0</v>
      </c>
      <c r="V450" s="40">
        <v>0</v>
      </c>
      <c r="W450" s="40">
        <v>0</v>
      </c>
      <c r="X450" s="40">
        <v>0</v>
      </c>
      <c r="Y450" s="40">
        <v>0</v>
      </c>
      <c r="Z450" s="40">
        <v>0</v>
      </c>
      <c r="AA450" s="40">
        <v>0</v>
      </c>
      <c r="AB450" s="40">
        <v>0</v>
      </c>
      <c r="AD450" s="40">
        <f t="shared" si="655"/>
        <v>0</v>
      </c>
      <c r="AE450" s="40">
        <f t="shared" si="656"/>
        <v>0</v>
      </c>
      <c r="AF450" s="40">
        <f t="shared" si="657"/>
        <v>0</v>
      </c>
      <c r="AG450" s="40">
        <f t="shared" si="658"/>
        <v>0</v>
      </c>
      <c r="AH450" s="40">
        <f t="shared" si="659"/>
        <v>0</v>
      </c>
      <c r="AI450" s="40">
        <f t="shared" si="660"/>
        <v>0</v>
      </c>
      <c r="AJ450" s="40">
        <f t="shared" si="661"/>
        <v>0</v>
      </c>
      <c r="AK450" s="40">
        <f t="shared" si="662"/>
        <v>0</v>
      </c>
      <c r="AL450" s="40">
        <f t="shared" si="663"/>
        <v>0</v>
      </c>
      <c r="AM450" s="40">
        <f t="shared" si="664"/>
        <v>0</v>
      </c>
      <c r="AN450" s="40">
        <f t="shared" si="665"/>
        <v>0</v>
      </c>
      <c r="AO450" s="167">
        <f t="shared" si="666"/>
        <v>0</v>
      </c>
    </row>
    <row r="451" spans="1:41" ht="16.399999999999999" customHeight="1">
      <c r="A451" s="13">
        <v>82104</v>
      </c>
      <c r="B451" s="22" t="s">
        <v>354</v>
      </c>
      <c r="C451" s="40">
        <f>SUMIF(Jan!$A:$A,TB!$A451,Jan!$H:$H)</f>
        <v>0</v>
      </c>
      <c r="D451" s="40">
        <f>SUMIF(Feb!$A:$A,TB!$A451,Feb!$H:$H)</f>
        <v>0</v>
      </c>
      <c r="E451" s="40">
        <f>SUMIF(Mar!$A:$A,TB!$A451,Mar!$H:$H)</f>
        <v>0</v>
      </c>
      <c r="F451" s="40">
        <f>SUMIF(Apr!$A:$A,TB!$A451,Apr!$H:$H)</f>
        <v>0</v>
      </c>
      <c r="G451" s="40">
        <f>SUMIF(May!$A:$A,TB!$A451,May!$H:$H)</f>
        <v>0</v>
      </c>
      <c r="H451" s="40">
        <f>SUMIF(Jun!$A:$A,TB!$A451,Jun!$H:$H)</f>
        <v>0</v>
      </c>
      <c r="I451" s="40">
        <f>SUMIF(Jul!$A:$A,TB!$A451,Jul!$H:$H)</f>
        <v>0</v>
      </c>
      <c r="J451" s="40">
        <f>SUMIF(Aug!$A:$A,TB!$A451,Aug!$H:$H)</f>
        <v>0</v>
      </c>
      <c r="K451" s="40">
        <f>SUMIF(Sep!$A:$A,TB!$A451,Sep!$H:$H)</f>
        <v>0</v>
      </c>
      <c r="L451" s="40">
        <f>SUMIF(Oct!$A:$A,TB!$A451,Oct!$H:$H)</f>
        <v>0</v>
      </c>
      <c r="M451" s="40">
        <f>SUMIF(Nov!$A:$A,TB!$A451,Nov!$H:$H)</f>
        <v>0</v>
      </c>
      <c r="N451" s="167">
        <f>SUMIF(Dec!$A:$A,TB!$A451,Dec!$H:$H)</f>
        <v>0</v>
      </c>
      <c r="O451" s="181"/>
      <c r="P451" s="181"/>
      <c r="Q451" s="172">
        <v>0</v>
      </c>
      <c r="R451" s="40">
        <v>0</v>
      </c>
      <c r="S451" s="40">
        <v>0</v>
      </c>
      <c r="T451" s="40">
        <v>0</v>
      </c>
      <c r="U451" s="40">
        <v>0</v>
      </c>
      <c r="V451" s="40">
        <v>0</v>
      </c>
      <c r="W451" s="40">
        <v>0</v>
      </c>
      <c r="X451" s="40">
        <v>0</v>
      </c>
      <c r="Y451" s="40">
        <v>0</v>
      </c>
      <c r="Z451" s="40">
        <v>0</v>
      </c>
      <c r="AA451" s="40">
        <v>0</v>
      </c>
      <c r="AB451" s="40">
        <v>0</v>
      </c>
      <c r="AD451" s="40">
        <f t="shared" si="655"/>
        <v>0</v>
      </c>
      <c r="AE451" s="40">
        <f t="shared" si="656"/>
        <v>0</v>
      </c>
      <c r="AF451" s="40">
        <f t="shared" si="657"/>
        <v>0</v>
      </c>
      <c r="AG451" s="40">
        <f t="shared" si="658"/>
        <v>0</v>
      </c>
      <c r="AH451" s="40">
        <f t="shared" si="659"/>
        <v>0</v>
      </c>
      <c r="AI451" s="40">
        <f t="shared" si="660"/>
        <v>0</v>
      </c>
      <c r="AJ451" s="40">
        <f t="shared" si="661"/>
        <v>0</v>
      </c>
      <c r="AK451" s="40">
        <f t="shared" si="662"/>
        <v>0</v>
      </c>
      <c r="AL451" s="40">
        <f t="shared" si="663"/>
        <v>0</v>
      </c>
      <c r="AM451" s="40">
        <f t="shared" si="664"/>
        <v>0</v>
      </c>
      <c r="AN451" s="40">
        <f t="shared" si="665"/>
        <v>0</v>
      </c>
      <c r="AO451" s="167">
        <f t="shared" si="666"/>
        <v>0</v>
      </c>
    </row>
    <row r="452" spans="1:41" ht="16.399999999999999" customHeight="1">
      <c r="A452" s="13">
        <v>82105</v>
      </c>
      <c r="B452" s="22" t="s">
        <v>355</v>
      </c>
      <c r="C452" s="40">
        <f>SUMIF(Jan!$A:$A,TB!$A452,Jan!$H:$H)</f>
        <v>0</v>
      </c>
      <c r="D452" s="40">
        <f>SUMIF(Feb!$A:$A,TB!$A452,Feb!$H:$H)</f>
        <v>0</v>
      </c>
      <c r="E452" s="40">
        <f>SUMIF(Mar!$A:$A,TB!$A452,Mar!$H:$H)</f>
        <v>0</v>
      </c>
      <c r="F452" s="40">
        <f>SUMIF(Apr!$A:$A,TB!$A452,Apr!$H:$H)</f>
        <v>0</v>
      </c>
      <c r="G452" s="40">
        <f>SUMIF(May!$A:$A,TB!$A452,May!$H:$H)</f>
        <v>0</v>
      </c>
      <c r="H452" s="40">
        <f>SUMIF(Jun!$A:$A,TB!$A452,Jun!$H:$H)</f>
        <v>0</v>
      </c>
      <c r="I452" s="40">
        <f>SUMIF(Jul!$A:$A,TB!$A452,Jul!$H:$H)</f>
        <v>0</v>
      </c>
      <c r="J452" s="40">
        <f>SUMIF(Aug!$A:$A,TB!$A452,Aug!$H:$H)</f>
        <v>0</v>
      </c>
      <c r="K452" s="40">
        <f>SUMIF(Sep!$A:$A,TB!$A452,Sep!$H:$H)</f>
        <v>0</v>
      </c>
      <c r="L452" s="40">
        <f>SUMIF(Oct!$A:$A,TB!$A452,Oct!$H:$H)</f>
        <v>0</v>
      </c>
      <c r="M452" s="40">
        <f>SUMIF(Nov!$A:$A,TB!$A452,Nov!$H:$H)</f>
        <v>0</v>
      </c>
      <c r="N452" s="167">
        <f>SUMIF(Dec!$A:$A,TB!$A452,Dec!$H:$H)</f>
        <v>0</v>
      </c>
      <c r="O452" s="181"/>
      <c r="P452" s="181"/>
      <c r="Q452" s="172">
        <v>0</v>
      </c>
      <c r="R452" s="40">
        <v>0</v>
      </c>
      <c r="S452" s="40">
        <v>0</v>
      </c>
      <c r="T452" s="40">
        <v>0</v>
      </c>
      <c r="U452" s="40">
        <v>0</v>
      </c>
      <c r="V452" s="40">
        <v>0</v>
      </c>
      <c r="W452" s="40">
        <v>0</v>
      </c>
      <c r="X452" s="40">
        <v>0</v>
      </c>
      <c r="Y452" s="40">
        <v>0</v>
      </c>
      <c r="Z452" s="40">
        <v>0</v>
      </c>
      <c r="AA452" s="40">
        <v>0</v>
      </c>
      <c r="AB452" s="40">
        <v>0</v>
      </c>
      <c r="AD452" s="40">
        <f t="shared" si="655"/>
        <v>0</v>
      </c>
      <c r="AE452" s="40">
        <f t="shared" si="656"/>
        <v>0</v>
      </c>
      <c r="AF452" s="40">
        <f t="shared" si="657"/>
        <v>0</v>
      </c>
      <c r="AG452" s="40">
        <f t="shared" si="658"/>
        <v>0</v>
      </c>
      <c r="AH452" s="40">
        <f t="shared" si="659"/>
        <v>0</v>
      </c>
      <c r="AI452" s="40">
        <f t="shared" si="660"/>
        <v>0</v>
      </c>
      <c r="AJ452" s="40">
        <f t="shared" si="661"/>
        <v>0</v>
      </c>
      <c r="AK452" s="40">
        <f t="shared" si="662"/>
        <v>0</v>
      </c>
      <c r="AL452" s="40">
        <f t="shared" si="663"/>
        <v>0</v>
      </c>
      <c r="AM452" s="40">
        <f t="shared" si="664"/>
        <v>0</v>
      </c>
      <c r="AN452" s="40">
        <f t="shared" si="665"/>
        <v>0</v>
      </c>
      <c r="AO452" s="167">
        <f t="shared" si="666"/>
        <v>0</v>
      </c>
    </row>
    <row r="453" spans="1:41" ht="16.399999999999999" customHeight="1">
      <c r="A453" s="13">
        <v>82106</v>
      </c>
      <c r="B453" s="22" t="s">
        <v>356</v>
      </c>
      <c r="C453" s="40">
        <f>SUMIF(Jan!$A:$A,TB!$A453,Jan!$H:$H)</f>
        <v>0</v>
      </c>
      <c r="D453" s="40">
        <f>SUMIF(Feb!$A:$A,TB!$A453,Feb!$H:$H)</f>
        <v>0</v>
      </c>
      <c r="E453" s="40">
        <f>SUMIF(Mar!$A:$A,TB!$A453,Mar!$H:$H)</f>
        <v>0</v>
      </c>
      <c r="F453" s="40">
        <f>SUMIF(Apr!$A:$A,TB!$A453,Apr!$H:$H)</f>
        <v>0</v>
      </c>
      <c r="G453" s="40">
        <f>SUMIF(May!$A:$A,TB!$A453,May!$H:$H)</f>
        <v>0</v>
      </c>
      <c r="H453" s="40">
        <f>SUMIF(Jun!$A:$A,TB!$A453,Jun!$H:$H)</f>
        <v>0</v>
      </c>
      <c r="I453" s="40">
        <f>SUMIF(Jul!$A:$A,TB!$A453,Jul!$H:$H)</f>
        <v>0</v>
      </c>
      <c r="J453" s="40">
        <f>SUMIF(Aug!$A:$A,TB!$A453,Aug!$H:$H)</f>
        <v>0</v>
      </c>
      <c r="K453" s="40">
        <f>SUMIF(Sep!$A:$A,TB!$A453,Sep!$H:$H)</f>
        <v>0</v>
      </c>
      <c r="L453" s="40">
        <f>SUMIF(Oct!$A:$A,TB!$A453,Oct!$H:$H)</f>
        <v>0</v>
      </c>
      <c r="M453" s="40">
        <f>SUMIF(Nov!$A:$A,TB!$A453,Nov!$H:$H)</f>
        <v>0</v>
      </c>
      <c r="N453" s="167">
        <f>SUMIF(Dec!$A:$A,TB!$A453,Dec!$H:$H)</f>
        <v>0</v>
      </c>
      <c r="O453" s="181"/>
      <c r="P453" s="181"/>
      <c r="Q453" s="172">
        <v>0</v>
      </c>
      <c r="R453" s="40">
        <v>0</v>
      </c>
      <c r="S453" s="40">
        <v>0</v>
      </c>
      <c r="T453" s="40">
        <v>0</v>
      </c>
      <c r="U453" s="40">
        <v>0</v>
      </c>
      <c r="V453" s="40">
        <v>0</v>
      </c>
      <c r="W453" s="40">
        <v>0</v>
      </c>
      <c r="X453" s="40">
        <v>0</v>
      </c>
      <c r="Y453" s="40">
        <v>0</v>
      </c>
      <c r="Z453" s="40">
        <v>0</v>
      </c>
      <c r="AA453" s="40">
        <v>0</v>
      </c>
      <c r="AB453" s="40">
        <v>0</v>
      </c>
      <c r="AD453" s="40">
        <f t="shared" si="655"/>
        <v>0</v>
      </c>
      <c r="AE453" s="40">
        <f t="shared" si="656"/>
        <v>0</v>
      </c>
      <c r="AF453" s="40">
        <f t="shared" si="657"/>
        <v>0</v>
      </c>
      <c r="AG453" s="40">
        <f t="shared" si="658"/>
        <v>0</v>
      </c>
      <c r="AH453" s="40">
        <f t="shared" si="659"/>
        <v>0</v>
      </c>
      <c r="AI453" s="40">
        <f t="shared" si="660"/>
        <v>0</v>
      </c>
      <c r="AJ453" s="40">
        <f t="shared" si="661"/>
        <v>0</v>
      </c>
      <c r="AK453" s="40">
        <f t="shared" si="662"/>
        <v>0</v>
      </c>
      <c r="AL453" s="40">
        <f t="shared" si="663"/>
        <v>0</v>
      </c>
      <c r="AM453" s="40">
        <f t="shared" si="664"/>
        <v>0</v>
      </c>
      <c r="AN453" s="40">
        <f t="shared" si="665"/>
        <v>0</v>
      </c>
      <c r="AO453" s="167">
        <f t="shared" si="666"/>
        <v>0</v>
      </c>
    </row>
    <row r="454" spans="1:41" ht="16.399999999999999" customHeight="1">
      <c r="A454" s="13">
        <v>82107</v>
      </c>
      <c r="B454" s="22" t="s">
        <v>357</v>
      </c>
      <c r="C454" s="40">
        <f>SUMIF(Jan!$A:$A,TB!$A454,Jan!$H:$H)</f>
        <v>0</v>
      </c>
      <c r="D454" s="40">
        <f>SUMIF(Feb!$A:$A,TB!$A454,Feb!$H:$H)</f>
        <v>0</v>
      </c>
      <c r="E454" s="40">
        <f>SUMIF(Mar!$A:$A,TB!$A454,Mar!$H:$H)</f>
        <v>0</v>
      </c>
      <c r="F454" s="40">
        <f>SUMIF(Apr!$A:$A,TB!$A454,Apr!$H:$H)</f>
        <v>0</v>
      </c>
      <c r="G454" s="40">
        <f>SUMIF(May!$A:$A,TB!$A454,May!$H:$H)</f>
        <v>0</v>
      </c>
      <c r="H454" s="40">
        <f>SUMIF(Jun!$A:$A,TB!$A454,Jun!$H:$H)</f>
        <v>0</v>
      </c>
      <c r="I454" s="40">
        <f>SUMIF(Jul!$A:$A,TB!$A454,Jul!$H:$H)</f>
        <v>0</v>
      </c>
      <c r="J454" s="40">
        <f>SUMIF(Aug!$A:$A,TB!$A454,Aug!$H:$H)</f>
        <v>0</v>
      </c>
      <c r="K454" s="40">
        <f>SUMIF(Sep!$A:$A,TB!$A454,Sep!$H:$H)</f>
        <v>0</v>
      </c>
      <c r="L454" s="40">
        <f>SUMIF(Oct!$A:$A,TB!$A454,Oct!$H:$H)</f>
        <v>0</v>
      </c>
      <c r="M454" s="40">
        <f>SUMIF(Nov!$A:$A,TB!$A454,Nov!$H:$H)</f>
        <v>0</v>
      </c>
      <c r="N454" s="167">
        <f>SUMIF(Dec!$A:$A,TB!$A454,Dec!$H:$H)</f>
        <v>0</v>
      </c>
      <c r="O454" s="181"/>
      <c r="P454" s="181"/>
      <c r="Q454" s="172">
        <v>0</v>
      </c>
      <c r="R454" s="40">
        <v>0</v>
      </c>
      <c r="S454" s="40">
        <v>0</v>
      </c>
      <c r="T454" s="40">
        <v>0</v>
      </c>
      <c r="U454" s="40">
        <v>0</v>
      </c>
      <c r="V454" s="40">
        <v>0</v>
      </c>
      <c r="W454" s="40">
        <v>0</v>
      </c>
      <c r="X454" s="40">
        <v>0</v>
      </c>
      <c r="Y454" s="40">
        <v>0</v>
      </c>
      <c r="Z454" s="40">
        <v>0</v>
      </c>
      <c r="AA454" s="40">
        <v>0</v>
      </c>
      <c r="AB454" s="40">
        <v>0</v>
      </c>
      <c r="AD454" s="40">
        <f t="shared" si="655"/>
        <v>0</v>
      </c>
      <c r="AE454" s="40">
        <f t="shared" si="656"/>
        <v>0</v>
      </c>
      <c r="AF454" s="40">
        <f t="shared" si="657"/>
        <v>0</v>
      </c>
      <c r="AG454" s="40">
        <f t="shared" si="658"/>
        <v>0</v>
      </c>
      <c r="AH454" s="40">
        <f t="shared" si="659"/>
        <v>0</v>
      </c>
      <c r="AI454" s="40">
        <f t="shared" si="660"/>
        <v>0</v>
      </c>
      <c r="AJ454" s="40">
        <f t="shared" si="661"/>
        <v>0</v>
      </c>
      <c r="AK454" s="40">
        <f t="shared" si="662"/>
        <v>0</v>
      </c>
      <c r="AL454" s="40">
        <f t="shared" si="663"/>
        <v>0</v>
      </c>
      <c r="AM454" s="40">
        <f t="shared" si="664"/>
        <v>0</v>
      </c>
      <c r="AN454" s="40">
        <f t="shared" si="665"/>
        <v>0</v>
      </c>
      <c r="AO454" s="167">
        <f t="shared" si="666"/>
        <v>0</v>
      </c>
    </row>
    <row r="455" spans="1:41" ht="16.399999999999999" customHeight="1">
      <c r="A455" s="13">
        <v>82108</v>
      </c>
      <c r="B455" s="22" t="s">
        <v>358</v>
      </c>
      <c r="C455" s="40">
        <f>SUMIF(Jan!$A:$A,TB!$A455,Jan!$H:$H)</f>
        <v>0</v>
      </c>
      <c r="D455" s="40">
        <f>SUMIF(Feb!$A:$A,TB!$A455,Feb!$H:$H)</f>
        <v>0</v>
      </c>
      <c r="E455" s="40">
        <f>SUMIF(Mar!$A:$A,TB!$A455,Mar!$H:$H)</f>
        <v>0</v>
      </c>
      <c r="F455" s="40">
        <f>SUMIF(Apr!$A:$A,TB!$A455,Apr!$H:$H)</f>
        <v>0</v>
      </c>
      <c r="G455" s="40">
        <f>SUMIF(May!$A:$A,TB!$A455,May!$H:$H)</f>
        <v>0</v>
      </c>
      <c r="H455" s="40">
        <f>SUMIF(Jun!$A:$A,TB!$A455,Jun!$H:$H)</f>
        <v>0</v>
      </c>
      <c r="I455" s="40">
        <f>SUMIF(Jul!$A:$A,TB!$A455,Jul!$H:$H)</f>
        <v>0</v>
      </c>
      <c r="J455" s="40">
        <f>SUMIF(Aug!$A:$A,TB!$A455,Aug!$H:$H)</f>
        <v>0</v>
      </c>
      <c r="K455" s="40">
        <f>SUMIF(Sep!$A:$A,TB!$A455,Sep!$H:$H)</f>
        <v>0</v>
      </c>
      <c r="L455" s="40">
        <f>SUMIF(Oct!$A:$A,TB!$A455,Oct!$H:$H)</f>
        <v>0</v>
      </c>
      <c r="M455" s="40">
        <f>SUMIF(Nov!$A:$A,TB!$A455,Nov!$H:$H)</f>
        <v>0</v>
      </c>
      <c r="N455" s="167">
        <f>SUMIF(Dec!$A:$A,TB!$A455,Dec!$H:$H)</f>
        <v>0</v>
      </c>
      <c r="O455" s="181"/>
      <c r="P455" s="181"/>
      <c r="Q455" s="172">
        <v>0</v>
      </c>
      <c r="R455" s="40">
        <v>0</v>
      </c>
      <c r="S455" s="40">
        <v>0</v>
      </c>
      <c r="T455" s="40">
        <v>0</v>
      </c>
      <c r="U455" s="40">
        <v>0</v>
      </c>
      <c r="V455" s="40">
        <v>0</v>
      </c>
      <c r="W455" s="40">
        <v>0</v>
      </c>
      <c r="X455" s="40">
        <v>0</v>
      </c>
      <c r="Y455" s="40">
        <v>0</v>
      </c>
      <c r="Z455" s="40">
        <v>0</v>
      </c>
      <c r="AA455" s="40">
        <v>0</v>
      </c>
      <c r="AB455" s="40">
        <v>0</v>
      </c>
      <c r="AD455" s="40">
        <f t="shared" si="655"/>
        <v>0</v>
      </c>
      <c r="AE455" s="40">
        <f t="shared" si="656"/>
        <v>0</v>
      </c>
      <c r="AF455" s="40">
        <f t="shared" si="657"/>
        <v>0</v>
      </c>
      <c r="AG455" s="40">
        <f t="shared" si="658"/>
        <v>0</v>
      </c>
      <c r="AH455" s="40">
        <f t="shared" si="659"/>
        <v>0</v>
      </c>
      <c r="AI455" s="40">
        <f t="shared" si="660"/>
        <v>0</v>
      </c>
      <c r="AJ455" s="40">
        <f t="shared" si="661"/>
        <v>0</v>
      </c>
      <c r="AK455" s="40">
        <f t="shared" si="662"/>
        <v>0</v>
      </c>
      <c r="AL455" s="40">
        <f t="shared" si="663"/>
        <v>0</v>
      </c>
      <c r="AM455" s="40">
        <f t="shared" si="664"/>
        <v>0</v>
      </c>
      <c r="AN455" s="40">
        <f t="shared" si="665"/>
        <v>0</v>
      </c>
      <c r="AO455" s="167">
        <f t="shared" si="666"/>
        <v>0</v>
      </c>
    </row>
    <row r="456" spans="1:41" ht="16.399999999999999" customHeight="1">
      <c r="A456" s="13">
        <v>82109</v>
      </c>
      <c r="B456" s="22" t="s">
        <v>359</v>
      </c>
      <c r="C456" s="40">
        <f>SUMIF(Jan!$A:$A,TB!$A456,Jan!$H:$H)</f>
        <v>0</v>
      </c>
      <c r="D456" s="40">
        <f>SUMIF(Feb!$A:$A,TB!$A456,Feb!$H:$H)</f>
        <v>0</v>
      </c>
      <c r="E456" s="40">
        <f>SUMIF(Mar!$A:$A,TB!$A456,Mar!$H:$H)</f>
        <v>0</v>
      </c>
      <c r="F456" s="40">
        <f>SUMIF(Apr!$A:$A,TB!$A456,Apr!$H:$H)</f>
        <v>0</v>
      </c>
      <c r="G456" s="40">
        <f>SUMIF(May!$A:$A,TB!$A456,May!$H:$H)</f>
        <v>0</v>
      </c>
      <c r="H456" s="40">
        <f>SUMIF(Jun!$A:$A,TB!$A456,Jun!$H:$H)</f>
        <v>0</v>
      </c>
      <c r="I456" s="40">
        <f>SUMIF(Jul!$A:$A,TB!$A456,Jul!$H:$H)</f>
        <v>0</v>
      </c>
      <c r="J456" s="40">
        <f>SUMIF(Aug!$A:$A,TB!$A456,Aug!$H:$H)</f>
        <v>0</v>
      </c>
      <c r="K456" s="40">
        <f>SUMIF(Sep!$A:$A,TB!$A456,Sep!$H:$H)</f>
        <v>0</v>
      </c>
      <c r="L456" s="40">
        <f>SUMIF(Oct!$A:$A,TB!$A456,Oct!$H:$H)</f>
        <v>0</v>
      </c>
      <c r="M456" s="40">
        <f>SUMIF(Nov!$A:$A,TB!$A456,Nov!$H:$H)</f>
        <v>0</v>
      </c>
      <c r="N456" s="167">
        <f>SUMIF(Dec!$A:$A,TB!$A456,Dec!$H:$H)</f>
        <v>0</v>
      </c>
      <c r="O456" s="181"/>
      <c r="P456" s="181"/>
      <c r="Q456" s="172">
        <v>0</v>
      </c>
      <c r="R456" s="40">
        <v>0</v>
      </c>
      <c r="S456" s="40">
        <v>0</v>
      </c>
      <c r="T456" s="40">
        <v>0</v>
      </c>
      <c r="U456" s="40">
        <v>0</v>
      </c>
      <c r="V456" s="40">
        <v>0</v>
      </c>
      <c r="W456" s="40">
        <v>0</v>
      </c>
      <c r="X456" s="40">
        <v>0</v>
      </c>
      <c r="Y456" s="40">
        <v>0</v>
      </c>
      <c r="Z456" s="40">
        <v>0</v>
      </c>
      <c r="AA456" s="40">
        <v>0</v>
      </c>
      <c r="AB456" s="40">
        <v>0</v>
      </c>
      <c r="AD456" s="40">
        <f t="shared" si="655"/>
        <v>0</v>
      </c>
      <c r="AE456" s="40">
        <f t="shared" si="656"/>
        <v>0</v>
      </c>
      <c r="AF456" s="40">
        <f t="shared" si="657"/>
        <v>0</v>
      </c>
      <c r="AG456" s="40">
        <f t="shared" si="658"/>
        <v>0</v>
      </c>
      <c r="AH456" s="40">
        <f t="shared" si="659"/>
        <v>0</v>
      </c>
      <c r="AI456" s="40">
        <f t="shared" si="660"/>
        <v>0</v>
      </c>
      <c r="AJ456" s="40">
        <f t="shared" si="661"/>
        <v>0</v>
      </c>
      <c r="AK456" s="40">
        <f t="shared" si="662"/>
        <v>0</v>
      </c>
      <c r="AL456" s="40">
        <f t="shared" si="663"/>
        <v>0</v>
      </c>
      <c r="AM456" s="40">
        <f t="shared" si="664"/>
        <v>0</v>
      </c>
      <c r="AN456" s="40">
        <f t="shared" si="665"/>
        <v>0</v>
      </c>
      <c r="AO456" s="167">
        <f t="shared" si="666"/>
        <v>0</v>
      </c>
    </row>
    <row r="457" spans="1:41" ht="16.399999999999999" customHeight="1">
      <c r="A457" s="13">
        <v>82201</v>
      </c>
      <c r="B457" s="22" t="s">
        <v>360</v>
      </c>
      <c r="C457" s="40">
        <f>SUMIF(Jan!$A:$A,TB!$A457,Jan!$H:$H)</f>
        <v>0</v>
      </c>
      <c r="D457" s="40">
        <f>SUMIF(Feb!$A:$A,TB!$A457,Feb!$H:$H)</f>
        <v>0</v>
      </c>
      <c r="E457" s="40">
        <f>SUMIF(Mar!$A:$A,TB!$A457,Mar!$H:$H)</f>
        <v>0</v>
      </c>
      <c r="F457" s="40">
        <f>SUMIF(Apr!$A:$A,TB!$A457,Apr!$H:$H)</f>
        <v>0</v>
      </c>
      <c r="G457" s="40">
        <f>SUMIF(May!$A:$A,TB!$A457,May!$H:$H)</f>
        <v>0</v>
      </c>
      <c r="H457" s="40">
        <f>SUMIF(Jun!$A:$A,TB!$A457,Jun!$H:$H)</f>
        <v>0</v>
      </c>
      <c r="I457" s="40">
        <f>SUMIF(Jul!$A:$A,TB!$A457,Jul!$H:$H)</f>
        <v>0</v>
      </c>
      <c r="J457" s="40">
        <f>SUMIF(Aug!$A:$A,TB!$A457,Aug!$H:$H)</f>
        <v>0</v>
      </c>
      <c r="K457" s="40">
        <f>SUMIF(Sep!$A:$A,TB!$A457,Sep!$H:$H)</f>
        <v>0</v>
      </c>
      <c r="L457" s="40">
        <f>SUMIF(Oct!$A:$A,TB!$A457,Oct!$H:$H)</f>
        <v>0</v>
      </c>
      <c r="M457" s="40">
        <f>SUMIF(Nov!$A:$A,TB!$A457,Nov!$H:$H)</f>
        <v>0</v>
      </c>
      <c r="N457" s="167">
        <f>SUMIF(Dec!$A:$A,TB!$A457,Dec!$H:$H)</f>
        <v>0</v>
      </c>
      <c r="O457" s="181"/>
      <c r="P457" s="181"/>
      <c r="Q457" s="172">
        <v>0</v>
      </c>
      <c r="R457" s="40">
        <v>0</v>
      </c>
      <c r="S457" s="40">
        <v>0</v>
      </c>
      <c r="T457" s="40">
        <v>0</v>
      </c>
      <c r="U457" s="40">
        <v>0</v>
      </c>
      <c r="V457" s="40">
        <v>0</v>
      </c>
      <c r="W457" s="40">
        <v>0</v>
      </c>
      <c r="X457" s="40">
        <v>0</v>
      </c>
      <c r="Y457" s="40">
        <v>0</v>
      </c>
      <c r="Z457" s="40">
        <v>0</v>
      </c>
      <c r="AA457" s="40">
        <v>0</v>
      </c>
      <c r="AB457" s="40">
        <v>0</v>
      </c>
      <c r="AD457" s="40">
        <f t="shared" si="655"/>
        <v>0</v>
      </c>
      <c r="AE457" s="40">
        <f t="shared" si="656"/>
        <v>0</v>
      </c>
      <c r="AF457" s="40">
        <f t="shared" si="657"/>
        <v>0</v>
      </c>
      <c r="AG457" s="40">
        <f t="shared" si="658"/>
        <v>0</v>
      </c>
      <c r="AH457" s="40">
        <f t="shared" si="659"/>
        <v>0</v>
      </c>
      <c r="AI457" s="40">
        <f t="shared" si="660"/>
        <v>0</v>
      </c>
      <c r="AJ457" s="40">
        <f t="shared" si="661"/>
        <v>0</v>
      </c>
      <c r="AK457" s="40">
        <f t="shared" si="662"/>
        <v>0</v>
      </c>
      <c r="AL457" s="40">
        <f t="shared" si="663"/>
        <v>0</v>
      </c>
      <c r="AM457" s="40">
        <f t="shared" si="664"/>
        <v>0</v>
      </c>
      <c r="AN457" s="40">
        <f t="shared" si="665"/>
        <v>0</v>
      </c>
      <c r="AO457" s="167">
        <f t="shared" si="666"/>
        <v>0</v>
      </c>
    </row>
    <row r="458" spans="1:41" ht="16.399999999999999" customHeight="1">
      <c r="A458" s="13">
        <v>82202</v>
      </c>
      <c r="B458" s="22" t="s">
        <v>361</v>
      </c>
      <c r="C458" s="40">
        <f>SUMIF(Jan!$A:$A,TB!$A458,Jan!$H:$H)</f>
        <v>0</v>
      </c>
      <c r="D458" s="40">
        <f>SUMIF(Feb!$A:$A,TB!$A458,Feb!$H:$H)</f>
        <v>0</v>
      </c>
      <c r="E458" s="40">
        <f>SUMIF(Mar!$A:$A,TB!$A458,Mar!$H:$H)</f>
        <v>0</v>
      </c>
      <c r="F458" s="40">
        <f>SUMIF(Apr!$A:$A,TB!$A458,Apr!$H:$H)</f>
        <v>0</v>
      </c>
      <c r="G458" s="40">
        <f>SUMIF(May!$A:$A,TB!$A458,May!$H:$H)</f>
        <v>0</v>
      </c>
      <c r="H458" s="40">
        <f>SUMIF(Jun!$A:$A,TB!$A458,Jun!$H:$H)</f>
        <v>0</v>
      </c>
      <c r="I458" s="40">
        <f>SUMIF(Jul!$A:$A,TB!$A458,Jul!$H:$H)</f>
        <v>0</v>
      </c>
      <c r="J458" s="40">
        <f>SUMIF(Aug!$A:$A,TB!$A458,Aug!$H:$H)</f>
        <v>0</v>
      </c>
      <c r="K458" s="40">
        <f>SUMIF(Sep!$A:$A,TB!$A458,Sep!$H:$H)</f>
        <v>0</v>
      </c>
      <c r="L458" s="40">
        <f>SUMIF(Oct!$A:$A,TB!$A458,Oct!$H:$H)</f>
        <v>0</v>
      </c>
      <c r="M458" s="40">
        <f>SUMIF(Nov!$A:$A,TB!$A458,Nov!$H:$H)</f>
        <v>0</v>
      </c>
      <c r="N458" s="167">
        <f>SUMIF(Dec!$A:$A,TB!$A458,Dec!$H:$H)</f>
        <v>0</v>
      </c>
      <c r="O458" s="181"/>
      <c r="P458" s="181"/>
      <c r="Q458" s="172">
        <v>0</v>
      </c>
      <c r="R458" s="40">
        <v>0</v>
      </c>
      <c r="S458" s="40">
        <v>0</v>
      </c>
      <c r="T458" s="40">
        <v>0</v>
      </c>
      <c r="U458" s="40">
        <v>0</v>
      </c>
      <c r="V458" s="40">
        <v>0</v>
      </c>
      <c r="W458" s="40">
        <v>0</v>
      </c>
      <c r="X458" s="40">
        <v>0</v>
      </c>
      <c r="Y458" s="40">
        <v>0</v>
      </c>
      <c r="Z458" s="40">
        <v>0</v>
      </c>
      <c r="AA458" s="40">
        <v>0</v>
      </c>
      <c r="AB458" s="40">
        <v>0</v>
      </c>
      <c r="AD458" s="40">
        <f t="shared" si="655"/>
        <v>0</v>
      </c>
      <c r="AE458" s="40">
        <f t="shared" si="656"/>
        <v>0</v>
      </c>
      <c r="AF458" s="40">
        <f t="shared" si="657"/>
        <v>0</v>
      </c>
      <c r="AG458" s="40">
        <f t="shared" si="658"/>
        <v>0</v>
      </c>
      <c r="AH458" s="40">
        <f t="shared" si="659"/>
        <v>0</v>
      </c>
      <c r="AI458" s="40">
        <f t="shared" si="660"/>
        <v>0</v>
      </c>
      <c r="AJ458" s="40">
        <f t="shared" si="661"/>
        <v>0</v>
      </c>
      <c r="AK458" s="40">
        <f t="shared" si="662"/>
        <v>0</v>
      </c>
      <c r="AL458" s="40">
        <f t="shared" si="663"/>
        <v>0</v>
      </c>
      <c r="AM458" s="40">
        <f t="shared" si="664"/>
        <v>0</v>
      </c>
      <c r="AN458" s="40">
        <f t="shared" si="665"/>
        <v>0</v>
      </c>
      <c r="AO458" s="167">
        <f t="shared" si="666"/>
        <v>0</v>
      </c>
    </row>
    <row r="459" spans="1:41" ht="16.399999999999999" customHeight="1">
      <c r="A459" s="13">
        <v>82203</v>
      </c>
      <c r="B459" s="22" t="s">
        <v>362</v>
      </c>
      <c r="C459" s="40">
        <f>SUMIF(Jan!$A:$A,TB!$A459,Jan!$H:$H)</f>
        <v>0</v>
      </c>
      <c r="D459" s="40">
        <f>SUMIF(Feb!$A:$A,TB!$A459,Feb!$H:$H)</f>
        <v>0</v>
      </c>
      <c r="E459" s="40">
        <f>SUMIF(Mar!$A:$A,TB!$A459,Mar!$H:$H)</f>
        <v>0</v>
      </c>
      <c r="F459" s="40">
        <f>SUMIF(Apr!$A:$A,TB!$A459,Apr!$H:$H)</f>
        <v>0</v>
      </c>
      <c r="G459" s="40">
        <f>SUMIF(May!$A:$A,TB!$A459,May!$H:$H)</f>
        <v>0</v>
      </c>
      <c r="H459" s="40">
        <f>SUMIF(Jun!$A:$A,TB!$A459,Jun!$H:$H)</f>
        <v>0</v>
      </c>
      <c r="I459" s="40">
        <f>SUMIF(Jul!$A:$A,TB!$A459,Jul!$H:$H)</f>
        <v>0</v>
      </c>
      <c r="J459" s="40">
        <f>SUMIF(Aug!$A:$A,TB!$A459,Aug!$H:$H)</f>
        <v>0</v>
      </c>
      <c r="K459" s="40">
        <f>SUMIF(Sep!$A:$A,TB!$A459,Sep!$H:$H)</f>
        <v>0</v>
      </c>
      <c r="L459" s="40">
        <f>SUMIF(Oct!$A:$A,TB!$A459,Oct!$H:$H)</f>
        <v>0</v>
      </c>
      <c r="M459" s="40">
        <f>SUMIF(Nov!$A:$A,TB!$A459,Nov!$H:$H)</f>
        <v>0</v>
      </c>
      <c r="N459" s="167">
        <f>SUMIF(Dec!$A:$A,TB!$A459,Dec!$H:$H)</f>
        <v>0</v>
      </c>
      <c r="O459" s="181"/>
      <c r="P459" s="181"/>
      <c r="Q459" s="172">
        <v>0</v>
      </c>
      <c r="R459" s="40">
        <v>0</v>
      </c>
      <c r="S459" s="40">
        <v>0</v>
      </c>
      <c r="T459" s="40">
        <v>0</v>
      </c>
      <c r="U459" s="40">
        <v>0</v>
      </c>
      <c r="V459" s="40">
        <v>0</v>
      </c>
      <c r="W459" s="40">
        <v>0</v>
      </c>
      <c r="X459" s="40">
        <v>0</v>
      </c>
      <c r="Y459" s="40">
        <v>0</v>
      </c>
      <c r="Z459" s="40">
        <v>0</v>
      </c>
      <c r="AA459" s="40">
        <v>0</v>
      </c>
      <c r="AB459" s="40">
        <v>0</v>
      </c>
      <c r="AD459" s="40">
        <f t="shared" si="655"/>
        <v>0</v>
      </c>
      <c r="AE459" s="40">
        <f t="shared" si="656"/>
        <v>0</v>
      </c>
      <c r="AF459" s="40">
        <f t="shared" si="657"/>
        <v>0</v>
      </c>
      <c r="AG459" s="40">
        <f t="shared" si="658"/>
        <v>0</v>
      </c>
      <c r="AH459" s="40">
        <f t="shared" si="659"/>
        <v>0</v>
      </c>
      <c r="AI459" s="40">
        <f t="shared" si="660"/>
        <v>0</v>
      </c>
      <c r="AJ459" s="40">
        <f t="shared" si="661"/>
        <v>0</v>
      </c>
      <c r="AK459" s="40">
        <f t="shared" si="662"/>
        <v>0</v>
      </c>
      <c r="AL459" s="40">
        <f t="shared" si="663"/>
        <v>0</v>
      </c>
      <c r="AM459" s="40">
        <f t="shared" si="664"/>
        <v>0</v>
      </c>
      <c r="AN459" s="40">
        <f t="shared" si="665"/>
        <v>0</v>
      </c>
      <c r="AO459" s="167">
        <f t="shared" si="666"/>
        <v>0</v>
      </c>
    </row>
    <row r="460" spans="1:41" ht="16.399999999999999" customHeight="1">
      <c r="A460" s="13">
        <v>82204</v>
      </c>
      <c r="B460" s="22" t="s">
        <v>363</v>
      </c>
      <c r="C460" s="40">
        <f>SUMIF(Jan!$A:$A,TB!$A460,Jan!$H:$H)</f>
        <v>0</v>
      </c>
      <c r="D460" s="40">
        <f>SUMIF(Feb!$A:$A,TB!$A460,Feb!$H:$H)</f>
        <v>0</v>
      </c>
      <c r="E460" s="40">
        <f>SUMIF(Mar!$A:$A,TB!$A460,Mar!$H:$H)</f>
        <v>0</v>
      </c>
      <c r="F460" s="40">
        <f>SUMIF(Apr!$A:$A,TB!$A460,Apr!$H:$H)</f>
        <v>0</v>
      </c>
      <c r="G460" s="40">
        <f>SUMIF(May!$A:$A,TB!$A460,May!$H:$H)</f>
        <v>0</v>
      </c>
      <c r="H460" s="40">
        <f>SUMIF(Jun!$A:$A,TB!$A460,Jun!$H:$H)</f>
        <v>0</v>
      </c>
      <c r="I460" s="40">
        <f>SUMIF(Jul!$A:$A,TB!$A460,Jul!$H:$H)</f>
        <v>0</v>
      </c>
      <c r="J460" s="40">
        <f>SUMIF(Aug!$A:$A,TB!$A460,Aug!$H:$H)</f>
        <v>0</v>
      </c>
      <c r="K460" s="40">
        <f>SUMIF(Sep!$A:$A,TB!$A460,Sep!$H:$H)</f>
        <v>0</v>
      </c>
      <c r="L460" s="40">
        <f>SUMIF(Oct!$A:$A,TB!$A460,Oct!$H:$H)</f>
        <v>0</v>
      </c>
      <c r="M460" s="40">
        <f>SUMIF(Nov!$A:$A,TB!$A460,Nov!$H:$H)</f>
        <v>0</v>
      </c>
      <c r="N460" s="167">
        <f>SUMIF(Dec!$A:$A,TB!$A460,Dec!$H:$H)</f>
        <v>0</v>
      </c>
      <c r="O460" s="181"/>
      <c r="P460" s="181"/>
      <c r="Q460" s="172">
        <v>0</v>
      </c>
      <c r="R460" s="40">
        <v>0</v>
      </c>
      <c r="S460" s="40">
        <v>0</v>
      </c>
      <c r="T460" s="40">
        <v>0</v>
      </c>
      <c r="U460" s="40">
        <v>0</v>
      </c>
      <c r="V460" s="40">
        <v>0</v>
      </c>
      <c r="W460" s="40">
        <v>0</v>
      </c>
      <c r="X460" s="40">
        <v>0</v>
      </c>
      <c r="Y460" s="40">
        <v>0</v>
      </c>
      <c r="Z460" s="40">
        <v>0</v>
      </c>
      <c r="AA460" s="40">
        <v>0</v>
      </c>
      <c r="AB460" s="40">
        <v>0</v>
      </c>
      <c r="AD460" s="40">
        <f t="shared" si="655"/>
        <v>0</v>
      </c>
      <c r="AE460" s="40">
        <f t="shared" si="656"/>
        <v>0</v>
      </c>
      <c r="AF460" s="40">
        <f t="shared" si="657"/>
        <v>0</v>
      </c>
      <c r="AG460" s="40">
        <f t="shared" si="658"/>
        <v>0</v>
      </c>
      <c r="AH460" s="40">
        <f t="shared" si="659"/>
        <v>0</v>
      </c>
      <c r="AI460" s="40">
        <f t="shared" si="660"/>
        <v>0</v>
      </c>
      <c r="AJ460" s="40">
        <f t="shared" si="661"/>
        <v>0</v>
      </c>
      <c r="AK460" s="40">
        <f t="shared" si="662"/>
        <v>0</v>
      </c>
      <c r="AL460" s="40">
        <f t="shared" si="663"/>
        <v>0</v>
      </c>
      <c r="AM460" s="40">
        <f t="shared" si="664"/>
        <v>0</v>
      </c>
      <c r="AN460" s="40">
        <f t="shared" si="665"/>
        <v>0</v>
      </c>
      <c r="AO460" s="167">
        <f t="shared" si="666"/>
        <v>0</v>
      </c>
    </row>
    <row r="461" spans="1:41" ht="16.399999999999999" customHeight="1">
      <c r="A461" s="13">
        <v>82205</v>
      </c>
      <c r="B461" s="22" t="s">
        <v>364</v>
      </c>
      <c r="C461" s="40">
        <f>SUMIF(Jan!$A:$A,TB!$A461,Jan!$H:$H)</f>
        <v>0</v>
      </c>
      <c r="D461" s="40">
        <f>SUMIF(Feb!$A:$A,TB!$A461,Feb!$H:$H)</f>
        <v>0</v>
      </c>
      <c r="E461" s="40">
        <f>SUMIF(Mar!$A:$A,TB!$A461,Mar!$H:$H)</f>
        <v>0</v>
      </c>
      <c r="F461" s="40">
        <f>SUMIF(Apr!$A:$A,TB!$A461,Apr!$H:$H)</f>
        <v>0</v>
      </c>
      <c r="G461" s="40">
        <f>SUMIF(May!$A:$A,TB!$A461,May!$H:$H)</f>
        <v>0</v>
      </c>
      <c r="H461" s="40">
        <f>SUMIF(Jun!$A:$A,TB!$A461,Jun!$H:$H)</f>
        <v>0</v>
      </c>
      <c r="I461" s="40">
        <f>SUMIF(Jul!$A:$A,TB!$A461,Jul!$H:$H)</f>
        <v>0</v>
      </c>
      <c r="J461" s="40">
        <f>SUMIF(Aug!$A:$A,TB!$A461,Aug!$H:$H)</f>
        <v>0</v>
      </c>
      <c r="K461" s="40">
        <f>SUMIF(Sep!$A:$A,TB!$A461,Sep!$H:$H)</f>
        <v>0</v>
      </c>
      <c r="L461" s="40">
        <f>SUMIF(Oct!$A:$A,TB!$A461,Oct!$H:$H)</f>
        <v>0</v>
      </c>
      <c r="M461" s="40">
        <f>SUMIF(Nov!$A:$A,TB!$A461,Nov!$H:$H)</f>
        <v>0</v>
      </c>
      <c r="N461" s="167">
        <f>SUMIF(Dec!$A:$A,TB!$A461,Dec!$H:$H)</f>
        <v>0</v>
      </c>
      <c r="O461" s="181"/>
      <c r="P461" s="181"/>
      <c r="Q461" s="172">
        <v>0</v>
      </c>
      <c r="R461" s="40">
        <v>0</v>
      </c>
      <c r="S461" s="40">
        <v>0</v>
      </c>
      <c r="T461" s="40">
        <v>0</v>
      </c>
      <c r="U461" s="40">
        <v>0</v>
      </c>
      <c r="V461" s="40">
        <v>0</v>
      </c>
      <c r="W461" s="40">
        <v>0</v>
      </c>
      <c r="X461" s="40">
        <v>0</v>
      </c>
      <c r="Y461" s="40">
        <v>0</v>
      </c>
      <c r="Z461" s="40">
        <v>0</v>
      </c>
      <c r="AA461" s="40">
        <v>0</v>
      </c>
      <c r="AB461" s="40">
        <v>0</v>
      </c>
      <c r="AD461" s="40">
        <f t="shared" si="655"/>
        <v>0</v>
      </c>
      <c r="AE461" s="40">
        <f t="shared" si="656"/>
        <v>0</v>
      </c>
      <c r="AF461" s="40">
        <f t="shared" si="657"/>
        <v>0</v>
      </c>
      <c r="AG461" s="40">
        <f t="shared" si="658"/>
        <v>0</v>
      </c>
      <c r="AH461" s="40">
        <f t="shared" si="659"/>
        <v>0</v>
      </c>
      <c r="AI461" s="40">
        <f t="shared" si="660"/>
        <v>0</v>
      </c>
      <c r="AJ461" s="40">
        <f t="shared" si="661"/>
        <v>0</v>
      </c>
      <c r="AK461" s="40">
        <f t="shared" si="662"/>
        <v>0</v>
      </c>
      <c r="AL461" s="40">
        <f t="shared" si="663"/>
        <v>0</v>
      </c>
      <c r="AM461" s="40">
        <f t="shared" si="664"/>
        <v>0</v>
      </c>
      <c r="AN461" s="40">
        <f t="shared" si="665"/>
        <v>0</v>
      </c>
      <c r="AO461" s="167">
        <f t="shared" si="666"/>
        <v>0</v>
      </c>
    </row>
    <row r="462" spans="1:41" ht="16.399999999999999" customHeight="1">
      <c r="A462" s="13">
        <v>82600</v>
      </c>
      <c r="B462" s="22" t="s">
        <v>365</v>
      </c>
      <c r="C462" s="40">
        <f>SUMIF(Jan!$A:$A,TB!$A462,Jan!$H:$H)</f>
        <v>0</v>
      </c>
      <c r="D462" s="40">
        <f>SUMIF(Feb!$A:$A,TB!$A462,Feb!$H:$H)</f>
        <v>0</v>
      </c>
      <c r="E462" s="40">
        <f>SUMIF(Mar!$A:$A,TB!$A462,Mar!$H:$H)</f>
        <v>0</v>
      </c>
      <c r="F462" s="40">
        <f>SUMIF(Apr!$A:$A,TB!$A462,Apr!$H:$H)</f>
        <v>0</v>
      </c>
      <c r="G462" s="40">
        <f>SUMIF(May!$A:$A,TB!$A462,May!$H:$H)</f>
        <v>0</v>
      </c>
      <c r="H462" s="40">
        <f>SUMIF(Jun!$A:$A,TB!$A462,Jun!$H:$H)</f>
        <v>0</v>
      </c>
      <c r="I462" s="40">
        <f>SUMIF(Jul!$A:$A,TB!$A462,Jul!$H:$H)</f>
        <v>0</v>
      </c>
      <c r="J462" s="40">
        <f>SUMIF(Aug!$A:$A,TB!$A462,Aug!$H:$H)</f>
        <v>0</v>
      </c>
      <c r="K462" s="40">
        <f>SUMIF(Sep!$A:$A,TB!$A462,Sep!$H:$H)</f>
        <v>0</v>
      </c>
      <c r="L462" s="40">
        <f>SUMIF(Oct!$A:$A,TB!$A462,Oct!$H:$H)</f>
        <v>0</v>
      </c>
      <c r="M462" s="40">
        <f>SUMIF(Nov!$A:$A,TB!$A462,Nov!$H:$H)</f>
        <v>0</v>
      </c>
      <c r="N462" s="167">
        <f>SUMIF(Dec!$A:$A,TB!$A462,Dec!$H:$H)</f>
        <v>0</v>
      </c>
      <c r="O462" s="181"/>
      <c r="P462" s="181"/>
      <c r="Q462" s="172">
        <v>0</v>
      </c>
      <c r="R462" s="40">
        <v>0</v>
      </c>
      <c r="S462" s="40">
        <v>0</v>
      </c>
      <c r="T462" s="40">
        <v>0</v>
      </c>
      <c r="U462" s="40">
        <v>0</v>
      </c>
      <c r="V462" s="40">
        <v>0</v>
      </c>
      <c r="W462" s="40">
        <v>0</v>
      </c>
      <c r="X462" s="40">
        <v>0</v>
      </c>
      <c r="Y462" s="40">
        <v>0</v>
      </c>
      <c r="Z462" s="40">
        <v>0</v>
      </c>
      <c r="AA462" s="40">
        <v>0</v>
      </c>
      <c r="AB462" s="40">
        <v>0</v>
      </c>
      <c r="AD462" s="40">
        <f t="shared" si="655"/>
        <v>0</v>
      </c>
      <c r="AE462" s="40">
        <f t="shared" si="656"/>
        <v>0</v>
      </c>
      <c r="AF462" s="40">
        <f t="shared" si="657"/>
        <v>0</v>
      </c>
      <c r="AG462" s="40">
        <f t="shared" si="658"/>
        <v>0</v>
      </c>
      <c r="AH462" s="40">
        <f t="shared" si="659"/>
        <v>0</v>
      </c>
      <c r="AI462" s="40">
        <f t="shared" si="660"/>
        <v>0</v>
      </c>
      <c r="AJ462" s="40">
        <f t="shared" si="661"/>
        <v>0</v>
      </c>
      <c r="AK462" s="40">
        <f t="shared" si="662"/>
        <v>0</v>
      </c>
      <c r="AL462" s="40">
        <f t="shared" si="663"/>
        <v>0</v>
      </c>
      <c r="AM462" s="40">
        <f t="shared" si="664"/>
        <v>0</v>
      </c>
      <c r="AN462" s="40">
        <f t="shared" si="665"/>
        <v>0</v>
      </c>
      <c r="AO462" s="167">
        <f t="shared" si="666"/>
        <v>0</v>
      </c>
    </row>
    <row r="463" spans="1:41" ht="16.399999999999999" customHeight="1">
      <c r="A463" s="13">
        <v>82601</v>
      </c>
      <c r="B463" s="22" t="s">
        <v>366</v>
      </c>
      <c r="C463" s="40">
        <f>SUMIF(Jan!$A:$A,TB!$A463,Jan!$H:$H)</f>
        <v>0</v>
      </c>
      <c r="D463" s="40">
        <f>SUMIF(Feb!$A:$A,TB!$A463,Feb!$H:$H)</f>
        <v>0</v>
      </c>
      <c r="E463" s="40">
        <f>SUMIF(Mar!$A:$A,TB!$A463,Mar!$H:$H)</f>
        <v>0</v>
      </c>
      <c r="F463" s="40">
        <f>SUMIF(Apr!$A:$A,TB!$A463,Apr!$H:$H)</f>
        <v>0</v>
      </c>
      <c r="G463" s="40">
        <f>SUMIF(May!$A:$A,TB!$A463,May!$H:$H)</f>
        <v>0</v>
      </c>
      <c r="H463" s="40">
        <f>SUMIF(Jun!$A:$A,TB!$A463,Jun!$H:$H)</f>
        <v>0</v>
      </c>
      <c r="I463" s="40">
        <f>SUMIF(Jul!$A:$A,TB!$A463,Jul!$H:$H)</f>
        <v>0</v>
      </c>
      <c r="J463" s="40">
        <f>SUMIF(Aug!$A:$A,TB!$A463,Aug!$H:$H)</f>
        <v>0</v>
      </c>
      <c r="K463" s="40">
        <f>SUMIF(Sep!$A:$A,TB!$A463,Sep!$H:$H)</f>
        <v>0</v>
      </c>
      <c r="L463" s="40">
        <f>SUMIF(Oct!$A:$A,TB!$A463,Oct!$H:$H)</f>
        <v>0</v>
      </c>
      <c r="M463" s="40">
        <f>SUMIF(Nov!$A:$A,TB!$A463,Nov!$H:$H)</f>
        <v>0</v>
      </c>
      <c r="N463" s="167">
        <f>SUMIF(Dec!$A:$A,TB!$A463,Dec!$H:$H)</f>
        <v>0</v>
      </c>
      <c r="O463" s="181"/>
      <c r="P463" s="181"/>
      <c r="Q463" s="172">
        <v>0</v>
      </c>
      <c r="R463" s="40">
        <v>0</v>
      </c>
      <c r="S463" s="40">
        <v>0</v>
      </c>
      <c r="T463" s="40">
        <v>0</v>
      </c>
      <c r="U463" s="40">
        <v>0</v>
      </c>
      <c r="V463" s="40">
        <v>0</v>
      </c>
      <c r="W463" s="40">
        <v>0</v>
      </c>
      <c r="X463" s="40">
        <v>0</v>
      </c>
      <c r="Y463" s="40">
        <v>0</v>
      </c>
      <c r="Z463" s="40">
        <v>0</v>
      </c>
      <c r="AA463" s="40">
        <v>0</v>
      </c>
      <c r="AB463" s="40">
        <v>0</v>
      </c>
      <c r="AD463" s="40">
        <f t="shared" si="655"/>
        <v>0</v>
      </c>
      <c r="AE463" s="40">
        <f t="shared" si="656"/>
        <v>0</v>
      </c>
      <c r="AF463" s="40">
        <f t="shared" si="657"/>
        <v>0</v>
      </c>
      <c r="AG463" s="40">
        <f t="shared" si="658"/>
        <v>0</v>
      </c>
      <c r="AH463" s="40">
        <f t="shared" si="659"/>
        <v>0</v>
      </c>
      <c r="AI463" s="40">
        <f t="shared" si="660"/>
        <v>0</v>
      </c>
      <c r="AJ463" s="40">
        <f t="shared" si="661"/>
        <v>0</v>
      </c>
      <c r="AK463" s="40">
        <f t="shared" si="662"/>
        <v>0</v>
      </c>
      <c r="AL463" s="40">
        <f t="shared" si="663"/>
        <v>0</v>
      </c>
      <c r="AM463" s="40">
        <f t="shared" si="664"/>
        <v>0</v>
      </c>
      <c r="AN463" s="40">
        <f t="shared" si="665"/>
        <v>0</v>
      </c>
      <c r="AO463" s="167">
        <f t="shared" si="666"/>
        <v>0</v>
      </c>
    </row>
    <row r="464" spans="1:41" ht="16.399999999999999" customHeight="1">
      <c r="A464" s="13">
        <v>82602</v>
      </c>
      <c r="B464" s="22" t="s">
        <v>367</v>
      </c>
      <c r="C464" s="40">
        <f>SUMIF(Jan!$A:$A,TB!$A464,Jan!$H:$H)</f>
        <v>0</v>
      </c>
      <c r="D464" s="40">
        <f>SUMIF(Feb!$A:$A,TB!$A464,Feb!$H:$H)</f>
        <v>0</v>
      </c>
      <c r="E464" s="40">
        <f>SUMIF(Mar!$A:$A,TB!$A464,Mar!$H:$H)</f>
        <v>0</v>
      </c>
      <c r="F464" s="40">
        <f>SUMIF(Apr!$A:$A,TB!$A464,Apr!$H:$H)</f>
        <v>0</v>
      </c>
      <c r="G464" s="40">
        <f>SUMIF(May!$A:$A,TB!$A464,May!$H:$H)</f>
        <v>0</v>
      </c>
      <c r="H464" s="40">
        <f>SUMIF(Jun!$A:$A,TB!$A464,Jun!$H:$H)</f>
        <v>0</v>
      </c>
      <c r="I464" s="40">
        <f>SUMIF(Jul!$A:$A,TB!$A464,Jul!$H:$H)</f>
        <v>0</v>
      </c>
      <c r="J464" s="40">
        <f>SUMIF(Aug!$A:$A,TB!$A464,Aug!$H:$H)</f>
        <v>0</v>
      </c>
      <c r="K464" s="40">
        <f>SUMIF(Sep!$A:$A,TB!$A464,Sep!$H:$H)</f>
        <v>0</v>
      </c>
      <c r="L464" s="40">
        <f>SUMIF(Oct!$A:$A,TB!$A464,Oct!$H:$H)</f>
        <v>0</v>
      </c>
      <c r="M464" s="40">
        <f>SUMIF(Nov!$A:$A,TB!$A464,Nov!$H:$H)</f>
        <v>0</v>
      </c>
      <c r="N464" s="167">
        <f>SUMIF(Dec!$A:$A,TB!$A464,Dec!$H:$H)</f>
        <v>0</v>
      </c>
      <c r="O464" s="181"/>
      <c r="P464" s="181"/>
      <c r="Q464" s="172">
        <v>0</v>
      </c>
      <c r="R464" s="40">
        <v>0</v>
      </c>
      <c r="S464" s="40">
        <v>0</v>
      </c>
      <c r="T464" s="40">
        <v>0</v>
      </c>
      <c r="U464" s="40">
        <v>0</v>
      </c>
      <c r="V464" s="40">
        <v>0</v>
      </c>
      <c r="W464" s="40">
        <v>0</v>
      </c>
      <c r="X464" s="40">
        <v>0</v>
      </c>
      <c r="Y464" s="40">
        <v>0</v>
      </c>
      <c r="Z464" s="40">
        <v>0</v>
      </c>
      <c r="AA464" s="40">
        <v>0</v>
      </c>
      <c r="AB464" s="40">
        <v>0</v>
      </c>
      <c r="AD464" s="40">
        <f t="shared" si="655"/>
        <v>0</v>
      </c>
      <c r="AE464" s="40">
        <f t="shared" si="656"/>
        <v>0</v>
      </c>
      <c r="AF464" s="40">
        <f t="shared" si="657"/>
        <v>0</v>
      </c>
      <c r="AG464" s="40">
        <f t="shared" si="658"/>
        <v>0</v>
      </c>
      <c r="AH464" s="40">
        <f t="shared" si="659"/>
        <v>0</v>
      </c>
      <c r="AI464" s="40">
        <f t="shared" si="660"/>
        <v>0</v>
      </c>
      <c r="AJ464" s="40">
        <f t="shared" si="661"/>
        <v>0</v>
      </c>
      <c r="AK464" s="40">
        <f t="shared" si="662"/>
        <v>0</v>
      </c>
      <c r="AL464" s="40">
        <f t="shared" si="663"/>
        <v>0</v>
      </c>
      <c r="AM464" s="40">
        <f t="shared" si="664"/>
        <v>0</v>
      </c>
      <c r="AN464" s="40">
        <f t="shared" si="665"/>
        <v>0</v>
      </c>
      <c r="AO464" s="167">
        <f t="shared" si="666"/>
        <v>0</v>
      </c>
    </row>
    <row r="465" spans="1:41" ht="16.399999999999999" customHeight="1">
      <c r="A465" s="13">
        <v>82603</v>
      </c>
      <c r="B465" s="22" t="s">
        <v>368</v>
      </c>
      <c r="C465" s="40">
        <f>SUMIF(Jan!$A:$A,TB!$A465,Jan!$H:$H)</f>
        <v>0</v>
      </c>
      <c r="D465" s="40">
        <f>SUMIF(Feb!$A:$A,TB!$A465,Feb!$H:$H)</f>
        <v>0</v>
      </c>
      <c r="E465" s="40">
        <f>SUMIF(Mar!$A:$A,TB!$A465,Mar!$H:$H)</f>
        <v>0</v>
      </c>
      <c r="F465" s="40">
        <f>SUMIF(Apr!$A:$A,TB!$A465,Apr!$H:$H)</f>
        <v>0</v>
      </c>
      <c r="G465" s="40">
        <f>SUMIF(May!$A:$A,TB!$A465,May!$H:$H)</f>
        <v>0</v>
      </c>
      <c r="H465" s="40">
        <f>SUMIF(Jun!$A:$A,TB!$A465,Jun!$H:$H)</f>
        <v>0</v>
      </c>
      <c r="I465" s="40">
        <f>SUMIF(Jul!$A:$A,TB!$A465,Jul!$H:$H)</f>
        <v>0</v>
      </c>
      <c r="J465" s="40">
        <f>SUMIF(Aug!$A:$A,TB!$A465,Aug!$H:$H)</f>
        <v>0</v>
      </c>
      <c r="K465" s="40">
        <f>SUMIF(Sep!$A:$A,TB!$A465,Sep!$H:$H)</f>
        <v>0</v>
      </c>
      <c r="L465" s="40">
        <f>SUMIF(Oct!$A:$A,TB!$A465,Oct!$H:$H)</f>
        <v>0</v>
      </c>
      <c r="M465" s="40">
        <f>SUMIF(Nov!$A:$A,TB!$A465,Nov!$H:$H)</f>
        <v>0</v>
      </c>
      <c r="N465" s="167">
        <f>SUMIF(Dec!$A:$A,TB!$A465,Dec!$H:$H)</f>
        <v>0</v>
      </c>
      <c r="O465" s="181"/>
      <c r="P465" s="181"/>
      <c r="Q465" s="172">
        <v>0</v>
      </c>
      <c r="R465" s="40">
        <v>0</v>
      </c>
      <c r="S465" s="40">
        <v>0</v>
      </c>
      <c r="T465" s="40">
        <v>0</v>
      </c>
      <c r="U465" s="40">
        <v>0</v>
      </c>
      <c r="V465" s="40">
        <v>0</v>
      </c>
      <c r="W465" s="40">
        <v>0</v>
      </c>
      <c r="X465" s="40">
        <v>0</v>
      </c>
      <c r="Y465" s="40">
        <v>0</v>
      </c>
      <c r="Z465" s="40">
        <v>0</v>
      </c>
      <c r="AA465" s="40">
        <v>0</v>
      </c>
      <c r="AB465" s="40">
        <v>0</v>
      </c>
      <c r="AD465" s="40">
        <f t="shared" si="655"/>
        <v>0</v>
      </c>
      <c r="AE465" s="40">
        <f t="shared" si="656"/>
        <v>0</v>
      </c>
      <c r="AF465" s="40">
        <f t="shared" si="657"/>
        <v>0</v>
      </c>
      <c r="AG465" s="40">
        <f t="shared" si="658"/>
        <v>0</v>
      </c>
      <c r="AH465" s="40">
        <f t="shared" si="659"/>
        <v>0</v>
      </c>
      <c r="AI465" s="40">
        <f t="shared" si="660"/>
        <v>0</v>
      </c>
      <c r="AJ465" s="40">
        <f t="shared" si="661"/>
        <v>0</v>
      </c>
      <c r="AK465" s="40">
        <f t="shared" si="662"/>
        <v>0</v>
      </c>
      <c r="AL465" s="40">
        <f t="shared" si="663"/>
        <v>0</v>
      </c>
      <c r="AM465" s="40">
        <f t="shared" si="664"/>
        <v>0</v>
      </c>
      <c r="AN465" s="40">
        <f t="shared" si="665"/>
        <v>0</v>
      </c>
      <c r="AO465" s="167">
        <f t="shared" si="666"/>
        <v>0</v>
      </c>
    </row>
    <row r="466" spans="1:41" ht="16.399999999999999" customHeight="1">
      <c r="A466" s="13">
        <v>82604</v>
      </c>
      <c r="B466" s="22" t="s">
        <v>369</v>
      </c>
      <c r="C466" s="40">
        <f>SUMIF(Jan!$A:$A,TB!$A466,Jan!$H:$H)</f>
        <v>0</v>
      </c>
      <c r="D466" s="40">
        <f>SUMIF(Feb!$A:$A,TB!$A466,Feb!$H:$H)</f>
        <v>0</v>
      </c>
      <c r="E466" s="40">
        <f>SUMIF(Mar!$A:$A,TB!$A466,Mar!$H:$H)</f>
        <v>0</v>
      </c>
      <c r="F466" s="40">
        <f>SUMIF(Apr!$A:$A,TB!$A466,Apr!$H:$H)</f>
        <v>0</v>
      </c>
      <c r="G466" s="40">
        <f>SUMIF(May!$A:$A,TB!$A466,May!$H:$H)</f>
        <v>0</v>
      </c>
      <c r="H466" s="40">
        <f>SUMIF(Jun!$A:$A,TB!$A466,Jun!$H:$H)</f>
        <v>0</v>
      </c>
      <c r="I466" s="40">
        <f>SUMIF(Jul!$A:$A,TB!$A466,Jul!$H:$H)</f>
        <v>0</v>
      </c>
      <c r="J466" s="40">
        <f>SUMIF(Aug!$A:$A,TB!$A466,Aug!$H:$H)</f>
        <v>0</v>
      </c>
      <c r="K466" s="40">
        <f>SUMIF(Sep!$A:$A,TB!$A466,Sep!$H:$H)</f>
        <v>0</v>
      </c>
      <c r="L466" s="40">
        <f>SUMIF(Oct!$A:$A,TB!$A466,Oct!$H:$H)</f>
        <v>0</v>
      </c>
      <c r="M466" s="40">
        <f>SUMIF(Nov!$A:$A,TB!$A466,Nov!$H:$H)</f>
        <v>0</v>
      </c>
      <c r="N466" s="167">
        <f>SUMIF(Dec!$A:$A,TB!$A466,Dec!$H:$H)</f>
        <v>0</v>
      </c>
      <c r="O466" s="181"/>
      <c r="P466" s="181"/>
      <c r="Q466" s="172">
        <v>0</v>
      </c>
      <c r="R466" s="40">
        <v>0</v>
      </c>
      <c r="S466" s="40">
        <v>0</v>
      </c>
      <c r="T466" s="40">
        <v>0</v>
      </c>
      <c r="U466" s="40">
        <v>0</v>
      </c>
      <c r="V466" s="40">
        <v>0</v>
      </c>
      <c r="W466" s="40">
        <v>0</v>
      </c>
      <c r="X466" s="40">
        <v>0</v>
      </c>
      <c r="Y466" s="40">
        <v>0</v>
      </c>
      <c r="Z466" s="40">
        <v>0</v>
      </c>
      <c r="AA466" s="40">
        <v>0</v>
      </c>
      <c r="AB466" s="40">
        <v>0</v>
      </c>
      <c r="AD466" s="40">
        <f t="shared" si="655"/>
        <v>0</v>
      </c>
      <c r="AE466" s="40">
        <f t="shared" si="656"/>
        <v>0</v>
      </c>
      <c r="AF466" s="40">
        <f t="shared" si="657"/>
        <v>0</v>
      </c>
      <c r="AG466" s="40">
        <f t="shared" si="658"/>
        <v>0</v>
      </c>
      <c r="AH466" s="40">
        <f t="shared" si="659"/>
        <v>0</v>
      </c>
      <c r="AI466" s="40">
        <f t="shared" si="660"/>
        <v>0</v>
      </c>
      <c r="AJ466" s="40">
        <f t="shared" si="661"/>
        <v>0</v>
      </c>
      <c r="AK466" s="40">
        <f t="shared" si="662"/>
        <v>0</v>
      </c>
      <c r="AL466" s="40">
        <f t="shared" si="663"/>
        <v>0</v>
      </c>
      <c r="AM466" s="40">
        <f t="shared" si="664"/>
        <v>0</v>
      </c>
      <c r="AN466" s="40">
        <f t="shared" si="665"/>
        <v>0</v>
      </c>
      <c r="AO466" s="167">
        <f t="shared" si="666"/>
        <v>0</v>
      </c>
    </row>
    <row r="467" spans="1:41" ht="16.399999999999999" customHeight="1">
      <c r="A467" s="13">
        <v>82605</v>
      </c>
      <c r="B467" s="22" t="s">
        <v>370</v>
      </c>
      <c r="C467" s="40">
        <f>SUMIF(Jan!$A:$A,TB!$A467,Jan!$H:$H)</f>
        <v>0</v>
      </c>
      <c r="D467" s="40">
        <f>SUMIF(Feb!$A:$A,TB!$A467,Feb!$H:$H)</f>
        <v>0</v>
      </c>
      <c r="E467" s="40">
        <f>SUMIF(Mar!$A:$A,TB!$A467,Mar!$H:$H)</f>
        <v>0</v>
      </c>
      <c r="F467" s="40">
        <f>SUMIF(Apr!$A:$A,TB!$A467,Apr!$H:$H)</f>
        <v>0</v>
      </c>
      <c r="G467" s="40">
        <f>SUMIF(May!$A:$A,TB!$A467,May!$H:$H)</f>
        <v>0</v>
      </c>
      <c r="H467" s="40">
        <f>SUMIF(Jun!$A:$A,TB!$A467,Jun!$H:$H)</f>
        <v>0</v>
      </c>
      <c r="I467" s="40">
        <f>SUMIF(Jul!$A:$A,TB!$A467,Jul!$H:$H)</f>
        <v>0</v>
      </c>
      <c r="J467" s="40">
        <f>SUMIF(Aug!$A:$A,TB!$A467,Aug!$H:$H)</f>
        <v>0</v>
      </c>
      <c r="K467" s="40">
        <f>SUMIF(Sep!$A:$A,TB!$A467,Sep!$H:$H)</f>
        <v>0</v>
      </c>
      <c r="L467" s="40">
        <f>SUMIF(Oct!$A:$A,TB!$A467,Oct!$H:$H)</f>
        <v>0</v>
      </c>
      <c r="M467" s="40">
        <f>SUMIF(Nov!$A:$A,TB!$A467,Nov!$H:$H)</f>
        <v>0</v>
      </c>
      <c r="N467" s="167">
        <f>SUMIF(Dec!$A:$A,TB!$A467,Dec!$H:$H)</f>
        <v>0</v>
      </c>
      <c r="O467" s="181"/>
      <c r="P467" s="181"/>
      <c r="Q467" s="172">
        <v>0</v>
      </c>
      <c r="R467" s="40">
        <v>0</v>
      </c>
      <c r="S467" s="40">
        <v>0</v>
      </c>
      <c r="T467" s="40">
        <v>0</v>
      </c>
      <c r="U467" s="40">
        <v>0</v>
      </c>
      <c r="V467" s="40">
        <v>0</v>
      </c>
      <c r="W467" s="40">
        <v>0</v>
      </c>
      <c r="X467" s="40">
        <v>0</v>
      </c>
      <c r="Y467" s="40">
        <v>0</v>
      </c>
      <c r="Z467" s="40">
        <v>0</v>
      </c>
      <c r="AA467" s="40">
        <v>0</v>
      </c>
      <c r="AB467" s="40">
        <v>0</v>
      </c>
      <c r="AD467" s="40">
        <f t="shared" si="655"/>
        <v>0</v>
      </c>
      <c r="AE467" s="40">
        <f t="shared" si="656"/>
        <v>0</v>
      </c>
      <c r="AF467" s="40">
        <f t="shared" si="657"/>
        <v>0</v>
      </c>
      <c r="AG467" s="40">
        <f t="shared" si="658"/>
        <v>0</v>
      </c>
      <c r="AH467" s="40">
        <f t="shared" si="659"/>
        <v>0</v>
      </c>
      <c r="AI467" s="40">
        <f t="shared" si="660"/>
        <v>0</v>
      </c>
      <c r="AJ467" s="40">
        <f t="shared" si="661"/>
        <v>0</v>
      </c>
      <c r="AK467" s="40">
        <f t="shared" si="662"/>
        <v>0</v>
      </c>
      <c r="AL467" s="40">
        <f t="shared" si="663"/>
        <v>0</v>
      </c>
      <c r="AM467" s="40">
        <f t="shared" si="664"/>
        <v>0</v>
      </c>
      <c r="AN467" s="40">
        <f t="shared" si="665"/>
        <v>0</v>
      </c>
      <c r="AO467" s="167">
        <f t="shared" si="666"/>
        <v>0</v>
      </c>
    </row>
    <row r="468" spans="1:41" ht="16.399999999999999" customHeight="1">
      <c r="A468" s="13">
        <v>82606</v>
      </c>
      <c r="B468" s="22" t="s">
        <v>371</v>
      </c>
      <c r="C468" s="40">
        <f>SUMIF(Jan!$A:$A,TB!$A468,Jan!$H:$H)</f>
        <v>0</v>
      </c>
      <c r="D468" s="40">
        <f>SUMIF(Feb!$A:$A,TB!$A468,Feb!$H:$H)</f>
        <v>0</v>
      </c>
      <c r="E468" s="40">
        <f>SUMIF(Mar!$A:$A,TB!$A468,Mar!$H:$H)</f>
        <v>0</v>
      </c>
      <c r="F468" s="40">
        <f>SUMIF(Apr!$A:$A,TB!$A468,Apr!$H:$H)</f>
        <v>0</v>
      </c>
      <c r="G468" s="40">
        <f>SUMIF(May!$A:$A,TB!$A468,May!$H:$H)</f>
        <v>0</v>
      </c>
      <c r="H468" s="40">
        <f>SUMIF(Jun!$A:$A,TB!$A468,Jun!$H:$H)</f>
        <v>0</v>
      </c>
      <c r="I468" s="40">
        <f>SUMIF(Jul!$A:$A,TB!$A468,Jul!$H:$H)</f>
        <v>0</v>
      </c>
      <c r="J468" s="40">
        <f>SUMIF(Aug!$A:$A,TB!$A468,Aug!$H:$H)</f>
        <v>0</v>
      </c>
      <c r="K468" s="40">
        <f>SUMIF(Sep!$A:$A,TB!$A468,Sep!$H:$H)</f>
        <v>0</v>
      </c>
      <c r="L468" s="40">
        <f>SUMIF(Oct!$A:$A,TB!$A468,Oct!$H:$H)</f>
        <v>0</v>
      </c>
      <c r="M468" s="40">
        <f>SUMIF(Nov!$A:$A,TB!$A468,Nov!$H:$H)</f>
        <v>0</v>
      </c>
      <c r="N468" s="167">
        <f>SUMIF(Dec!$A:$A,TB!$A468,Dec!$H:$H)</f>
        <v>0</v>
      </c>
      <c r="O468" s="181"/>
      <c r="P468" s="181"/>
      <c r="Q468" s="172">
        <v>0</v>
      </c>
      <c r="R468" s="40">
        <v>0</v>
      </c>
      <c r="S468" s="40">
        <v>0</v>
      </c>
      <c r="T468" s="40">
        <v>0</v>
      </c>
      <c r="U468" s="40">
        <v>0</v>
      </c>
      <c r="V468" s="40">
        <v>0</v>
      </c>
      <c r="W468" s="40">
        <v>0</v>
      </c>
      <c r="X468" s="40">
        <v>0</v>
      </c>
      <c r="Y468" s="40">
        <v>0</v>
      </c>
      <c r="Z468" s="40">
        <v>0</v>
      </c>
      <c r="AA468" s="40">
        <v>0</v>
      </c>
      <c r="AB468" s="40">
        <v>0</v>
      </c>
      <c r="AD468" s="40">
        <f t="shared" si="655"/>
        <v>0</v>
      </c>
      <c r="AE468" s="40">
        <f t="shared" si="656"/>
        <v>0</v>
      </c>
      <c r="AF468" s="40">
        <f t="shared" si="657"/>
        <v>0</v>
      </c>
      <c r="AG468" s="40">
        <f t="shared" si="658"/>
        <v>0</v>
      </c>
      <c r="AH468" s="40">
        <f t="shared" si="659"/>
        <v>0</v>
      </c>
      <c r="AI468" s="40">
        <f t="shared" si="660"/>
        <v>0</v>
      </c>
      <c r="AJ468" s="40">
        <f t="shared" si="661"/>
        <v>0</v>
      </c>
      <c r="AK468" s="40">
        <f t="shared" si="662"/>
        <v>0</v>
      </c>
      <c r="AL468" s="40">
        <f t="shared" si="663"/>
        <v>0</v>
      </c>
      <c r="AM468" s="40">
        <f t="shared" si="664"/>
        <v>0</v>
      </c>
      <c r="AN468" s="40">
        <f t="shared" si="665"/>
        <v>0</v>
      </c>
      <c r="AO468" s="167">
        <f t="shared" si="666"/>
        <v>0</v>
      </c>
    </row>
    <row r="469" spans="1:41" ht="16.399999999999999" customHeight="1">
      <c r="A469" s="13">
        <v>82607</v>
      </c>
      <c r="B469" s="22" t="s">
        <v>372</v>
      </c>
      <c r="C469" s="40">
        <f>SUMIF(Jan!$A:$A,TB!$A469,Jan!$H:$H)</f>
        <v>0</v>
      </c>
      <c r="D469" s="40">
        <f>SUMIF(Feb!$A:$A,TB!$A469,Feb!$H:$H)</f>
        <v>0</v>
      </c>
      <c r="E469" s="40">
        <f>SUMIF(Mar!$A:$A,TB!$A469,Mar!$H:$H)</f>
        <v>0</v>
      </c>
      <c r="F469" s="40">
        <f>SUMIF(Apr!$A:$A,TB!$A469,Apr!$H:$H)</f>
        <v>0</v>
      </c>
      <c r="G469" s="40">
        <f>SUMIF(May!$A:$A,TB!$A469,May!$H:$H)</f>
        <v>0</v>
      </c>
      <c r="H469" s="40">
        <f>SUMIF(Jun!$A:$A,TB!$A469,Jun!$H:$H)</f>
        <v>0</v>
      </c>
      <c r="I469" s="40">
        <f>SUMIF(Jul!$A:$A,TB!$A469,Jul!$H:$H)</f>
        <v>0</v>
      </c>
      <c r="J469" s="40">
        <f>SUMIF(Aug!$A:$A,TB!$A469,Aug!$H:$H)</f>
        <v>0</v>
      </c>
      <c r="K469" s="40">
        <f>SUMIF(Sep!$A:$A,TB!$A469,Sep!$H:$H)</f>
        <v>0</v>
      </c>
      <c r="L469" s="40">
        <f>SUMIF(Oct!$A:$A,TB!$A469,Oct!$H:$H)</f>
        <v>0</v>
      </c>
      <c r="M469" s="40">
        <f>SUMIF(Nov!$A:$A,TB!$A469,Nov!$H:$H)</f>
        <v>0</v>
      </c>
      <c r="N469" s="167">
        <f>SUMIF(Dec!$A:$A,TB!$A469,Dec!$H:$H)</f>
        <v>0</v>
      </c>
      <c r="O469" s="181"/>
      <c r="P469" s="181"/>
      <c r="Q469" s="172">
        <v>0</v>
      </c>
      <c r="R469" s="40">
        <v>0</v>
      </c>
      <c r="S469" s="40">
        <v>0</v>
      </c>
      <c r="T469" s="40">
        <v>0</v>
      </c>
      <c r="U469" s="40">
        <v>0</v>
      </c>
      <c r="V469" s="40">
        <v>0</v>
      </c>
      <c r="W469" s="40">
        <v>0</v>
      </c>
      <c r="X469" s="40">
        <v>0</v>
      </c>
      <c r="Y469" s="40">
        <v>0</v>
      </c>
      <c r="Z469" s="40">
        <v>0</v>
      </c>
      <c r="AA469" s="40">
        <v>0</v>
      </c>
      <c r="AB469" s="40">
        <v>0</v>
      </c>
      <c r="AD469" s="40">
        <f t="shared" si="655"/>
        <v>0</v>
      </c>
      <c r="AE469" s="40">
        <f t="shared" si="656"/>
        <v>0</v>
      </c>
      <c r="AF469" s="40">
        <f t="shared" si="657"/>
        <v>0</v>
      </c>
      <c r="AG469" s="40">
        <f t="shared" si="658"/>
        <v>0</v>
      </c>
      <c r="AH469" s="40">
        <f t="shared" si="659"/>
        <v>0</v>
      </c>
      <c r="AI469" s="40">
        <f t="shared" si="660"/>
        <v>0</v>
      </c>
      <c r="AJ469" s="40">
        <f t="shared" si="661"/>
        <v>0</v>
      </c>
      <c r="AK469" s="40">
        <f t="shared" si="662"/>
        <v>0</v>
      </c>
      <c r="AL469" s="40">
        <f t="shared" si="663"/>
        <v>0</v>
      </c>
      <c r="AM469" s="40">
        <f t="shared" si="664"/>
        <v>0</v>
      </c>
      <c r="AN469" s="40">
        <f t="shared" si="665"/>
        <v>0</v>
      </c>
      <c r="AO469" s="167">
        <f t="shared" si="666"/>
        <v>0</v>
      </c>
    </row>
    <row r="470" spans="1:41" ht="16.399999999999999" customHeight="1">
      <c r="A470" s="13">
        <v>82700</v>
      </c>
      <c r="B470" s="22" t="s">
        <v>373</v>
      </c>
      <c r="C470" s="40">
        <f>SUMIF(Jan!$A:$A,TB!$A470,Jan!$H:$H)</f>
        <v>0</v>
      </c>
      <c r="D470" s="40">
        <f>SUMIF(Feb!$A:$A,TB!$A470,Feb!$H:$H)</f>
        <v>0</v>
      </c>
      <c r="E470" s="40">
        <f>SUMIF(Mar!$A:$A,TB!$A470,Mar!$H:$H)</f>
        <v>0</v>
      </c>
      <c r="F470" s="40">
        <f>SUMIF(Apr!$A:$A,TB!$A470,Apr!$H:$H)</f>
        <v>0</v>
      </c>
      <c r="G470" s="40">
        <f>SUMIF(May!$A:$A,TB!$A470,May!$H:$H)</f>
        <v>0</v>
      </c>
      <c r="H470" s="40">
        <f>SUMIF(Jun!$A:$A,TB!$A470,Jun!$H:$H)</f>
        <v>0</v>
      </c>
      <c r="I470" s="40">
        <f>SUMIF(Jul!$A:$A,TB!$A470,Jul!$H:$H)</f>
        <v>0</v>
      </c>
      <c r="J470" s="40">
        <f>SUMIF(Aug!$A:$A,TB!$A470,Aug!$H:$H)</f>
        <v>0</v>
      </c>
      <c r="K470" s="40">
        <f>SUMIF(Sep!$A:$A,TB!$A470,Sep!$H:$H)</f>
        <v>0</v>
      </c>
      <c r="L470" s="40">
        <f>SUMIF(Oct!$A:$A,TB!$A470,Oct!$H:$H)</f>
        <v>0</v>
      </c>
      <c r="M470" s="40">
        <f>SUMIF(Nov!$A:$A,TB!$A470,Nov!$H:$H)</f>
        <v>0</v>
      </c>
      <c r="N470" s="167">
        <f>SUMIF(Dec!$A:$A,TB!$A470,Dec!$H:$H)</f>
        <v>0</v>
      </c>
      <c r="O470" s="181"/>
      <c r="P470" s="181"/>
      <c r="Q470" s="172">
        <v>0</v>
      </c>
      <c r="R470" s="40">
        <v>0</v>
      </c>
      <c r="S470" s="40">
        <v>0</v>
      </c>
      <c r="T470" s="40">
        <v>0</v>
      </c>
      <c r="U470" s="40">
        <v>0</v>
      </c>
      <c r="V470" s="40">
        <v>0</v>
      </c>
      <c r="W470" s="40">
        <v>0</v>
      </c>
      <c r="X470" s="40">
        <v>0</v>
      </c>
      <c r="Y470" s="40">
        <v>0</v>
      </c>
      <c r="Z470" s="40">
        <v>0</v>
      </c>
      <c r="AA470" s="40">
        <v>0</v>
      </c>
      <c r="AB470" s="40">
        <v>0</v>
      </c>
      <c r="AD470" s="40">
        <f t="shared" si="655"/>
        <v>0</v>
      </c>
      <c r="AE470" s="40">
        <f t="shared" si="656"/>
        <v>0</v>
      </c>
      <c r="AF470" s="40">
        <f t="shared" si="657"/>
        <v>0</v>
      </c>
      <c r="AG470" s="40">
        <f t="shared" si="658"/>
        <v>0</v>
      </c>
      <c r="AH470" s="40">
        <f t="shared" si="659"/>
        <v>0</v>
      </c>
      <c r="AI470" s="40">
        <f t="shared" si="660"/>
        <v>0</v>
      </c>
      <c r="AJ470" s="40">
        <f t="shared" si="661"/>
        <v>0</v>
      </c>
      <c r="AK470" s="40">
        <f t="shared" si="662"/>
        <v>0</v>
      </c>
      <c r="AL470" s="40">
        <f t="shared" si="663"/>
        <v>0</v>
      </c>
      <c r="AM470" s="40">
        <f t="shared" si="664"/>
        <v>0</v>
      </c>
      <c r="AN470" s="40">
        <f t="shared" si="665"/>
        <v>0</v>
      </c>
      <c r="AO470" s="167">
        <f t="shared" si="666"/>
        <v>0</v>
      </c>
    </row>
    <row r="471" spans="1:41" ht="16.399999999999999" customHeight="1">
      <c r="A471" s="13">
        <v>82701</v>
      </c>
      <c r="B471" s="22" t="s">
        <v>374</v>
      </c>
      <c r="C471" s="40">
        <f>SUMIF(Jan!$A:$A,TB!$A471,Jan!$H:$H)</f>
        <v>0</v>
      </c>
      <c r="D471" s="40">
        <f>SUMIF(Feb!$A:$A,TB!$A471,Feb!$H:$H)</f>
        <v>0</v>
      </c>
      <c r="E471" s="40">
        <f>SUMIF(Mar!$A:$A,TB!$A471,Mar!$H:$H)</f>
        <v>0</v>
      </c>
      <c r="F471" s="40">
        <f>SUMIF(Apr!$A:$A,TB!$A471,Apr!$H:$H)</f>
        <v>0</v>
      </c>
      <c r="G471" s="40">
        <f>SUMIF(May!$A:$A,TB!$A471,May!$H:$H)</f>
        <v>0</v>
      </c>
      <c r="H471" s="40">
        <f>SUMIF(Jun!$A:$A,TB!$A471,Jun!$H:$H)</f>
        <v>0</v>
      </c>
      <c r="I471" s="40">
        <f>SUMIF(Jul!$A:$A,TB!$A471,Jul!$H:$H)</f>
        <v>0</v>
      </c>
      <c r="J471" s="40">
        <f>SUMIF(Aug!$A:$A,TB!$A471,Aug!$H:$H)</f>
        <v>0</v>
      </c>
      <c r="K471" s="40">
        <f>SUMIF(Sep!$A:$A,TB!$A471,Sep!$H:$H)</f>
        <v>0</v>
      </c>
      <c r="L471" s="40">
        <f>SUMIF(Oct!$A:$A,TB!$A471,Oct!$H:$H)</f>
        <v>0</v>
      </c>
      <c r="M471" s="40">
        <f>SUMIF(Nov!$A:$A,TB!$A471,Nov!$H:$H)</f>
        <v>0</v>
      </c>
      <c r="N471" s="167">
        <f>SUMIF(Dec!$A:$A,TB!$A471,Dec!$H:$H)</f>
        <v>0</v>
      </c>
      <c r="O471" s="181"/>
      <c r="P471" s="181"/>
      <c r="Q471" s="172">
        <v>0</v>
      </c>
      <c r="R471" s="40">
        <v>0</v>
      </c>
      <c r="S471" s="40">
        <v>0</v>
      </c>
      <c r="T471" s="40">
        <v>0</v>
      </c>
      <c r="U471" s="40">
        <v>0</v>
      </c>
      <c r="V471" s="40">
        <v>0</v>
      </c>
      <c r="W471" s="40">
        <v>0</v>
      </c>
      <c r="X471" s="40">
        <v>0</v>
      </c>
      <c r="Y471" s="40">
        <v>0</v>
      </c>
      <c r="Z471" s="40">
        <v>0</v>
      </c>
      <c r="AA471" s="40">
        <v>0</v>
      </c>
      <c r="AB471" s="40">
        <v>0</v>
      </c>
      <c r="AD471" s="40">
        <f t="shared" si="655"/>
        <v>0</v>
      </c>
      <c r="AE471" s="40">
        <f t="shared" si="656"/>
        <v>0</v>
      </c>
      <c r="AF471" s="40">
        <f t="shared" si="657"/>
        <v>0</v>
      </c>
      <c r="AG471" s="40">
        <f t="shared" si="658"/>
        <v>0</v>
      </c>
      <c r="AH471" s="40">
        <f t="shared" si="659"/>
        <v>0</v>
      </c>
      <c r="AI471" s="40">
        <f t="shared" si="660"/>
        <v>0</v>
      </c>
      <c r="AJ471" s="40">
        <f t="shared" si="661"/>
        <v>0</v>
      </c>
      <c r="AK471" s="40">
        <f t="shared" si="662"/>
        <v>0</v>
      </c>
      <c r="AL471" s="40">
        <f t="shared" si="663"/>
        <v>0</v>
      </c>
      <c r="AM471" s="40">
        <f t="shared" si="664"/>
        <v>0</v>
      </c>
      <c r="AN471" s="40">
        <f t="shared" si="665"/>
        <v>0</v>
      </c>
      <c r="AO471" s="167">
        <f t="shared" si="666"/>
        <v>0</v>
      </c>
    </row>
    <row r="472" spans="1:41" ht="16.399999999999999" customHeight="1">
      <c r="A472" s="13">
        <v>82702</v>
      </c>
      <c r="B472" s="22" t="s">
        <v>375</v>
      </c>
      <c r="C472" s="40">
        <f>SUMIF(Jan!$A:$A,TB!$A472,Jan!$H:$H)</f>
        <v>0</v>
      </c>
      <c r="D472" s="40">
        <f>SUMIF(Feb!$A:$A,TB!$A472,Feb!$H:$H)</f>
        <v>0</v>
      </c>
      <c r="E472" s="40">
        <f>SUMIF(Mar!$A:$A,TB!$A472,Mar!$H:$H)</f>
        <v>0</v>
      </c>
      <c r="F472" s="40">
        <f>SUMIF(Apr!$A:$A,TB!$A472,Apr!$H:$H)</f>
        <v>0</v>
      </c>
      <c r="G472" s="40">
        <f>SUMIF(May!$A:$A,TB!$A472,May!$H:$H)</f>
        <v>0</v>
      </c>
      <c r="H472" s="40">
        <f>SUMIF(Jun!$A:$A,TB!$A472,Jun!$H:$H)</f>
        <v>0</v>
      </c>
      <c r="I472" s="40">
        <f>SUMIF(Jul!$A:$A,TB!$A472,Jul!$H:$H)</f>
        <v>0</v>
      </c>
      <c r="J472" s="40">
        <f>SUMIF(Aug!$A:$A,TB!$A472,Aug!$H:$H)</f>
        <v>0</v>
      </c>
      <c r="K472" s="40">
        <f>SUMIF(Sep!$A:$A,TB!$A472,Sep!$H:$H)</f>
        <v>0</v>
      </c>
      <c r="L472" s="40">
        <f>SUMIF(Oct!$A:$A,TB!$A472,Oct!$H:$H)</f>
        <v>0</v>
      </c>
      <c r="M472" s="40">
        <f>SUMIF(Nov!$A:$A,TB!$A472,Nov!$H:$H)</f>
        <v>0</v>
      </c>
      <c r="N472" s="167">
        <f>SUMIF(Dec!$A:$A,TB!$A472,Dec!$H:$H)</f>
        <v>0</v>
      </c>
      <c r="O472" s="181"/>
      <c r="P472" s="181"/>
      <c r="Q472" s="172">
        <v>0</v>
      </c>
      <c r="R472" s="40">
        <v>0</v>
      </c>
      <c r="S472" s="40">
        <v>0</v>
      </c>
      <c r="T472" s="40">
        <v>0</v>
      </c>
      <c r="U472" s="40">
        <v>0</v>
      </c>
      <c r="V472" s="40">
        <v>0</v>
      </c>
      <c r="W472" s="40">
        <v>0</v>
      </c>
      <c r="X472" s="40">
        <v>0</v>
      </c>
      <c r="Y472" s="40">
        <v>0</v>
      </c>
      <c r="Z472" s="40">
        <v>0</v>
      </c>
      <c r="AA472" s="40">
        <v>0</v>
      </c>
      <c r="AB472" s="40">
        <v>0</v>
      </c>
      <c r="AD472" s="40">
        <f t="shared" si="655"/>
        <v>0</v>
      </c>
      <c r="AE472" s="40">
        <f t="shared" si="656"/>
        <v>0</v>
      </c>
      <c r="AF472" s="40">
        <f t="shared" si="657"/>
        <v>0</v>
      </c>
      <c r="AG472" s="40">
        <f t="shared" si="658"/>
        <v>0</v>
      </c>
      <c r="AH472" s="40">
        <f t="shared" si="659"/>
        <v>0</v>
      </c>
      <c r="AI472" s="40">
        <f t="shared" si="660"/>
        <v>0</v>
      </c>
      <c r="AJ472" s="40">
        <f t="shared" si="661"/>
        <v>0</v>
      </c>
      <c r="AK472" s="40">
        <f t="shared" si="662"/>
        <v>0</v>
      </c>
      <c r="AL472" s="40">
        <f t="shared" si="663"/>
        <v>0</v>
      </c>
      <c r="AM472" s="40">
        <f t="shared" si="664"/>
        <v>0</v>
      </c>
      <c r="AN472" s="40">
        <f t="shared" si="665"/>
        <v>0</v>
      </c>
      <c r="AO472" s="167">
        <f t="shared" si="666"/>
        <v>0</v>
      </c>
    </row>
    <row r="473" spans="1:41" ht="16.399999999999999" customHeight="1">
      <c r="A473" s="13">
        <v>82703</v>
      </c>
      <c r="B473" s="22" t="s">
        <v>376</v>
      </c>
      <c r="C473" s="40">
        <f>SUMIF(Jan!$A:$A,TB!$A473,Jan!$H:$H)</f>
        <v>0</v>
      </c>
      <c r="D473" s="40">
        <f>SUMIF(Feb!$A:$A,TB!$A473,Feb!$H:$H)</f>
        <v>0</v>
      </c>
      <c r="E473" s="40">
        <f>SUMIF(Mar!$A:$A,TB!$A473,Mar!$H:$H)</f>
        <v>0</v>
      </c>
      <c r="F473" s="40">
        <f>SUMIF(Apr!$A:$A,TB!$A473,Apr!$H:$H)</f>
        <v>0</v>
      </c>
      <c r="G473" s="40">
        <f>SUMIF(May!$A:$A,TB!$A473,May!$H:$H)</f>
        <v>0</v>
      </c>
      <c r="H473" s="40">
        <f>SUMIF(Jun!$A:$A,TB!$A473,Jun!$H:$H)</f>
        <v>0</v>
      </c>
      <c r="I473" s="40">
        <f>SUMIF(Jul!$A:$A,TB!$A473,Jul!$H:$H)</f>
        <v>0</v>
      </c>
      <c r="J473" s="40">
        <f>SUMIF(Aug!$A:$A,TB!$A473,Aug!$H:$H)</f>
        <v>0</v>
      </c>
      <c r="K473" s="40">
        <f>SUMIF(Sep!$A:$A,TB!$A473,Sep!$H:$H)</f>
        <v>0</v>
      </c>
      <c r="L473" s="40">
        <f>SUMIF(Oct!$A:$A,TB!$A473,Oct!$H:$H)</f>
        <v>0</v>
      </c>
      <c r="M473" s="40">
        <f>SUMIF(Nov!$A:$A,TB!$A473,Nov!$H:$H)</f>
        <v>0</v>
      </c>
      <c r="N473" s="167">
        <f>SUMIF(Dec!$A:$A,TB!$A473,Dec!$H:$H)</f>
        <v>0</v>
      </c>
      <c r="O473" s="181"/>
      <c r="P473" s="181"/>
      <c r="Q473" s="172">
        <v>0</v>
      </c>
      <c r="R473" s="40">
        <v>0</v>
      </c>
      <c r="S473" s="40">
        <v>0</v>
      </c>
      <c r="T473" s="40">
        <v>0</v>
      </c>
      <c r="U473" s="40">
        <v>0</v>
      </c>
      <c r="V473" s="40">
        <v>0</v>
      </c>
      <c r="W473" s="40">
        <v>0</v>
      </c>
      <c r="X473" s="40">
        <v>0</v>
      </c>
      <c r="Y473" s="40">
        <v>0</v>
      </c>
      <c r="Z473" s="40">
        <v>0</v>
      </c>
      <c r="AA473" s="40">
        <v>0</v>
      </c>
      <c r="AB473" s="40">
        <v>0</v>
      </c>
      <c r="AD473" s="40">
        <f t="shared" si="655"/>
        <v>0</v>
      </c>
      <c r="AE473" s="40">
        <f t="shared" si="656"/>
        <v>0</v>
      </c>
      <c r="AF473" s="40">
        <f t="shared" si="657"/>
        <v>0</v>
      </c>
      <c r="AG473" s="40">
        <f t="shared" si="658"/>
        <v>0</v>
      </c>
      <c r="AH473" s="40">
        <f t="shared" si="659"/>
        <v>0</v>
      </c>
      <c r="AI473" s="40">
        <f t="shared" si="660"/>
        <v>0</v>
      </c>
      <c r="AJ473" s="40">
        <f t="shared" si="661"/>
        <v>0</v>
      </c>
      <c r="AK473" s="40">
        <f t="shared" si="662"/>
        <v>0</v>
      </c>
      <c r="AL473" s="40">
        <f t="shared" si="663"/>
        <v>0</v>
      </c>
      <c r="AM473" s="40">
        <f t="shared" si="664"/>
        <v>0</v>
      </c>
      <c r="AN473" s="40">
        <f t="shared" si="665"/>
        <v>0</v>
      </c>
      <c r="AO473" s="167">
        <f t="shared" si="666"/>
        <v>0</v>
      </c>
    </row>
    <row r="474" spans="1:41" ht="16.399999999999999" customHeight="1">
      <c r="A474" s="13">
        <v>82704</v>
      </c>
      <c r="B474" s="22" t="s">
        <v>377</v>
      </c>
      <c r="C474" s="40">
        <f>SUMIF(Jan!$A:$A,TB!$A474,Jan!$H:$H)</f>
        <v>0</v>
      </c>
      <c r="D474" s="40">
        <f>SUMIF(Feb!$A:$A,TB!$A474,Feb!$H:$H)</f>
        <v>0</v>
      </c>
      <c r="E474" s="40">
        <f>SUMIF(Mar!$A:$A,TB!$A474,Mar!$H:$H)</f>
        <v>0</v>
      </c>
      <c r="F474" s="40">
        <f>SUMIF(Apr!$A:$A,TB!$A474,Apr!$H:$H)</f>
        <v>0</v>
      </c>
      <c r="G474" s="40">
        <f>SUMIF(May!$A:$A,TB!$A474,May!$H:$H)</f>
        <v>0</v>
      </c>
      <c r="H474" s="40">
        <f>SUMIF(Jun!$A:$A,TB!$A474,Jun!$H:$H)</f>
        <v>0</v>
      </c>
      <c r="I474" s="40">
        <f>SUMIF(Jul!$A:$A,TB!$A474,Jul!$H:$H)</f>
        <v>0</v>
      </c>
      <c r="J474" s="40">
        <f>SUMIF(Aug!$A:$A,TB!$A474,Aug!$H:$H)</f>
        <v>0</v>
      </c>
      <c r="K474" s="40">
        <f>SUMIF(Sep!$A:$A,TB!$A474,Sep!$H:$H)</f>
        <v>0</v>
      </c>
      <c r="L474" s="40">
        <f>SUMIF(Oct!$A:$A,TB!$A474,Oct!$H:$H)</f>
        <v>0</v>
      </c>
      <c r="M474" s="40">
        <f>SUMIF(Nov!$A:$A,TB!$A474,Nov!$H:$H)</f>
        <v>0</v>
      </c>
      <c r="N474" s="167">
        <f>SUMIF(Dec!$A:$A,TB!$A474,Dec!$H:$H)</f>
        <v>0</v>
      </c>
      <c r="O474" s="181"/>
      <c r="P474" s="181"/>
      <c r="Q474" s="172">
        <v>0</v>
      </c>
      <c r="R474" s="40">
        <v>0</v>
      </c>
      <c r="S474" s="40">
        <v>0</v>
      </c>
      <c r="T474" s="40">
        <v>0</v>
      </c>
      <c r="U474" s="40">
        <v>0</v>
      </c>
      <c r="V474" s="40">
        <v>0</v>
      </c>
      <c r="W474" s="40">
        <v>0</v>
      </c>
      <c r="X474" s="40">
        <v>0</v>
      </c>
      <c r="Y474" s="40">
        <v>0</v>
      </c>
      <c r="Z474" s="40">
        <v>0</v>
      </c>
      <c r="AA474" s="40">
        <v>0</v>
      </c>
      <c r="AB474" s="40">
        <v>0</v>
      </c>
      <c r="AD474" s="40">
        <f t="shared" si="655"/>
        <v>0</v>
      </c>
      <c r="AE474" s="40">
        <f t="shared" si="656"/>
        <v>0</v>
      </c>
      <c r="AF474" s="40">
        <f t="shared" si="657"/>
        <v>0</v>
      </c>
      <c r="AG474" s="40">
        <f t="shared" si="658"/>
        <v>0</v>
      </c>
      <c r="AH474" s="40">
        <f t="shared" si="659"/>
        <v>0</v>
      </c>
      <c r="AI474" s="40">
        <f t="shared" si="660"/>
        <v>0</v>
      </c>
      <c r="AJ474" s="40">
        <f t="shared" si="661"/>
        <v>0</v>
      </c>
      <c r="AK474" s="40">
        <f t="shared" si="662"/>
        <v>0</v>
      </c>
      <c r="AL474" s="40">
        <f t="shared" si="663"/>
        <v>0</v>
      </c>
      <c r="AM474" s="40">
        <f t="shared" si="664"/>
        <v>0</v>
      </c>
      <c r="AN474" s="40">
        <f t="shared" si="665"/>
        <v>0</v>
      </c>
      <c r="AO474" s="167">
        <f t="shared" si="666"/>
        <v>0</v>
      </c>
    </row>
    <row r="475" spans="1:41" ht="16.399999999999999" customHeight="1">
      <c r="A475" s="13">
        <v>82705</v>
      </c>
      <c r="B475" s="22" t="s">
        <v>378</v>
      </c>
      <c r="C475" s="40">
        <f>SUMIF(Jan!$A:$A,TB!$A475,Jan!$H:$H)</f>
        <v>0</v>
      </c>
      <c r="D475" s="40">
        <f>SUMIF(Feb!$A:$A,TB!$A475,Feb!$H:$H)</f>
        <v>0</v>
      </c>
      <c r="E475" s="40">
        <f>SUMIF(Mar!$A:$A,TB!$A475,Mar!$H:$H)</f>
        <v>0</v>
      </c>
      <c r="F475" s="40">
        <f>SUMIF(Apr!$A:$A,TB!$A475,Apr!$H:$H)</f>
        <v>0</v>
      </c>
      <c r="G475" s="40">
        <f>SUMIF(May!$A:$A,TB!$A475,May!$H:$H)</f>
        <v>0</v>
      </c>
      <c r="H475" s="40">
        <f>SUMIF(Jun!$A:$A,TB!$A475,Jun!$H:$H)</f>
        <v>0</v>
      </c>
      <c r="I475" s="40">
        <f>SUMIF(Jul!$A:$A,TB!$A475,Jul!$H:$H)</f>
        <v>0</v>
      </c>
      <c r="J475" s="40">
        <f>SUMIF(Aug!$A:$A,TB!$A475,Aug!$H:$H)</f>
        <v>0</v>
      </c>
      <c r="K475" s="40">
        <f>SUMIF(Sep!$A:$A,TB!$A475,Sep!$H:$H)</f>
        <v>0</v>
      </c>
      <c r="L475" s="40">
        <f>SUMIF(Oct!$A:$A,TB!$A475,Oct!$H:$H)</f>
        <v>0</v>
      </c>
      <c r="M475" s="40">
        <f>SUMIF(Nov!$A:$A,TB!$A475,Nov!$H:$H)</f>
        <v>0</v>
      </c>
      <c r="N475" s="167">
        <f>SUMIF(Dec!$A:$A,TB!$A475,Dec!$H:$H)</f>
        <v>0</v>
      </c>
      <c r="O475" s="181"/>
      <c r="P475" s="181"/>
      <c r="Q475" s="172">
        <v>0</v>
      </c>
      <c r="R475" s="40">
        <v>0</v>
      </c>
      <c r="S475" s="40">
        <v>0</v>
      </c>
      <c r="T475" s="40">
        <v>0</v>
      </c>
      <c r="U475" s="40">
        <v>0</v>
      </c>
      <c r="V475" s="40">
        <v>0</v>
      </c>
      <c r="W475" s="40">
        <v>0</v>
      </c>
      <c r="X475" s="40">
        <v>0</v>
      </c>
      <c r="Y475" s="40">
        <v>0</v>
      </c>
      <c r="Z475" s="40">
        <v>0</v>
      </c>
      <c r="AA475" s="40">
        <v>0</v>
      </c>
      <c r="AB475" s="40">
        <v>0</v>
      </c>
      <c r="AD475" s="40">
        <f t="shared" si="655"/>
        <v>0</v>
      </c>
      <c r="AE475" s="40">
        <f t="shared" si="656"/>
        <v>0</v>
      </c>
      <c r="AF475" s="40">
        <f t="shared" si="657"/>
        <v>0</v>
      </c>
      <c r="AG475" s="40">
        <f t="shared" si="658"/>
        <v>0</v>
      </c>
      <c r="AH475" s="40">
        <f t="shared" si="659"/>
        <v>0</v>
      </c>
      <c r="AI475" s="40">
        <f t="shared" si="660"/>
        <v>0</v>
      </c>
      <c r="AJ475" s="40">
        <f t="shared" si="661"/>
        <v>0</v>
      </c>
      <c r="AK475" s="40">
        <f t="shared" si="662"/>
        <v>0</v>
      </c>
      <c r="AL475" s="40">
        <f t="shared" si="663"/>
        <v>0</v>
      </c>
      <c r="AM475" s="40">
        <f t="shared" si="664"/>
        <v>0</v>
      </c>
      <c r="AN475" s="40">
        <f t="shared" si="665"/>
        <v>0</v>
      </c>
      <c r="AO475" s="167">
        <f t="shared" si="666"/>
        <v>0</v>
      </c>
    </row>
    <row r="476" spans="1:41" ht="16.399999999999999" customHeight="1">
      <c r="A476" s="13">
        <v>82706</v>
      </c>
      <c r="B476" s="22" t="s">
        <v>379</v>
      </c>
      <c r="C476" s="40">
        <f>SUMIF(Jan!$A:$A,TB!$A476,Jan!$H:$H)</f>
        <v>0</v>
      </c>
      <c r="D476" s="40">
        <f>SUMIF(Feb!$A:$A,TB!$A476,Feb!$H:$H)</f>
        <v>0</v>
      </c>
      <c r="E476" s="40">
        <f>SUMIF(Mar!$A:$A,TB!$A476,Mar!$H:$H)</f>
        <v>0</v>
      </c>
      <c r="F476" s="40">
        <f>SUMIF(Apr!$A:$A,TB!$A476,Apr!$H:$H)</f>
        <v>0</v>
      </c>
      <c r="G476" s="40">
        <f>SUMIF(May!$A:$A,TB!$A476,May!$H:$H)</f>
        <v>0</v>
      </c>
      <c r="H476" s="40">
        <f>SUMIF(Jun!$A:$A,TB!$A476,Jun!$H:$H)</f>
        <v>0</v>
      </c>
      <c r="I476" s="40">
        <f>SUMIF(Jul!$A:$A,TB!$A476,Jul!$H:$H)</f>
        <v>0</v>
      </c>
      <c r="J476" s="40">
        <f>SUMIF(Aug!$A:$A,TB!$A476,Aug!$H:$H)</f>
        <v>0</v>
      </c>
      <c r="K476" s="40">
        <f>SUMIF(Sep!$A:$A,TB!$A476,Sep!$H:$H)</f>
        <v>0</v>
      </c>
      <c r="L476" s="40">
        <f>SUMIF(Oct!$A:$A,TB!$A476,Oct!$H:$H)</f>
        <v>0</v>
      </c>
      <c r="M476" s="40">
        <f>SUMIF(Nov!$A:$A,TB!$A476,Nov!$H:$H)</f>
        <v>0</v>
      </c>
      <c r="N476" s="167">
        <f>SUMIF(Dec!$A:$A,TB!$A476,Dec!$H:$H)</f>
        <v>0</v>
      </c>
      <c r="O476" s="181"/>
      <c r="P476" s="181"/>
      <c r="Q476" s="172">
        <v>0</v>
      </c>
      <c r="R476" s="40">
        <v>0</v>
      </c>
      <c r="S476" s="40">
        <v>0</v>
      </c>
      <c r="T476" s="40">
        <v>0</v>
      </c>
      <c r="U476" s="40">
        <v>0</v>
      </c>
      <c r="V476" s="40">
        <v>0</v>
      </c>
      <c r="W476" s="40">
        <v>0</v>
      </c>
      <c r="X476" s="40">
        <v>0</v>
      </c>
      <c r="Y476" s="40">
        <v>0</v>
      </c>
      <c r="Z476" s="40">
        <v>0</v>
      </c>
      <c r="AA476" s="40">
        <v>0</v>
      </c>
      <c r="AB476" s="40">
        <v>0</v>
      </c>
      <c r="AD476" s="40">
        <f t="shared" si="655"/>
        <v>0</v>
      </c>
      <c r="AE476" s="40">
        <f t="shared" si="656"/>
        <v>0</v>
      </c>
      <c r="AF476" s="40">
        <f t="shared" si="657"/>
        <v>0</v>
      </c>
      <c r="AG476" s="40">
        <f t="shared" si="658"/>
        <v>0</v>
      </c>
      <c r="AH476" s="40">
        <f t="shared" si="659"/>
        <v>0</v>
      </c>
      <c r="AI476" s="40">
        <f t="shared" si="660"/>
        <v>0</v>
      </c>
      <c r="AJ476" s="40">
        <f t="shared" si="661"/>
        <v>0</v>
      </c>
      <c r="AK476" s="40">
        <f t="shared" si="662"/>
        <v>0</v>
      </c>
      <c r="AL476" s="40">
        <f t="shared" si="663"/>
        <v>0</v>
      </c>
      <c r="AM476" s="40">
        <f t="shared" si="664"/>
        <v>0</v>
      </c>
      <c r="AN476" s="40">
        <f t="shared" si="665"/>
        <v>0</v>
      </c>
      <c r="AO476" s="167">
        <f t="shared" si="666"/>
        <v>0</v>
      </c>
    </row>
    <row r="477" spans="1:41" ht="16.399999999999999" customHeight="1">
      <c r="A477" s="13">
        <v>83006</v>
      </c>
      <c r="B477" s="22" t="s">
        <v>380</v>
      </c>
      <c r="C477" s="40">
        <f>SUMIF(Jan!$A:$A,TB!$A477,Jan!$H:$H)</f>
        <v>0</v>
      </c>
      <c r="D477" s="40">
        <f>SUMIF(Feb!$A:$A,TB!$A477,Feb!$H:$H)</f>
        <v>0</v>
      </c>
      <c r="E477" s="40">
        <f>SUMIF(Mar!$A:$A,TB!$A477,Mar!$H:$H)</f>
        <v>0</v>
      </c>
      <c r="F477" s="40">
        <f>SUMIF(Apr!$A:$A,TB!$A477,Apr!$H:$H)</f>
        <v>0</v>
      </c>
      <c r="G477" s="40">
        <f>SUMIF(May!$A:$A,TB!$A477,May!$H:$H)</f>
        <v>0</v>
      </c>
      <c r="H477" s="40">
        <f>SUMIF(Jun!$A:$A,TB!$A477,Jun!$H:$H)</f>
        <v>0</v>
      </c>
      <c r="I477" s="40">
        <f>SUMIF(Jul!$A:$A,TB!$A477,Jul!$H:$H)</f>
        <v>0</v>
      </c>
      <c r="J477" s="40">
        <f>SUMIF(Aug!$A:$A,TB!$A477,Aug!$H:$H)</f>
        <v>0</v>
      </c>
      <c r="K477" s="40">
        <f>SUMIF(Sep!$A:$A,TB!$A477,Sep!$H:$H)</f>
        <v>0</v>
      </c>
      <c r="L477" s="40">
        <f>SUMIF(Oct!$A:$A,TB!$A477,Oct!$H:$H)</f>
        <v>0</v>
      </c>
      <c r="M477" s="40">
        <f>SUMIF(Nov!$A:$A,TB!$A477,Nov!$H:$H)</f>
        <v>0</v>
      </c>
      <c r="N477" s="167">
        <f>SUMIF(Dec!$A:$A,TB!$A477,Dec!$H:$H)</f>
        <v>0</v>
      </c>
      <c r="O477" s="181"/>
      <c r="P477" s="181"/>
      <c r="Q477" s="172">
        <v>0</v>
      </c>
      <c r="R477" s="40">
        <v>0</v>
      </c>
      <c r="S477" s="40">
        <v>0</v>
      </c>
      <c r="T477" s="40">
        <v>0</v>
      </c>
      <c r="U477" s="40">
        <v>0</v>
      </c>
      <c r="V477" s="40">
        <v>0</v>
      </c>
      <c r="W477" s="40">
        <v>0</v>
      </c>
      <c r="X477" s="40">
        <v>0</v>
      </c>
      <c r="Y477" s="40">
        <v>0</v>
      </c>
      <c r="Z477" s="40">
        <v>0</v>
      </c>
      <c r="AA477" s="40">
        <v>0</v>
      </c>
      <c r="AB477" s="40">
        <v>0</v>
      </c>
      <c r="AD477" s="40">
        <f t="shared" si="655"/>
        <v>0</v>
      </c>
      <c r="AE477" s="40">
        <f t="shared" si="656"/>
        <v>0</v>
      </c>
      <c r="AF477" s="40">
        <f t="shared" si="657"/>
        <v>0</v>
      </c>
      <c r="AG477" s="40">
        <f t="shared" si="658"/>
        <v>0</v>
      </c>
      <c r="AH477" s="40">
        <f t="shared" si="659"/>
        <v>0</v>
      </c>
      <c r="AI477" s="40">
        <f t="shared" si="660"/>
        <v>0</v>
      </c>
      <c r="AJ477" s="40">
        <f t="shared" si="661"/>
        <v>0</v>
      </c>
      <c r="AK477" s="40">
        <f t="shared" si="662"/>
        <v>0</v>
      </c>
      <c r="AL477" s="40">
        <f t="shared" si="663"/>
        <v>0</v>
      </c>
      <c r="AM477" s="40">
        <f t="shared" si="664"/>
        <v>0</v>
      </c>
      <c r="AN477" s="40">
        <f t="shared" si="665"/>
        <v>0</v>
      </c>
      <c r="AO477" s="167">
        <f t="shared" si="666"/>
        <v>0</v>
      </c>
    </row>
    <row r="478" spans="1:41" ht="16.399999999999999" customHeight="1">
      <c r="A478" s="13">
        <v>84100</v>
      </c>
      <c r="B478" s="22" t="s">
        <v>381</v>
      </c>
      <c r="C478" s="40">
        <f>SUMIF(Jan!$A:$A,TB!$A478,Jan!$H:$H)</f>
        <v>0</v>
      </c>
      <c r="D478" s="40">
        <f>SUMIF(Feb!$A:$A,TB!$A478,Feb!$H:$H)</f>
        <v>0</v>
      </c>
      <c r="E478" s="40">
        <f>SUMIF(Mar!$A:$A,TB!$A478,Mar!$H:$H)</f>
        <v>0</v>
      </c>
      <c r="F478" s="40">
        <f>SUMIF(Apr!$A:$A,TB!$A478,Apr!$H:$H)</f>
        <v>0</v>
      </c>
      <c r="G478" s="40">
        <f>SUMIF(May!$A:$A,TB!$A478,May!$H:$H)</f>
        <v>0</v>
      </c>
      <c r="H478" s="40">
        <f>SUMIF(Jun!$A:$A,TB!$A478,Jun!$H:$H)</f>
        <v>0</v>
      </c>
      <c r="I478" s="40">
        <f>SUMIF(Jul!$A:$A,TB!$A478,Jul!$H:$H)</f>
        <v>0</v>
      </c>
      <c r="J478" s="40">
        <f>SUMIF(Aug!$A:$A,TB!$A478,Aug!$H:$H)</f>
        <v>0</v>
      </c>
      <c r="K478" s="40">
        <f>SUMIF(Sep!$A:$A,TB!$A478,Sep!$H:$H)</f>
        <v>0</v>
      </c>
      <c r="L478" s="40">
        <f>SUMIF(Oct!$A:$A,TB!$A478,Oct!$H:$H)</f>
        <v>0</v>
      </c>
      <c r="M478" s="40">
        <f>SUMIF(Nov!$A:$A,TB!$A478,Nov!$H:$H)</f>
        <v>0</v>
      </c>
      <c r="N478" s="167">
        <f>SUMIF(Dec!$A:$A,TB!$A478,Dec!$H:$H)</f>
        <v>0</v>
      </c>
      <c r="O478" s="181"/>
      <c r="P478" s="181"/>
      <c r="Q478" s="172">
        <v>0</v>
      </c>
      <c r="R478" s="40">
        <v>0</v>
      </c>
      <c r="S478" s="40">
        <v>0</v>
      </c>
      <c r="T478" s="40">
        <v>0</v>
      </c>
      <c r="U478" s="40">
        <v>0</v>
      </c>
      <c r="V478" s="40">
        <v>0</v>
      </c>
      <c r="W478" s="40">
        <v>0</v>
      </c>
      <c r="X478" s="40">
        <v>0</v>
      </c>
      <c r="Y478" s="40">
        <v>0</v>
      </c>
      <c r="Z478" s="40">
        <v>0</v>
      </c>
      <c r="AA478" s="40">
        <v>0</v>
      </c>
      <c r="AB478" s="40">
        <v>0</v>
      </c>
      <c r="AD478" s="40">
        <f t="shared" si="655"/>
        <v>0</v>
      </c>
      <c r="AE478" s="40">
        <f t="shared" si="656"/>
        <v>0</v>
      </c>
      <c r="AF478" s="40">
        <f t="shared" si="657"/>
        <v>0</v>
      </c>
      <c r="AG478" s="40">
        <f t="shared" si="658"/>
        <v>0</v>
      </c>
      <c r="AH478" s="40">
        <f t="shared" si="659"/>
        <v>0</v>
      </c>
      <c r="AI478" s="40">
        <f t="shared" si="660"/>
        <v>0</v>
      </c>
      <c r="AJ478" s="40">
        <f t="shared" si="661"/>
        <v>0</v>
      </c>
      <c r="AK478" s="40">
        <f t="shared" si="662"/>
        <v>0</v>
      </c>
      <c r="AL478" s="40">
        <f t="shared" si="663"/>
        <v>0</v>
      </c>
      <c r="AM478" s="40">
        <f t="shared" si="664"/>
        <v>0</v>
      </c>
      <c r="AN478" s="40">
        <f t="shared" si="665"/>
        <v>0</v>
      </c>
      <c r="AO478" s="167">
        <f t="shared" si="666"/>
        <v>0</v>
      </c>
    </row>
    <row r="479" spans="1:41" ht="16.399999999999999" customHeight="1">
      <c r="A479" s="13">
        <v>84101</v>
      </c>
      <c r="B479" s="22" t="s">
        <v>382</v>
      </c>
      <c r="C479" s="40">
        <f>SUMIF(Jan!$A:$A,TB!$A479,Jan!$H:$H)</f>
        <v>0</v>
      </c>
      <c r="D479" s="40">
        <f>SUMIF(Feb!$A:$A,TB!$A479,Feb!$H:$H)</f>
        <v>0</v>
      </c>
      <c r="E479" s="40">
        <f>SUMIF(Mar!$A:$A,TB!$A479,Mar!$H:$H)</f>
        <v>0</v>
      </c>
      <c r="F479" s="40">
        <f>SUMIF(Apr!$A:$A,TB!$A479,Apr!$H:$H)</f>
        <v>0</v>
      </c>
      <c r="G479" s="40">
        <f>SUMIF(May!$A:$A,TB!$A479,May!$H:$H)</f>
        <v>0</v>
      </c>
      <c r="H479" s="40">
        <f>SUMIF(Jun!$A:$A,TB!$A479,Jun!$H:$H)</f>
        <v>0</v>
      </c>
      <c r="I479" s="40">
        <f>SUMIF(Jul!$A:$A,TB!$A479,Jul!$H:$H)</f>
        <v>0</v>
      </c>
      <c r="J479" s="40">
        <f>SUMIF(Aug!$A:$A,TB!$A479,Aug!$H:$H)</f>
        <v>0</v>
      </c>
      <c r="K479" s="40">
        <f>SUMIF(Sep!$A:$A,TB!$A479,Sep!$H:$H)</f>
        <v>0</v>
      </c>
      <c r="L479" s="40">
        <f>SUMIF(Oct!$A:$A,TB!$A479,Oct!$H:$H)</f>
        <v>0</v>
      </c>
      <c r="M479" s="40">
        <f>SUMIF(Nov!$A:$A,TB!$A479,Nov!$H:$H)</f>
        <v>0</v>
      </c>
      <c r="N479" s="167">
        <f>SUMIF(Dec!$A:$A,TB!$A479,Dec!$H:$H)</f>
        <v>0</v>
      </c>
      <c r="O479" s="181"/>
      <c r="P479" s="181"/>
      <c r="Q479" s="172">
        <v>0</v>
      </c>
      <c r="R479" s="40">
        <v>0</v>
      </c>
      <c r="S479" s="40">
        <v>0</v>
      </c>
      <c r="T479" s="40">
        <v>0</v>
      </c>
      <c r="U479" s="40">
        <v>0</v>
      </c>
      <c r="V479" s="40">
        <v>0</v>
      </c>
      <c r="W479" s="40">
        <v>0</v>
      </c>
      <c r="X479" s="40">
        <v>0</v>
      </c>
      <c r="Y479" s="40">
        <v>0</v>
      </c>
      <c r="Z479" s="40">
        <v>0</v>
      </c>
      <c r="AA479" s="40">
        <v>0</v>
      </c>
      <c r="AB479" s="40">
        <v>0</v>
      </c>
      <c r="AD479" s="40">
        <f t="shared" si="655"/>
        <v>0</v>
      </c>
      <c r="AE479" s="40">
        <f t="shared" si="656"/>
        <v>0</v>
      </c>
      <c r="AF479" s="40">
        <f t="shared" si="657"/>
        <v>0</v>
      </c>
      <c r="AG479" s="40">
        <f t="shared" si="658"/>
        <v>0</v>
      </c>
      <c r="AH479" s="40">
        <f t="shared" si="659"/>
        <v>0</v>
      </c>
      <c r="AI479" s="40">
        <f t="shared" si="660"/>
        <v>0</v>
      </c>
      <c r="AJ479" s="40">
        <f t="shared" si="661"/>
        <v>0</v>
      </c>
      <c r="AK479" s="40">
        <f t="shared" si="662"/>
        <v>0</v>
      </c>
      <c r="AL479" s="40">
        <f t="shared" si="663"/>
        <v>0</v>
      </c>
      <c r="AM479" s="40">
        <f t="shared" si="664"/>
        <v>0</v>
      </c>
      <c r="AN479" s="40">
        <f t="shared" si="665"/>
        <v>0</v>
      </c>
      <c r="AO479" s="167">
        <f t="shared" si="666"/>
        <v>0</v>
      </c>
    </row>
    <row r="480" spans="1:41" ht="16.399999999999999" customHeight="1">
      <c r="A480" s="13">
        <v>84102</v>
      </c>
      <c r="B480" s="22" t="s">
        <v>383</v>
      </c>
      <c r="C480" s="40">
        <f>SUMIF(Jan!$A:$A,TB!$A480,Jan!$H:$H)</f>
        <v>0</v>
      </c>
      <c r="D480" s="40">
        <f>SUMIF(Feb!$A:$A,TB!$A480,Feb!$H:$H)</f>
        <v>0</v>
      </c>
      <c r="E480" s="40">
        <f>SUMIF(Mar!$A:$A,TB!$A480,Mar!$H:$H)</f>
        <v>0</v>
      </c>
      <c r="F480" s="40">
        <f>SUMIF(Apr!$A:$A,TB!$A480,Apr!$H:$H)</f>
        <v>0</v>
      </c>
      <c r="G480" s="40">
        <f>SUMIF(May!$A:$A,TB!$A480,May!$H:$H)</f>
        <v>0</v>
      </c>
      <c r="H480" s="40">
        <f>SUMIF(Jun!$A:$A,TB!$A480,Jun!$H:$H)</f>
        <v>0</v>
      </c>
      <c r="I480" s="40">
        <f>SUMIF(Jul!$A:$A,TB!$A480,Jul!$H:$H)</f>
        <v>0</v>
      </c>
      <c r="J480" s="40">
        <f>SUMIF(Aug!$A:$A,TB!$A480,Aug!$H:$H)</f>
        <v>0</v>
      </c>
      <c r="K480" s="40">
        <f>SUMIF(Sep!$A:$A,TB!$A480,Sep!$H:$H)</f>
        <v>0</v>
      </c>
      <c r="L480" s="40">
        <f>SUMIF(Oct!$A:$A,TB!$A480,Oct!$H:$H)</f>
        <v>0</v>
      </c>
      <c r="M480" s="40">
        <f>SUMIF(Nov!$A:$A,TB!$A480,Nov!$H:$H)</f>
        <v>0</v>
      </c>
      <c r="N480" s="167">
        <f>SUMIF(Dec!$A:$A,TB!$A480,Dec!$H:$H)</f>
        <v>0</v>
      </c>
      <c r="O480" s="181"/>
      <c r="P480" s="181"/>
      <c r="Q480" s="172">
        <v>0</v>
      </c>
      <c r="R480" s="40">
        <v>0</v>
      </c>
      <c r="S480" s="40">
        <v>0</v>
      </c>
      <c r="T480" s="40">
        <v>0</v>
      </c>
      <c r="U480" s="40">
        <v>0</v>
      </c>
      <c r="V480" s="40">
        <v>0</v>
      </c>
      <c r="W480" s="40">
        <v>0</v>
      </c>
      <c r="X480" s="40">
        <v>0</v>
      </c>
      <c r="Y480" s="40">
        <v>0</v>
      </c>
      <c r="Z480" s="40">
        <v>0</v>
      </c>
      <c r="AA480" s="40">
        <v>0</v>
      </c>
      <c r="AB480" s="40">
        <v>0</v>
      </c>
      <c r="AD480" s="40">
        <f t="shared" ref="AD480:AD494" si="667">ROUND(C480*AD$2,2)</f>
        <v>0</v>
      </c>
      <c r="AE480" s="40">
        <f t="shared" ref="AE480:AE494" si="668">ROUND(D480*AE$2,2)</f>
        <v>0</v>
      </c>
      <c r="AF480" s="40">
        <f t="shared" ref="AF480:AF494" si="669">ROUND(E480*AF$2,2)</f>
        <v>0</v>
      </c>
      <c r="AG480" s="40">
        <f t="shared" ref="AG480:AG494" si="670">ROUND(F480*AG$2,2)</f>
        <v>0</v>
      </c>
      <c r="AH480" s="40">
        <f t="shared" ref="AH480:AH494" si="671">ROUND(G480*AH$2,2)</f>
        <v>0</v>
      </c>
      <c r="AI480" s="40">
        <f t="shared" ref="AI480:AI494" si="672">ROUND(H480*AI$2,2)</f>
        <v>0</v>
      </c>
      <c r="AJ480" s="40">
        <f t="shared" ref="AJ480:AJ494" si="673">ROUND(I480*AJ$2,2)</f>
        <v>0</v>
      </c>
      <c r="AK480" s="40">
        <f t="shared" ref="AK480:AK494" si="674">ROUND(J480*AK$2,2)</f>
        <v>0</v>
      </c>
      <c r="AL480" s="40">
        <f t="shared" ref="AL480:AL494" si="675">ROUND(K480*AL$2,2)</f>
        <v>0</v>
      </c>
      <c r="AM480" s="40">
        <f t="shared" ref="AM480:AM494" si="676">ROUND(L480*AM$2,2)</f>
        <v>0</v>
      </c>
      <c r="AN480" s="40">
        <f t="shared" ref="AN480:AN494" si="677">ROUND(M480*AN$2,2)</f>
        <v>0</v>
      </c>
      <c r="AO480" s="167">
        <f t="shared" ref="AO480:AO494" si="678">ROUND(N480*AO$2,2)</f>
        <v>0</v>
      </c>
    </row>
    <row r="481" spans="1:41" ht="16.399999999999999" customHeight="1">
      <c r="A481" s="13">
        <v>84103</v>
      </c>
      <c r="B481" s="22" t="s">
        <v>384</v>
      </c>
      <c r="C481" s="40">
        <f>SUMIF(Jan!$A:$A,TB!$A481,Jan!$H:$H)</f>
        <v>0</v>
      </c>
      <c r="D481" s="40">
        <f>SUMIF(Feb!$A:$A,TB!$A481,Feb!$H:$H)</f>
        <v>0</v>
      </c>
      <c r="E481" s="40">
        <f>SUMIF(Mar!$A:$A,TB!$A481,Mar!$H:$H)</f>
        <v>0</v>
      </c>
      <c r="F481" s="40">
        <f>SUMIF(Apr!$A:$A,TB!$A481,Apr!$H:$H)</f>
        <v>0</v>
      </c>
      <c r="G481" s="40">
        <f>SUMIF(May!$A:$A,TB!$A481,May!$H:$H)</f>
        <v>0</v>
      </c>
      <c r="H481" s="40">
        <f>SUMIF(Jun!$A:$A,TB!$A481,Jun!$H:$H)</f>
        <v>0</v>
      </c>
      <c r="I481" s="40">
        <f>SUMIF(Jul!$A:$A,TB!$A481,Jul!$H:$H)</f>
        <v>0</v>
      </c>
      <c r="J481" s="40">
        <f>SUMIF(Aug!$A:$A,TB!$A481,Aug!$H:$H)</f>
        <v>0</v>
      </c>
      <c r="K481" s="40">
        <f>SUMIF(Sep!$A:$A,TB!$A481,Sep!$H:$H)</f>
        <v>0</v>
      </c>
      <c r="L481" s="40">
        <f>SUMIF(Oct!$A:$A,TB!$A481,Oct!$H:$H)</f>
        <v>0</v>
      </c>
      <c r="M481" s="40">
        <f>SUMIF(Nov!$A:$A,TB!$A481,Nov!$H:$H)</f>
        <v>0</v>
      </c>
      <c r="N481" s="167">
        <f>SUMIF(Dec!$A:$A,TB!$A481,Dec!$H:$H)</f>
        <v>0</v>
      </c>
      <c r="O481" s="181"/>
      <c r="P481" s="181"/>
      <c r="Q481" s="172">
        <v>0</v>
      </c>
      <c r="R481" s="40">
        <v>0</v>
      </c>
      <c r="S481" s="40">
        <v>0</v>
      </c>
      <c r="T481" s="40">
        <v>0</v>
      </c>
      <c r="U481" s="40">
        <v>0</v>
      </c>
      <c r="V481" s="40">
        <v>0</v>
      </c>
      <c r="W481" s="40">
        <v>0</v>
      </c>
      <c r="X481" s="40">
        <v>0</v>
      </c>
      <c r="Y481" s="40">
        <v>0</v>
      </c>
      <c r="Z481" s="40">
        <v>0</v>
      </c>
      <c r="AA481" s="40">
        <v>0</v>
      </c>
      <c r="AB481" s="40">
        <v>0</v>
      </c>
      <c r="AD481" s="40">
        <f t="shared" si="667"/>
        <v>0</v>
      </c>
      <c r="AE481" s="40">
        <f t="shared" si="668"/>
        <v>0</v>
      </c>
      <c r="AF481" s="40">
        <f t="shared" si="669"/>
        <v>0</v>
      </c>
      <c r="AG481" s="40">
        <f t="shared" si="670"/>
        <v>0</v>
      </c>
      <c r="AH481" s="40">
        <f t="shared" si="671"/>
        <v>0</v>
      </c>
      <c r="AI481" s="40">
        <f t="shared" si="672"/>
        <v>0</v>
      </c>
      <c r="AJ481" s="40">
        <f t="shared" si="673"/>
        <v>0</v>
      </c>
      <c r="AK481" s="40">
        <f t="shared" si="674"/>
        <v>0</v>
      </c>
      <c r="AL481" s="40">
        <f t="shared" si="675"/>
        <v>0</v>
      </c>
      <c r="AM481" s="40">
        <f t="shared" si="676"/>
        <v>0</v>
      </c>
      <c r="AN481" s="40">
        <f t="shared" si="677"/>
        <v>0</v>
      </c>
      <c r="AO481" s="167">
        <f t="shared" si="678"/>
        <v>0</v>
      </c>
    </row>
    <row r="482" spans="1:41" ht="16.399999999999999" customHeight="1">
      <c r="A482" s="13">
        <v>84104</v>
      </c>
      <c r="B482" s="22" t="s">
        <v>385</v>
      </c>
      <c r="C482" s="40">
        <f>SUMIF(Jan!$A:$A,TB!$A482,Jan!$H:$H)</f>
        <v>0</v>
      </c>
      <c r="D482" s="40">
        <f>SUMIF(Feb!$A:$A,TB!$A482,Feb!$H:$H)</f>
        <v>0</v>
      </c>
      <c r="E482" s="40">
        <f>SUMIF(Mar!$A:$A,TB!$A482,Mar!$H:$H)</f>
        <v>0</v>
      </c>
      <c r="F482" s="40">
        <f>SUMIF(Apr!$A:$A,TB!$A482,Apr!$H:$H)</f>
        <v>0</v>
      </c>
      <c r="G482" s="40">
        <f>SUMIF(May!$A:$A,TB!$A482,May!$H:$H)</f>
        <v>0</v>
      </c>
      <c r="H482" s="40">
        <f>SUMIF(Jun!$A:$A,TB!$A482,Jun!$H:$H)</f>
        <v>0</v>
      </c>
      <c r="I482" s="40">
        <f>SUMIF(Jul!$A:$A,TB!$A482,Jul!$H:$H)</f>
        <v>0</v>
      </c>
      <c r="J482" s="40">
        <f>SUMIF(Aug!$A:$A,TB!$A482,Aug!$H:$H)</f>
        <v>0</v>
      </c>
      <c r="K482" s="40">
        <f>SUMIF(Sep!$A:$A,TB!$A482,Sep!$H:$H)</f>
        <v>0</v>
      </c>
      <c r="L482" s="40">
        <f>SUMIF(Oct!$A:$A,TB!$A482,Oct!$H:$H)</f>
        <v>0</v>
      </c>
      <c r="M482" s="40">
        <f>SUMIF(Nov!$A:$A,TB!$A482,Nov!$H:$H)</f>
        <v>0</v>
      </c>
      <c r="N482" s="167">
        <f>SUMIF(Dec!$A:$A,TB!$A482,Dec!$H:$H)</f>
        <v>0</v>
      </c>
      <c r="O482" s="181"/>
      <c r="P482" s="181"/>
      <c r="Q482" s="172">
        <v>0</v>
      </c>
      <c r="R482" s="40">
        <v>0</v>
      </c>
      <c r="S482" s="40">
        <v>0</v>
      </c>
      <c r="T482" s="40">
        <v>0</v>
      </c>
      <c r="U482" s="40">
        <v>0</v>
      </c>
      <c r="V482" s="40">
        <v>0</v>
      </c>
      <c r="W482" s="40">
        <v>0</v>
      </c>
      <c r="X482" s="40">
        <v>0</v>
      </c>
      <c r="Y482" s="40">
        <v>0</v>
      </c>
      <c r="Z482" s="40">
        <v>0</v>
      </c>
      <c r="AA482" s="40">
        <v>0</v>
      </c>
      <c r="AB482" s="40">
        <v>0</v>
      </c>
      <c r="AD482" s="40">
        <f t="shared" si="667"/>
        <v>0</v>
      </c>
      <c r="AE482" s="40">
        <f t="shared" si="668"/>
        <v>0</v>
      </c>
      <c r="AF482" s="40">
        <f t="shared" si="669"/>
        <v>0</v>
      </c>
      <c r="AG482" s="40">
        <f t="shared" si="670"/>
        <v>0</v>
      </c>
      <c r="AH482" s="40">
        <f t="shared" si="671"/>
        <v>0</v>
      </c>
      <c r="AI482" s="40">
        <f t="shared" si="672"/>
        <v>0</v>
      </c>
      <c r="AJ482" s="40">
        <f t="shared" si="673"/>
        <v>0</v>
      </c>
      <c r="AK482" s="40">
        <f t="shared" si="674"/>
        <v>0</v>
      </c>
      <c r="AL482" s="40">
        <f t="shared" si="675"/>
        <v>0</v>
      </c>
      <c r="AM482" s="40">
        <f t="shared" si="676"/>
        <v>0</v>
      </c>
      <c r="AN482" s="40">
        <f t="shared" si="677"/>
        <v>0</v>
      </c>
      <c r="AO482" s="167">
        <f t="shared" si="678"/>
        <v>0</v>
      </c>
    </row>
    <row r="483" spans="1:41" ht="16.399999999999999" customHeight="1">
      <c r="A483" s="13">
        <v>84201</v>
      </c>
      <c r="B483" s="22" t="s">
        <v>343</v>
      </c>
      <c r="C483" s="40">
        <f>SUMIF(Jan!$A:$A,TB!$A483,Jan!$H:$H)</f>
        <v>0</v>
      </c>
      <c r="D483" s="40">
        <f>SUMIF(Feb!$A:$A,TB!$A483,Feb!$H:$H)</f>
        <v>0</v>
      </c>
      <c r="E483" s="40">
        <f>SUMIF(Mar!$A:$A,TB!$A483,Mar!$H:$H)</f>
        <v>0</v>
      </c>
      <c r="F483" s="40">
        <f>SUMIF(Apr!$A:$A,TB!$A483,Apr!$H:$H)</f>
        <v>0</v>
      </c>
      <c r="G483" s="40">
        <f>SUMIF(May!$A:$A,TB!$A483,May!$H:$H)</f>
        <v>0</v>
      </c>
      <c r="H483" s="40">
        <f>SUMIF(Jun!$A:$A,TB!$A483,Jun!$H:$H)</f>
        <v>0</v>
      </c>
      <c r="I483" s="40">
        <f>SUMIF(Jul!$A:$A,TB!$A483,Jul!$H:$H)</f>
        <v>0</v>
      </c>
      <c r="J483" s="40">
        <f>SUMIF(Aug!$A:$A,TB!$A483,Aug!$H:$H)</f>
        <v>0</v>
      </c>
      <c r="K483" s="40">
        <f>SUMIF(Sep!$A:$A,TB!$A483,Sep!$H:$H)</f>
        <v>0</v>
      </c>
      <c r="L483" s="40">
        <f>SUMIF(Oct!$A:$A,TB!$A483,Oct!$H:$H)</f>
        <v>0</v>
      </c>
      <c r="M483" s="40">
        <f>SUMIF(Nov!$A:$A,TB!$A483,Nov!$H:$H)</f>
        <v>0</v>
      </c>
      <c r="N483" s="167">
        <f>SUMIF(Dec!$A:$A,TB!$A483,Dec!$H:$H)</f>
        <v>0</v>
      </c>
      <c r="O483" s="181"/>
      <c r="P483" s="181"/>
      <c r="Q483" s="172">
        <v>0</v>
      </c>
      <c r="R483" s="40">
        <v>0</v>
      </c>
      <c r="S483" s="40">
        <v>0</v>
      </c>
      <c r="T483" s="40">
        <v>0</v>
      </c>
      <c r="U483" s="40">
        <v>0</v>
      </c>
      <c r="V483" s="40">
        <v>0</v>
      </c>
      <c r="W483" s="40">
        <v>0</v>
      </c>
      <c r="X483" s="40">
        <v>0</v>
      </c>
      <c r="Y483" s="40">
        <v>0</v>
      </c>
      <c r="Z483" s="40">
        <v>0</v>
      </c>
      <c r="AA483" s="40">
        <v>0</v>
      </c>
      <c r="AB483" s="40">
        <v>0</v>
      </c>
      <c r="AD483" s="40">
        <f t="shared" si="667"/>
        <v>0</v>
      </c>
      <c r="AE483" s="40">
        <f t="shared" si="668"/>
        <v>0</v>
      </c>
      <c r="AF483" s="40">
        <f t="shared" si="669"/>
        <v>0</v>
      </c>
      <c r="AG483" s="40">
        <f t="shared" si="670"/>
        <v>0</v>
      </c>
      <c r="AH483" s="40">
        <f t="shared" si="671"/>
        <v>0</v>
      </c>
      <c r="AI483" s="40">
        <f t="shared" si="672"/>
        <v>0</v>
      </c>
      <c r="AJ483" s="40">
        <f t="shared" si="673"/>
        <v>0</v>
      </c>
      <c r="AK483" s="40">
        <f t="shared" si="674"/>
        <v>0</v>
      </c>
      <c r="AL483" s="40">
        <f t="shared" si="675"/>
        <v>0</v>
      </c>
      <c r="AM483" s="40">
        <f t="shared" si="676"/>
        <v>0</v>
      </c>
      <c r="AN483" s="40">
        <f t="shared" si="677"/>
        <v>0</v>
      </c>
      <c r="AO483" s="167">
        <f t="shared" si="678"/>
        <v>0</v>
      </c>
    </row>
    <row r="484" spans="1:41" ht="16.399999999999999" customHeight="1">
      <c r="A484" s="13">
        <v>84202</v>
      </c>
      <c r="B484" s="22" t="s">
        <v>344</v>
      </c>
      <c r="C484" s="40">
        <f>SUMIF(Jan!$A:$A,TB!$A484,Jan!$H:$H)</f>
        <v>0</v>
      </c>
      <c r="D484" s="40">
        <f>SUMIF(Feb!$A:$A,TB!$A484,Feb!$H:$H)</f>
        <v>0</v>
      </c>
      <c r="E484" s="40">
        <f>SUMIF(Mar!$A:$A,TB!$A484,Mar!$H:$H)</f>
        <v>0</v>
      </c>
      <c r="F484" s="40">
        <f>SUMIF(Apr!$A:$A,TB!$A484,Apr!$H:$H)</f>
        <v>0</v>
      </c>
      <c r="G484" s="40">
        <f>SUMIF(May!$A:$A,TB!$A484,May!$H:$H)</f>
        <v>0</v>
      </c>
      <c r="H484" s="40">
        <f>SUMIF(Jun!$A:$A,TB!$A484,Jun!$H:$H)</f>
        <v>0</v>
      </c>
      <c r="I484" s="40">
        <f>SUMIF(Jul!$A:$A,TB!$A484,Jul!$H:$H)</f>
        <v>0</v>
      </c>
      <c r="J484" s="40">
        <f>SUMIF(Aug!$A:$A,TB!$A484,Aug!$H:$H)</f>
        <v>0</v>
      </c>
      <c r="K484" s="40">
        <f>SUMIF(Sep!$A:$A,TB!$A484,Sep!$H:$H)</f>
        <v>0</v>
      </c>
      <c r="L484" s="40">
        <f>SUMIF(Oct!$A:$A,TB!$A484,Oct!$H:$H)</f>
        <v>0</v>
      </c>
      <c r="M484" s="40">
        <f>SUMIF(Nov!$A:$A,TB!$A484,Nov!$H:$H)</f>
        <v>0</v>
      </c>
      <c r="N484" s="167">
        <f>SUMIF(Dec!$A:$A,TB!$A484,Dec!$H:$H)</f>
        <v>0</v>
      </c>
      <c r="O484" s="181"/>
      <c r="P484" s="181"/>
      <c r="Q484" s="172">
        <v>0</v>
      </c>
      <c r="R484" s="40">
        <v>0</v>
      </c>
      <c r="S484" s="40">
        <v>0</v>
      </c>
      <c r="T484" s="40">
        <v>0</v>
      </c>
      <c r="U484" s="40">
        <v>0</v>
      </c>
      <c r="V484" s="40">
        <v>0</v>
      </c>
      <c r="W484" s="40">
        <v>0</v>
      </c>
      <c r="X484" s="40">
        <v>0</v>
      </c>
      <c r="Y484" s="40">
        <v>0</v>
      </c>
      <c r="Z484" s="40">
        <v>0</v>
      </c>
      <c r="AA484" s="40">
        <v>0</v>
      </c>
      <c r="AB484" s="40">
        <v>0</v>
      </c>
      <c r="AD484" s="40">
        <f t="shared" si="667"/>
        <v>0</v>
      </c>
      <c r="AE484" s="40">
        <f t="shared" si="668"/>
        <v>0</v>
      </c>
      <c r="AF484" s="40">
        <f t="shared" si="669"/>
        <v>0</v>
      </c>
      <c r="AG484" s="40">
        <f t="shared" si="670"/>
        <v>0</v>
      </c>
      <c r="AH484" s="40">
        <f t="shared" si="671"/>
        <v>0</v>
      </c>
      <c r="AI484" s="40">
        <f t="shared" si="672"/>
        <v>0</v>
      </c>
      <c r="AJ484" s="40">
        <f t="shared" si="673"/>
        <v>0</v>
      </c>
      <c r="AK484" s="40">
        <f t="shared" si="674"/>
        <v>0</v>
      </c>
      <c r="AL484" s="40">
        <f t="shared" si="675"/>
        <v>0</v>
      </c>
      <c r="AM484" s="40">
        <f t="shared" si="676"/>
        <v>0</v>
      </c>
      <c r="AN484" s="40">
        <f t="shared" si="677"/>
        <v>0</v>
      </c>
      <c r="AO484" s="167">
        <f t="shared" si="678"/>
        <v>0</v>
      </c>
    </row>
    <row r="485" spans="1:41" ht="16.399999999999999" customHeight="1">
      <c r="A485" s="13">
        <v>84203</v>
      </c>
      <c r="B485" s="22" t="s">
        <v>345</v>
      </c>
      <c r="C485" s="40">
        <f>SUMIF(Jan!$A:$A,TB!$A485,Jan!$H:$H)</f>
        <v>0</v>
      </c>
      <c r="D485" s="40">
        <f>SUMIF(Feb!$A:$A,TB!$A485,Feb!$H:$H)</f>
        <v>0</v>
      </c>
      <c r="E485" s="40">
        <f>SUMIF(Mar!$A:$A,TB!$A485,Mar!$H:$H)</f>
        <v>0</v>
      </c>
      <c r="F485" s="40">
        <f>SUMIF(Apr!$A:$A,TB!$A485,Apr!$H:$H)</f>
        <v>0</v>
      </c>
      <c r="G485" s="40">
        <f>SUMIF(May!$A:$A,TB!$A485,May!$H:$H)</f>
        <v>0</v>
      </c>
      <c r="H485" s="40">
        <f>SUMIF(Jun!$A:$A,TB!$A485,Jun!$H:$H)</f>
        <v>0</v>
      </c>
      <c r="I485" s="40">
        <f>SUMIF(Jul!$A:$A,TB!$A485,Jul!$H:$H)</f>
        <v>0</v>
      </c>
      <c r="J485" s="40">
        <f>SUMIF(Aug!$A:$A,TB!$A485,Aug!$H:$H)</f>
        <v>0</v>
      </c>
      <c r="K485" s="40">
        <f>SUMIF(Sep!$A:$A,TB!$A485,Sep!$H:$H)</f>
        <v>0</v>
      </c>
      <c r="L485" s="40">
        <f>SUMIF(Oct!$A:$A,TB!$A485,Oct!$H:$H)</f>
        <v>0</v>
      </c>
      <c r="M485" s="40">
        <f>SUMIF(Nov!$A:$A,TB!$A485,Nov!$H:$H)</f>
        <v>0</v>
      </c>
      <c r="N485" s="167">
        <f>SUMIF(Dec!$A:$A,TB!$A485,Dec!$H:$H)</f>
        <v>0</v>
      </c>
      <c r="O485" s="181"/>
      <c r="P485" s="181"/>
      <c r="Q485" s="172">
        <v>0</v>
      </c>
      <c r="R485" s="40">
        <v>0</v>
      </c>
      <c r="S485" s="40">
        <v>0</v>
      </c>
      <c r="T485" s="40">
        <v>0</v>
      </c>
      <c r="U485" s="40">
        <v>0</v>
      </c>
      <c r="V485" s="40">
        <v>0</v>
      </c>
      <c r="W485" s="40">
        <v>0</v>
      </c>
      <c r="X485" s="40">
        <v>0</v>
      </c>
      <c r="Y485" s="40">
        <v>0</v>
      </c>
      <c r="Z485" s="40">
        <v>0</v>
      </c>
      <c r="AA485" s="40">
        <v>0</v>
      </c>
      <c r="AB485" s="40">
        <v>0</v>
      </c>
      <c r="AD485" s="40">
        <f t="shared" si="667"/>
        <v>0</v>
      </c>
      <c r="AE485" s="40">
        <f t="shared" si="668"/>
        <v>0</v>
      </c>
      <c r="AF485" s="40">
        <f t="shared" si="669"/>
        <v>0</v>
      </c>
      <c r="AG485" s="40">
        <f t="shared" si="670"/>
        <v>0</v>
      </c>
      <c r="AH485" s="40">
        <f t="shared" si="671"/>
        <v>0</v>
      </c>
      <c r="AI485" s="40">
        <f t="shared" si="672"/>
        <v>0</v>
      </c>
      <c r="AJ485" s="40">
        <f t="shared" si="673"/>
        <v>0</v>
      </c>
      <c r="AK485" s="40">
        <f t="shared" si="674"/>
        <v>0</v>
      </c>
      <c r="AL485" s="40">
        <f t="shared" si="675"/>
        <v>0</v>
      </c>
      <c r="AM485" s="40">
        <f t="shared" si="676"/>
        <v>0</v>
      </c>
      <c r="AN485" s="40">
        <f t="shared" si="677"/>
        <v>0</v>
      </c>
      <c r="AO485" s="167">
        <f t="shared" si="678"/>
        <v>0</v>
      </c>
    </row>
    <row r="486" spans="1:41" ht="16.399999999999999" customHeight="1">
      <c r="A486" s="13">
        <v>84204</v>
      </c>
      <c r="B486" s="22" t="s">
        <v>346</v>
      </c>
      <c r="C486" s="40">
        <f>SUMIF(Jan!$A:$A,TB!$A486,Jan!$H:$H)</f>
        <v>0</v>
      </c>
      <c r="D486" s="40">
        <f>SUMIF(Feb!$A:$A,TB!$A486,Feb!$H:$H)</f>
        <v>0</v>
      </c>
      <c r="E486" s="40">
        <f>SUMIF(Mar!$A:$A,TB!$A486,Mar!$H:$H)</f>
        <v>0</v>
      </c>
      <c r="F486" s="40">
        <f>SUMIF(Apr!$A:$A,TB!$A486,Apr!$H:$H)</f>
        <v>0</v>
      </c>
      <c r="G486" s="40">
        <f>SUMIF(May!$A:$A,TB!$A486,May!$H:$H)</f>
        <v>0</v>
      </c>
      <c r="H486" s="40">
        <f>SUMIF(Jun!$A:$A,TB!$A486,Jun!$H:$H)</f>
        <v>0</v>
      </c>
      <c r="I486" s="40">
        <f>SUMIF(Jul!$A:$A,TB!$A486,Jul!$H:$H)</f>
        <v>0</v>
      </c>
      <c r="J486" s="40">
        <f>SUMIF(Aug!$A:$A,TB!$A486,Aug!$H:$H)</f>
        <v>0</v>
      </c>
      <c r="K486" s="40">
        <f>SUMIF(Sep!$A:$A,TB!$A486,Sep!$H:$H)</f>
        <v>0</v>
      </c>
      <c r="L486" s="40">
        <f>SUMIF(Oct!$A:$A,TB!$A486,Oct!$H:$H)</f>
        <v>0</v>
      </c>
      <c r="M486" s="40">
        <f>SUMIF(Nov!$A:$A,TB!$A486,Nov!$H:$H)</f>
        <v>0</v>
      </c>
      <c r="N486" s="167">
        <f>SUMIF(Dec!$A:$A,TB!$A486,Dec!$H:$H)</f>
        <v>0</v>
      </c>
      <c r="O486" s="181"/>
      <c r="P486" s="181"/>
      <c r="Q486" s="172">
        <v>0</v>
      </c>
      <c r="R486" s="40">
        <v>0</v>
      </c>
      <c r="S486" s="40">
        <v>0</v>
      </c>
      <c r="T486" s="40">
        <v>0</v>
      </c>
      <c r="U486" s="40">
        <v>0</v>
      </c>
      <c r="V486" s="40">
        <v>0</v>
      </c>
      <c r="W486" s="40">
        <v>0</v>
      </c>
      <c r="X486" s="40">
        <v>0</v>
      </c>
      <c r="Y486" s="40">
        <v>0</v>
      </c>
      <c r="Z486" s="40">
        <v>0</v>
      </c>
      <c r="AA486" s="40">
        <v>0</v>
      </c>
      <c r="AB486" s="40">
        <v>0</v>
      </c>
      <c r="AD486" s="40">
        <f t="shared" si="667"/>
        <v>0</v>
      </c>
      <c r="AE486" s="40">
        <f t="shared" si="668"/>
        <v>0</v>
      </c>
      <c r="AF486" s="40">
        <f t="shared" si="669"/>
        <v>0</v>
      </c>
      <c r="AG486" s="40">
        <f t="shared" si="670"/>
        <v>0</v>
      </c>
      <c r="AH486" s="40">
        <f t="shared" si="671"/>
        <v>0</v>
      </c>
      <c r="AI486" s="40">
        <f t="shared" si="672"/>
        <v>0</v>
      </c>
      <c r="AJ486" s="40">
        <f t="shared" si="673"/>
        <v>0</v>
      </c>
      <c r="AK486" s="40">
        <f t="shared" si="674"/>
        <v>0</v>
      </c>
      <c r="AL486" s="40">
        <f t="shared" si="675"/>
        <v>0</v>
      </c>
      <c r="AM486" s="40">
        <f t="shared" si="676"/>
        <v>0</v>
      </c>
      <c r="AN486" s="40">
        <f t="shared" si="677"/>
        <v>0</v>
      </c>
      <c r="AO486" s="167">
        <f t="shared" si="678"/>
        <v>0</v>
      </c>
    </row>
    <row r="487" spans="1:41" ht="16.399999999999999" customHeight="1">
      <c r="A487" s="13">
        <v>84205</v>
      </c>
      <c r="B487" s="22" t="s">
        <v>386</v>
      </c>
      <c r="C487" s="40">
        <f>SUMIF(Jan!$A:$A,TB!$A487,Jan!$H:$H)</f>
        <v>0</v>
      </c>
      <c r="D487" s="40">
        <f>SUMIF(Feb!$A:$A,TB!$A487,Feb!$H:$H)</f>
        <v>0</v>
      </c>
      <c r="E487" s="40">
        <f>SUMIF(Mar!$A:$A,TB!$A487,Mar!$H:$H)</f>
        <v>0</v>
      </c>
      <c r="F487" s="40">
        <f>SUMIF(Apr!$A:$A,TB!$A487,Apr!$H:$H)</f>
        <v>0</v>
      </c>
      <c r="G487" s="40">
        <f>SUMIF(May!$A:$A,TB!$A487,May!$H:$H)</f>
        <v>0</v>
      </c>
      <c r="H487" s="40">
        <f>SUMIF(Jun!$A:$A,TB!$A487,Jun!$H:$H)</f>
        <v>0</v>
      </c>
      <c r="I487" s="40">
        <f>SUMIF(Jul!$A:$A,TB!$A487,Jul!$H:$H)</f>
        <v>0</v>
      </c>
      <c r="J487" s="40">
        <f>SUMIF(Aug!$A:$A,TB!$A487,Aug!$H:$H)</f>
        <v>0</v>
      </c>
      <c r="K487" s="40">
        <f>SUMIF(Sep!$A:$A,TB!$A487,Sep!$H:$H)</f>
        <v>0</v>
      </c>
      <c r="L487" s="40">
        <f>SUMIF(Oct!$A:$A,TB!$A487,Oct!$H:$H)</f>
        <v>0</v>
      </c>
      <c r="M487" s="40">
        <f>SUMIF(Nov!$A:$A,TB!$A487,Nov!$H:$H)</f>
        <v>0</v>
      </c>
      <c r="N487" s="167">
        <f>SUMIF(Dec!$A:$A,TB!$A487,Dec!$H:$H)</f>
        <v>0</v>
      </c>
      <c r="O487" s="181"/>
      <c r="P487" s="181"/>
      <c r="Q487" s="172">
        <v>0</v>
      </c>
      <c r="R487" s="40">
        <v>0</v>
      </c>
      <c r="S487" s="40">
        <v>0</v>
      </c>
      <c r="T487" s="40">
        <v>0</v>
      </c>
      <c r="U487" s="40">
        <v>0</v>
      </c>
      <c r="V487" s="40">
        <v>0</v>
      </c>
      <c r="W487" s="40">
        <v>0</v>
      </c>
      <c r="X487" s="40">
        <v>0</v>
      </c>
      <c r="Y487" s="40">
        <v>0</v>
      </c>
      <c r="Z487" s="40">
        <v>0</v>
      </c>
      <c r="AA487" s="40">
        <v>0</v>
      </c>
      <c r="AB487" s="40">
        <v>0</v>
      </c>
      <c r="AD487" s="40">
        <f t="shared" si="667"/>
        <v>0</v>
      </c>
      <c r="AE487" s="40">
        <f t="shared" si="668"/>
        <v>0</v>
      </c>
      <c r="AF487" s="40">
        <f t="shared" si="669"/>
        <v>0</v>
      </c>
      <c r="AG487" s="40">
        <f t="shared" si="670"/>
        <v>0</v>
      </c>
      <c r="AH487" s="40">
        <f t="shared" si="671"/>
        <v>0</v>
      </c>
      <c r="AI487" s="40">
        <f t="shared" si="672"/>
        <v>0</v>
      </c>
      <c r="AJ487" s="40">
        <f t="shared" si="673"/>
        <v>0</v>
      </c>
      <c r="AK487" s="40">
        <f t="shared" si="674"/>
        <v>0</v>
      </c>
      <c r="AL487" s="40">
        <f t="shared" si="675"/>
        <v>0</v>
      </c>
      <c r="AM487" s="40">
        <f t="shared" si="676"/>
        <v>0</v>
      </c>
      <c r="AN487" s="40">
        <f t="shared" si="677"/>
        <v>0</v>
      </c>
      <c r="AO487" s="167">
        <f t="shared" si="678"/>
        <v>0</v>
      </c>
    </row>
    <row r="488" spans="1:41" ht="16.399999999999999" customHeight="1">
      <c r="A488" s="13">
        <v>84206</v>
      </c>
      <c r="B488" s="22" t="s">
        <v>387</v>
      </c>
      <c r="C488" s="40">
        <f>SUMIF(Jan!$A:$A,TB!$A488,Jan!$H:$H)</f>
        <v>0</v>
      </c>
      <c r="D488" s="40">
        <f>SUMIF(Feb!$A:$A,TB!$A488,Feb!$H:$H)</f>
        <v>0</v>
      </c>
      <c r="E488" s="40">
        <f>SUMIF(Mar!$A:$A,TB!$A488,Mar!$H:$H)</f>
        <v>0</v>
      </c>
      <c r="F488" s="40">
        <f>SUMIF(Apr!$A:$A,TB!$A488,Apr!$H:$H)</f>
        <v>0</v>
      </c>
      <c r="G488" s="40">
        <f>SUMIF(May!$A:$A,TB!$A488,May!$H:$H)</f>
        <v>0</v>
      </c>
      <c r="H488" s="40">
        <f>SUMIF(Jun!$A:$A,TB!$A488,Jun!$H:$H)</f>
        <v>0</v>
      </c>
      <c r="I488" s="40">
        <f>SUMIF(Jul!$A:$A,TB!$A488,Jul!$H:$H)</f>
        <v>0</v>
      </c>
      <c r="J488" s="40">
        <f>SUMIF(Aug!$A:$A,TB!$A488,Aug!$H:$H)</f>
        <v>0</v>
      </c>
      <c r="K488" s="40">
        <f>SUMIF(Sep!$A:$A,TB!$A488,Sep!$H:$H)</f>
        <v>0</v>
      </c>
      <c r="L488" s="40">
        <f>SUMIF(Oct!$A:$A,TB!$A488,Oct!$H:$H)</f>
        <v>0</v>
      </c>
      <c r="M488" s="40">
        <f>SUMIF(Nov!$A:$A,TB!$A488,Nov!$H:$H)</f>
        <v>0</v>
      </c>
      <c r="N488" s="167">
        <f>SUMIF(Dec!$A:$A,TB!$A488,Dec!$H:$H)</f>
        <v>0</v>
      </c>
      <c r="O488" s="181"/>
      <c r="P488" s="181"/>
      <c r="Q488" s="172">
        <v>0</v>
      </c>
      <c r="R488" s="40">
        <v>0</v>
      </c>
      <c r="S488" s="40">
        <v>0</v>
      </c>
      <c r="T488" s="40">
        <v>0</v>
      </c>
      <c r="U488" s="40">
        <v>0</v>
      </c>
      <c r="V488" s="40">
        <v>0</v>
      </c>
      <c r="W488" s="40">
        <v>0</v>
      </c>
      <c r="X488" s="40">
        <v>0</v>
      </c>
      <c r="Y488" s="40">
        <v>0</v>
      </c>
      <c r="Z488" s="40">
        <v>0</v>
      </c>
      <c r="AA488" s="40">
        <v>0</v>
      </c>
      <c r="AB488" s="40">
        <v>0</v>
      </c>
      <c r="AD488" s="40">
        <f t="shared" si="667"/>
        <v>0</v>
      </c>
      <c r="AE488" s="40">
        <f t="shared" si="668"/>
        <v>0</v>
      </c>
      <c r="AF488" s="40">
        <f t="shared" si="669"/>
        <v>0</v>
      </c>
      <c r="AG488" s="40">
        <f t="shared" si="670"/>
        <v>0</v>
      </c>
      <c r="AH488" s="40">
        <f t="shared" si="671"/>
        <v>0</v>
      </c>
      <c r="AI488" s="40">
        <f t="shared" si="672"/>
        <v>0</v>
      </c>
      <c r="AJ488" s="40">
        <f t="shared" si="673"/>
        <v>0</v>
      </c>
      <c r="AK488" s="40">
        <f t="shared" si="674"/>
        <v>0</v>
      </c>
      <c r="AL488" s="40">
        <f t="shared" si="675"/>
        <v>0</v>
      </c>
      <c r="AM488" s="40">
        <f t="shared" si="676"/>
        <v>0</v>
      </c>
      <c r="AN488" s="40">
        <f t="shared" si="677"/>
        <v>0</v>
      </c>
      <c r="AO488" s="167">
        <f t="shared" si="678"/>
        <v>0</v>
      </c>
    </row>
    <row r="489" spans="1:41" ht="16.399999999999999" customHeight="1">
      <c r="A489" s="13">
        <v>84207</v>
      </c>
      <c r="B489" s="22" t="s">
        <v>388</v>
      </c>
      <c r="C489" s="40">
        <f>SUMIF(Jan!$A:$A,TB!$A489,Jan!$H:$H)</f>
        <v>0</v>
      </c>
      <c r="D489" s="40">
        <f>SUMIF(Feb!$A:$A,TB!$A489,Feb!$H:$H)</f>
        <v>0</v>
      </c>
      <c r="E489" s="40">
        <f>SUMIF(Mar!$A:$A,TB!$A489,Mar!$H:$H)</f>
        <v>0</v>
      </c>
      <c r="F489" s="40">
        <f>SUMIF(Apr!$A:$A,TB!$A489,Apr!$H:$H)</f>
        <v>0</v>
      </c>
      <c r="G489" s="40">
        <f>SUMIF(May!$A:$A,TB!$A489,May!$H:$H)</f>
        <v>0</v>
      </c>
      <c r="H489" s="40">
        <f>SUMIF(Jun!$A:$A,TB!$A489,Jun!$H:$H)</f>
        <v>0</v>
      </c>
      <c r="I489" s="40">
        <f>SUMIF(Jul!$A:$A,TB!$A489,Jul!$H:$H)</f>
        <v>0</v>
      </c>
      <c r="J489" s="40">
        <f>SUMIF(Aug!$A:$A,TB!$A489,Aug!$H:$H)</f>
        <v>0</v>
      </c>
      <c r="K489" s="40">
        <f>SUMIF(Sep!$A:$A,TB!$A489,Sep!$H:$H)</f>
        <v>0</v>
      </c>
      <c r="L489" s="40">
        <f>SUMIF(Oct!$A:$A,TB!$A489,Oct!$H:$H)</f>
        <v>0</v>
      </c>
      <c r="M489" s="40">
        <f>SUMIF(Nov!$A:$A,TB!$A489,Nov!$H:$H)</f>
        <v>0</v>
      </c>
      <c r="N489" s="167">
        <f>SUMIF(Dec!$A:$A,TB!$A489,Dec!$H:$H)</f>
        <v>0</v>
      </c>
      <c r="O489" s="181"/>
      <c r="P489" s="181"/>
      <c r="Q489" s="172">
        <v>0</v>
      </c>
      <c r="R489" s="40">
        <v>0</v>
      </c>
      <c r="S489" s="40">
        <v>0</v>
      </c>
      <c r="T489" s="40">
        <v>0</v>
      </c>
      <c r="U489" s="40">
        <v>0</v>
      </c>
      <c r="V489" s="40">
        <v>0</v>
      </c>
      <c r="W489" s="40">
        <v>0</v>
      </c>
      <c r="X489" s="40">
        <v>0</v>
      </c>
      <c r="Y489" s="40">
        <v>0</v>
      </c>
      <c r="Z489" s="40">
        <v>0</v>
      </c>
      <c r="AA489" s="40">
        <v>0</v>
      </c>
      <c r="AB489" s="40">
        <v>0</v>
      </c>
      <c r="AD489" s="40">
        <f t="shared" si="667"/>
        <v>0</v>
      </c>
      <c r="AE489" s="40">
        <f t="shared" si="668"/>
        <v>0</v>
      </c>
      <c r="AF489" s="40">
        <f t="shared" si="669"/>
        <v>0</v>
      </c>
      <c r="AG489" s="40">
        <f t="shared" si="670"/>
        <v>0</v>
      </c>
      <c r="AH489" s="40">
        <f t="shared" si="671"/>
        <v>0</v>
      </c>
      <c r="AI489" s="40">
        <f t="shared" si="672"/>
        <v>0</v>
      </c>
      <c r="AJ489" s="40">
        <f t="shared" si="673"/>
        <v>0</v>
      </c>
      <c r="AK489" s="40">
        <f t="shared" si="674"/>
        <v>0</v>
      </c>
      <c r="AL489" s="40">
        <f t="shared" si="675"/>
        <v>0</v>
      </c>
      <c r="AM489" s="40">
        <f t="shared" si="676"/>
        <v>0</v>
      </c>
      <c r="AN489" s="40">
        <f t="shared" si="677"/>
        <v>0</v>
      </c>
      <c r="AO489" s="167">
        <f t="shared" si="678"/>
        <v>0</v>
      </c>
    </row>
    <row r="490" spans="1:41" ht="16.399999999999999" customHeight="1">
      <c r="A490" s="13">
        <v>84300</v>
      </c>
      <c r="B490" s="22" t="s">
        <v>389</v>
      </c>
      <c r="C490" s="40">
        <f>SUMIF(Jan!$A:$A,TB!$A490,Jan!$H:$H)</f>
        <v>0</v>
      </c>
      <c r="D490" s="40">
        <f>SUMIF(Feb!$A:$A,TB!$A490,Feb!$H:$H)</f>
        <v>0</v>
      </c>
      <c r="E490" s="40">
        <f>SUMIF(Mar!$A:$A,TB!$A490,Mar!$H:$H)</f>
        <v>0</v>
      </c>
      <c r="F490" s="40">
        <f>SUMIF(Apr!$A:$A,TB!$A490,Apr!$H:$H)</f>
        <v>0</v>
      </c>
      <c r="G490" s="40">
        <f>SUMIF(May!$A:$A,TB!$A490,May!$H:$H)</f>
        <v>0</v>
      </c>
      <c r="H490" s="40">
        <f>SUMIF(Jun!$A:$A,TB!$A490,Jun!$H:$H)</f>
        <v>0</v>
      </c>
      <c r="I490" s="40">
        <f>SUMIF(Jul!$A:$A,TB!$A490,Jul!$H:$H)</f>
        <v>0</v>
      </c>
      <c r="J490" s="40">
        <f>SUMIF(Aug!$A:$A,TB!$A490,Aug!$H:$H)</f>
        <v>0</v>
      </c>
      <c r="K490" s="40">
        <f>SUMIF(Sep!$A:$A,TB!$A490,Sep!$H:$H)</f>
        <v>0</v>
      </c>
      <c r="L490" s="40">
        <f>SUMIF(Oct!$A:$A,TB!$A490,Oct!$H:$H)</f>
        <v>0</v>
      </c>
      <c r="M490" s="40">
        <f>SUMIF(Nov!$A:$A,TB!$A490,Nov!$H:$H)</f>
        <v>0</v>
      </c>
      <c r="N490" s="167">
        <f>SUMIF(Dec!$A:$A,TB!$A490,Dec!$H:$H)</f>
        <v>0</v>
      </c>
      <c r="O490" s="181"/>
      <c r="P490" s="181"/>
      <c r="Q490" s="172">
        <v>0</v>
      </c>
      <c r="R490" s="40">
        <v>0</v>
      </c>
      <c r="S490" s="40">
        <v>0</v>
      </c>
      <c r="T490" s="40">
        <v>0</v>
      </c>
      <c r="U490" s="40">
        <v>0</v>
      </c>
      <c r="V490" s="40">
        <v>0</v>
      </c>
      <c r="W490" s="40">
        <v>0</v>
      </c>
      <c r="X490" s="40">
        <v>0</v>
      </c>
      <c r="Y490" s="40">
        <v>0</v>
      </c>
      <c r="Z490" s="40">
        <v>0</v>
      </c>
      <c r="AA490" s="40">
        <v>0</v>
      </c>
      <c r="AB490" s="40">
        <v>0</v>
      </c>
      <c r="AD490" s="40">
        <f t="shared" si="667"/>
        <v>0</v>
      </c>
      <c r="AE490" s="40">
        <f t="shared" si="668"/>
        <v>0</v>
      </c>
      <c r="AF490" s="40">
        <f t="shared" si="669"/>
        <v>0</v>
      </c>
      <c r="AG490" s="40">
        <f t="shared" si="670"/>
        <v>0</v>
      </c>
      <c r="AH490" s="40">
        <f t="shared" si="671"/>
        <v>0</v>
      </c>
      <c r="AI490" s="40">
        <f t="shared" si="672"/>
        <v>0</v>
      </c>
      <c r="AJ490" s="40">
        <f t="shared" si="673"/>
        <v>0</v>
      </c>
      <c r="AK490" s="40">
        <f t="shared" si="674"/>
        <v>0</v>
      </c>
      <c r="AL490" s="40">
        <f t="shared" si="675"/>
        <v>0</v>
      </c>
      <c r="AM490" s="40">
        <f t="shared" si="676"/>
        <v>0</v>
      </c>
      <c r="AN490" s="40">
        <f t="shared" si="677"/>
        <v>0</v>
      </c>
      <c r="AO490" s="167">
        <f t="shared" si="678"/>
        <v>0</v>
      </c>
    </row>
    <row r="491" spans="1:41" ht="16.399999999999999" customHeight="1">
      <c r="A491" s="13">
        <v>85001</v>
      </c>
      <c r="B491" s="22" t="s">
        <v>390</v>
      </c>
      <c r="C491" s="40">
        <f>SUMIF(Jan!$A:$A,TB!$A491,Jan!$H:$H)</f>
        <v>0</v>
      </c>
      <c r="D491" s="40">
        <f>SUMIF(Feb!$A:$A,TB!$A491,Feb!$H:$H)</f>
        <v>0</v>
      </c>
      <c r="E491" s="40">
        <f>SUMIF(Mar!$A:$A,TB!$A491,Mar!$H:$H)</f>
        <v>0</v>
      </c>
      <c r="F491" s="40">
        <f>SUMIF(Apr!$A:$A,TB!$A491,Apr!$H:$H)</f>
        <v>0</v>
      </c>
      <c r="G491" s="40">
        <f>SUMIF(May!$A:$A,TB!$A491,May!$H:$H)</f>
        <v>0</v>
      </c>
      <c r="H491" s="40">
        <f>SUMIF(Jun!$A:$A,TB!$A491,Jun!$H:$H)</f>
        <v>0</v>
      </c>
      <c r="I491" s="40">
        <f>SUMIF(Jul!$A:$A,TB!$A491,Jul!$H:$H)</f>
        <v>0</v>
      </c>
      <c r="J491" s="40">
        <f>SUMIF(Aug!$A:$A,TB!$A491,Aug!$H:$H)</f>
        <v>0</v>
      </c>
      <c r="K491" s="40">
        <f>SUMIF(Sep!$A:$A,TB!$A491,Sep!$H:$H)</f>
        <v>0</v>
      </c>
      <c r="L491" s="40">
        <f>SUMIF(Oct!$A:$A,TB!$A491,Oct!$H:$H)</f>
        <v>0</v>
      </c>
      <c r="M491" s="40">
        <f>SUMIF(Nov!$A:$A,TB!$A491,Nov!$H:$H)</f>
        <v>0</v>
      </c>
      <c r="N491" s="167">
        <f>SUMIF(Dec!$A:$A,TB!$A491,Dec!$H:$H)</f>
        <v>0</v>
      </c>
      <c r="O491" s="181"/>
      <c r="P491" s="181"/>
      <c r="Q491" s="172">
        <v>0</v>
      </c>
      <c r="R491" s="40">
        <v>0</v>
      </c>
      <c r="S491" s="40">
        <v>0</v>
      </c>
      <c r="T491" s="40">
        <v>0</v>
      </c>
      <c r="U491" s="40">
        <v>0</v>
      </c>
      <c r="V491" s="40">
        <v>0</v>
      </c>
      <c r="W491" s="40">
        <v>0</v>
      </c>
      <c r="X491" s="40">
        <v>0</v>
      </c>
      <c r="Y491" s="40">
        <v>0</v>
      </c>
      <c r="Z491" s="40">
        <v>0</v>
      </c>
      <c r="AA491" s="40">
        <v>0</v>
      </c>
      <c r="AB491" s="40">
        <v>0</v>
      </c>
      <c r="AD491" s="40">
        <f t="shared" si="667"/>
        <v>0</v>
      </c>
      <c r="AE491" s="40">
        <f t="shared" si="668"/>
        <v>0</v>
      </c>
      <c r="AF491" s="40">
        <f t="shared" si="669"/>
        <v>0</v>
      </c>
      <c r="AG491" s="40">
        <f t="shared" si="670"/>
        <v>0</v>
      </c>
      <c r="AH491" s="40">
        <f t="shared" si="671"/>
        <v>0</v>
      </c>
      <c r="AI491" s="40">
        <f t="shared" si="672"/>
        <v>0</v>
      </c>
      <c r="AJ491" s="40">
        <f t="shared" si="673"/>
        <v>0</v>
      </c>
      <c r="AK491" s="40">
        <f t="shared" si="674"/>
        <v>0</v>
      </c>
      <c r="AL491" s="40">
        <f t="shared" si="675"/>
        <v>0</v>
      </c>
      <c r="AM491" s="40">
        <f t="shared" si="676"/>
        <v>0</v>
      </c>
      <c r="AN491" s="40">
        <f t="shared" si="677"/>
        <v>0</v>
      </c>
      <c r="AO491" s="167">
        <f t="shared" si="678"/>
        <v>0</v>
      </c>
    </row>
    <row r="492" spans="1:41" ht="16.399999999999999" customHeight="1">
      <c r="A492" s="13">
        <v>85002</v>
      </c>
      <c r="B492" s="22" t="s">
        <v>391</v>
      </c>
      <c r="C492" s="40">
        <f>SUMIF(Jan!$A:$A,TB!$A492,Jan!$H:$H)</f>
        <v>0</v>
      </c>
      <c r="D492" s="40">
        <f>SUMIF(Feb!$A:$A,TB!$A492,Feb!$H:$H)</f>
        <v>0</v>
      </c>
      <c r="E492" s="40">
        <f>SUMIF(Mar!$A:$A,TB!$A492,Mar!$H:$H)</f>
        <v>0</v>
      </c>
      <c r="F492" s="40">
        <f>SUMIF(Apr!$A:$A,TB!$A492,Apr!$H:$H)</f>
        <v>0</v>
      </c>
      <c r="G492" s="40">
        <f>SUMIF(May!$A:$A,TB!$A492,May!$H:$H)</f>
        <v>0</v>
      </c>
      <c r="H492" s="40">
        <f>SUMIF(Jun!$A:$A,TB!$A492,Jun!$H:$H)</f>
        <v>0</v>
      </c>
      <c r="I492" s="40">
        <f>SUMIF(Jul!$A:$A,TB!$A492,Jul!$H:$H)</f>
        <v>0</v>
      </c>
      <c r="J492" s="40">
        <f>SUMIF(Aug!$A:$A,TB!$A492,Aug!$H:$H)</f>
        <v>0</v>
      </c>
      <c r="K492" s="40">
        <f>SUMIF(Sep!$A:$A,TB!$A492,Sep!$H:$H)</f>
        <v>0</v>
      </c>
      <c r="L492" s="40">
        <f>SUMIF(Oct!$A:$A,TB!$A492,Oct!$H:$H)</f>
        <v>0</v>
      </c>
      <c r="M492" s="40">
        <f>SUMIF(Nov!$A:$A,TB!$A492,Nov!$H:$H)</f>
        <v>0</v>
      </c>
      <c r="N492" s="167">
        <f>SUMIF(Dec!$A:$A,TB!$A492,Dec!$H:$H)</f>
        <v>0</v>
      </c>
      <c r="O492" s="181"/>
      <c r="P492" s="181"/>
      <c r="Q492" s="172">
        <v>0</v>
      </c>
      <c r="R492" s="40">
        <v>0</v>
      </c>
      <c r="S492" s="40">
        <v>0</v>
      </c>
      <c r="T492" s="40">
        <v>0</v>
      </c>
      <c r="U492" s="40">
        <v>0</v>
      </c>
      <c r="V492" s="40">
        <v>0</v>
      </c>
      <c r="W492" s="40">
        <v>0</v>
      </c>
      <c r="X492" s="40">
        <v>0</v>
      </c>
      <c r="Y492" s="40">
        <v>0</v>
      </c>
      <c r="Z492" s="40">
        <v>0</v>
      </c>
      <c r="AA492" s="40">
        <v>0</v>
      </c>
      <c r="AB492" s="40">
        <v>0</v>
      </c>
      <c r="AD492" s="40">
        <f t="shared" si="667"/>
        <v>0</v>
      </c>
      <c r="AE492" s="40">
        <f t="shared" si="668"/>
        <v>0</v>
      </c>
      <c r="AF492" s="40">
        <f t="shared" si="669"/>
        <v>0</v>
      </c>
      <c r="AG492" s="40">
        <f t="shared" si="670"/>
        <v>0</v>
      </c>
      <c r="AH492" s="40">
        <f t="shared" si="671"/>
        <v>0</v>
      </c>
      <c r="AI492" s="40">
        <f t="shared" si="672"/>
        <v>0</v>
      </c>
      <c r="AJ492" s="40">
        <f t="shared" si="673"/>
        <v>0</v>
      </c>
      <c r="AK492" s="40">
        <f t="shared" si="674"/>
        <v>0</v>
      </c>
      <c r="AL492" s="40">
        <f t="shared" si="675"/>
        <v>0</v>
      </c>
      <c r="AM492" s="40">
        <f t="shared" si="676"/>
        <v>0</v>
      </c>
      <c r="AN492" s="40">
        <f t="shared" si="677"/>
        <v>0</v>
      </c>
      <c r="AO492" s="167">
        <f t="shared" si="678"/>
        <v>0</v>
      </c>
    </row>
    <row r="493" spans="1:41" ht="16.399999999999999" customHeight="1">
      <c r="A493" s="13"/>
      <c r="B493" s="21"/>
      <c r="C493" s="40">
        <f>SUMIF(Jan!$A:$A,TB!$A493,Jan!$H:$H)</f>
        <v>0</v>
      </c>
      <c r="D493" s="40">
        <f>SUMIF(Feb!$A:$A,TB!$A493,Feb!$H:$H)</f>
        <v>0</v>
      </c>
      <c r="E493" s="40">
        <f>SUMIF(Mar!$A:$A,TB!$A493,Mar!$H:$H)</f>
        <v>0</v>
      </c>
      <c r="F493" s="40">
        <f>SUMIF(Apr!$A:$A,TB!$A493,Apr!$H:$H)</f>
        <v>0</v>
      </c>
      <c r="G493" s="40">
        <f>SUMIF(May!$A:$A,TB!$A493,May!$H:$H)</f>
        <v>0</v>
      </c>
      <c r="H493" s="40">
        <f>SUMIF(Jun!$A:$A,TB!$A493,Jun!$H:$H)</f>
        <v>0</v>
      </c>
      <c r="I493" s="40">
        <f>SUMIF(Jul!$A:$A,TB!$A493,Jul!$H:$H)</f>
        <v>0</v>
      </c>
      <c r="J493" s="40">
        <f>SUMIF(Aug!$A:$A,TB!$A493,Aug!$H:$H)</f>
        <v>0</v>
      </c>
      <c r="K493" s="40">
        <f>SUMIF(Sep!$A:$A,TB!$A493,Sep!$H:$H)</f>
        <v>0</v>
      </c>
      <c r="L493" s="40">
        <f>SUMIF(Oct!$A:$A,TB!$A493,Oct!$H:$H)</f>
        <v>0</v>
      </c>
      <c r="M493" s="40">
        <f>SUMIF(Nov!$A:$A,TB!$A493,Nov!$H:$H)</f>
        <v>0</v>
      </c>
      <c r="N493" s="167">
        <f>SUMIF(Dec!$A:$A,TB!$A493,Dec!$H:$H)</f>
        <v>0</v>
      </c>
      <c r="O493" s="181"/>
      <c r="P493" s="181"/>
      <c r="Q493" s="172">
        <v>0</v>
      </c>
      <c r="R493" s="40">
        <v>0</v>
      </c>
      <c r="S493" s="40">
        <v>0</v>
      </c>
      <c r="T493" s="40">
        <v>0</v>
      </c>
      <c r="U493" s="40">
        <v>0</v>
      </c>
      <c r="V493" s="40">
        <v>0</v>
      </c>
      <c r="W493" s="40">
        <v>0</v>
      </c>
      <c r="X493" s="40">
        <v>0</v>
      </c>
      <c r="Y493" s="40">
        <v>0</v>
      </c>
      <c r="Z493" s="40">
        <v>0</v>
      </c>
      <c r="AA493" s="40">
        <v>0</v>
      </c>
      <c r="AB493" s="40">
        <v>0</v>
      </c>
      <c r="AD493" s="40">
        <f t="shared" si="667"/>
        <v>0</v>
      </c>
      <c r="AE493" s="40">
        <f t="shared" si="668"/>
        <v>0</v>
      </c>
      <c r="AF493" s="40">
        <f t="shared" si="669"/>
        <v>0</v>
      </c>
      <c r="AG493" s="40">
        <f t="shared" si="670"/>
        <v>0</v>
      </c>
      <c r="AH493" s="40">
        <f t="shared" si="671"/>
        <v>0</v>
      </c>
      <c r="AI493" s="40">
        <f t="shared" si="672"/>
        <v>0</v>
      </c>
      <c r="AJ493" s="40">
        <f t="shared" si="673"/>
        <v>0</v>
      </c>
      <c r="AK493" s="40">
        <f t="shared" si="674"/>
        <v>0</v>
      </c>
      <c r="AL493" s="40">
        <f t="shared" si="675"/>
        <v>0</v>
      </c>
      <c r="AM493" s="40">
        <f t="shared" si="676"/>
        <v>0</v>
      </c>
      <c r="AN493" s="40">
        <f t="shared" si="677"/>
        <v>0</v>
      </c>
      <c r="AO493" s="167">
        <f t="shared" si="678"/>
        <v>0</v>
      </c>
    </row>
    <row r="494" spans="1:41" ht="16.399999999999999" customHeight="1">
      <c r="A494" s="13"/>
      <c r="B494" s="21"/>
      <c r="C494" s="40">
        <f>SUMIF(Jan!$A:$A,TB!$A494,Jan!$H:$H)</f>
        <v>0</v>
      </c>
      <c r="D494" s="40">
        <f>SUMIF(Feb!$A:$A,TB!$A494,Feb!$H:$H)</f>
        <v>0</v>
      </c>
      <c r="E494" s="40">
        <f>SUMIF(Mar!$A:$A,TB!$A494,Mar!$H:$H)</f>
        <v>0</v>
      </c>
      <c r="F494" s="40">
        <f>SUMIF(Apr!$A:$A,TB!$A494,Apr!$H:$H)</f>
        <v>0</v>
      </c>
      <c r="G494" s="40">
        <f>SUMIF(May!$A:$A,TB!$A494,May!$H:$H)</f>
        <v>0</v>
      </c>
      <c r="H494" s="40">
        <f>SUMIF(Jun!$A:$A,TB!$A494,Jun!$H:$H)</f>
        <v>0</v>
      </c>
      <c r="I494" s="40">
        <f>SUMIF(Jul!$A:$A,TB!$A494,Jul!$H:$H)</f>
        <v>0</v>
      </c>
      <c r="J494" s="40">
        <f>SUMIF(Aug!$A:$A,TB!$A494,Aug!$H:$H)</f>
        <v>0</v>
      </c>
      <c r="K494" s="40">
        <f>SUMIF(Sep!$A:$A,TB!$A494,Sep!$H:$H)</f>
        <v>0</v>
      </c>
      <c r="L494" s="40">
        <f>SUMIF(Oct!$A:$A,TB!$A494,Oct!$H:$H)</f>
        <v>0</v>
      </c>
      <c r="M494" s="40">
        <f>SUMIF(Nov!$A:$A,TB!$A494,Nov!$H:$H)</f>
        <v>0</v>
      </c>
      <c r="N494" s="167">
        <f>SUMIF(Dec!$A:$A,TB!$A494,Dec!$H:$H)</f>
        <v>0</v>
      </c>
      <c r="O494" s="181"/>
      <c r="P494" s="181"/>
      <c r="Q494" s="172">
        <v>0</v>
      </c>
      <c r="R494" s="40">
        <v>0</v>
      </c>
      <c r="S494" s="40">
        <v>0</v>
      </c>
      <c r="T494" s="40">
        <v>0</v>
      </c>
      <c r="U494" s="40">
        <v>0</v>
      </c>
      <c r="V494" s="40">
        <v>0</v>
      </c>
      <c r="W494" s="40">
        <v>0</v>
      </c>
      <c r="X494" s="40">
        <v>0</v>
      </c>
      <c r="Y494" s="40">
        <v>0</v>
      </c>
      <c r="Z494" s="40">
        <v>0</v>
      </c>
      <c r="AA494" s="40">
        <v>0</v>
      </c>
      <c r="AB494" s="40">
        <v>0</v>
      </c>
      <c r="AD494" s="40">
        <f t="shared" si="667"/>
        <v>0</v>
      </c>
      <c r="AE494" s="40">
        <f t="shared" si="668"/>
        <v>0</v>
      </c>
      <c r="AF494" s="40">
        <f t="shared" si="669"/>
        <v>0</v>
      </c>
      <c r="AG494" s="40">
        <f t="shared" si="670"/>
        <v>0</v>
      </c>
      <c r="AH494" s="40">
        <f t="shared" si="671"/>
        <v>0</v>
      </c>
      <c r="AI494" s="40">
        <f t="shared" si="672"/>
        <v>0</v>
      </c>
      <c r="AJ494" s="40">
        <f t="shared" si="673"/>
        <v>0</v>
      </c>
      <c r="AK494" s="40">
        <f t="shared" si="674"/>
        <v>0</v>
      </c>
      <c r="AL494" s="40">
        <f t="shared" si="675"/>
        <v>0</v>
      </c>
      <c r="AM494" s="40">
        <f t="shared" si="676"/>
        <v>0</v>
      </c>
      <c r="AN494" s="40">
        <f t="shared" si="677"/>
        <v>0</v>
      </c>
      <c r="AO494" s="167">
        <f t="shared" si="678"/>
        <v>0</v>
      </c>
    </row>
    <row r="495" spans="1:41" ht="16.399999999999999" customHeight="1">
      <c r="A495" s="17" t="s">
        <v>78</v>
      </c>
      <c r="B495" s="18"/>
      <c r="C495" s="19">
        <f t="shared" ref="C495" si="679">ROUND(SUM(C416:C494),2)</f>
        <v>3019556.14</v>
      </c>
      <c r="D495" s="19">
        <f t="shared" ref="D495:N495" si="680">ROUND(SUM(D416:D494),2)</f>
        <v>4994706.76</v>
      </c>
      <c r="E495" s="19">
        <f t="shared" si="680"/>
        <v>7395121.4000000004</v>
      </c>
      <c r="F495" s="19">
        <f t="shared" si="680"/>
        <v>9240616.9299999997</v>
      </c>
      <c r="G495" s="19">
        <f t="shared" si="680"/>
        <v>10137745.27</v>
      </c>
      <c r="H495" s="19">
        <f t="shared" si="680"/>
        <v>11725153.32</v>
      </c>
      <c r="I495" s="19">
        <f t="shared" si="680"/>
        <v>11725153.32</v>
      </c>
      <c r="J495" s="19">
        <f t="shared" si="680"/>
        <v>11725153.32</v>
      </c>
      <c r="K495" s="19">
        <f t="shared" si="680"/>
        <v>11725153.32</v>
      </c>
      <c r="L495" s="19">
        <f t="shared" si="680"/>
        <v>11725153.32</v>
      </c>
      <c r="M495" s="19">
        <f t="shared" si="680"/>
        <v>11725153.32</v>
      </c>
      <c r="N495" s="166">
        <f t="shared" si="680"/>
        <v>11725153.32</v>
      </c>
      <c r="O495" s="180"/>
      <c r="P495" s="180"/>
      <c r="Q495" s="171">
        <v>4300763.6100000003</v>
      </c>
      <c r="R495" s="19">
        <v>7330224</v>
      </c>
      <c r="S495" s="19">
        <v>10020884.77</v>
      </c>
      <c r="T495" s="19">
        <v>10846467.75</v>
      </c>
      <c r="U495" s="19">
        <v>13229148.369999999</v>
      </c>
      <c r="V495" s="19">
        <v>14726425.9</v>
      </c>
      <c r="W495" s="19">
        <v>19399194.609999999</v>
      </c>
      <c r="X495" s="19">
        <v>24216429.489999998</v>
      </c>
      <c r="Y495" s="19">
        <v>25789056.539999999</v>
      </c>
      <c r="Z495" s="19">
        <v>27456560.260000002</v>
      </c>
      <c r="AA495" s="19">
        <v>29305811.370000001</v>
      </c>
      <c r="AB495" s="19">
        <v>34645816.82</v>
      </c>
      <c r="AD495" s="19">
        <f t="shared" ref="AD495:AO495" si="681">ROUND(SUM(AD416:AD494),2)</f>
        <v>23178716.84</v>
      </c>
      <c r="AE495" s="19">
        <f t="shared" si="681"/>
        <v>38178040.079999998</v>
      </c>
      <c r="AF495" s="19">
        <f t="shared" si="681"/>
        <v>56491332.380000003</v>
      </c>
      <c r="AG495" s="19">
        <f t="shared" si="681"/>
        <v>70612174.269999996</v>
      </c>
      <c r="AH495" s="19">
        <f t="shared" si="681"/>
        <v>77634853.290000007</v>
      </c>
      <c r="AI495" s="19">
        <f t="shared" si="681"/>
        <v>89866265.099999994</v>
      </c>
      <c r="AJ495" s="19">
        <f t="shared" si="681"/>
        <v>89866265.099999994</v>
      </c>
      <c r="AK495" s="19">
        <f t="shared" si="681"/>
        <v>89866265.099999994</v>
      </c>
      <c r="AL495" s="19">
        <f t="shared" si="681"/>
        <v>89866265.099999994</v>
      </c>
      <c r="AM495" s="19">
        <f t="shared" si="681"/>
        <v>89866265.099999994</v>
      </c>
      <c r="AN495" s="19">
        <f t="shared" si="681"/>
        <v>89866265.099999994</v>
      </c>
      <c r="AO495" s="19">
        <f t="shared" si="681"/>
        <v>89866265.099999994</v>
      </c>
    </row>
    <row r="496" spans="1:41" ht="16.399999999999999" customHeight="1">
      <c r="A496" s="20"/>
      <c r="B496" s="14"/>
      <c r="C496" s="40">
        <f>SUMIF(Jan!$A:$A,TB!$A496,Jan!$H:$H)</f>
        <v>0</v>
      </c>
      <c r="D496" s="40">
        <f>SUMIF(Feb!$A:$A,TB!$A496,Feb!$H:$H)</f>
        <v>0</v>
      </c>
      <c r="E496" s="40">
        <f>SUMIF(Mar!$A:$A,TB!$A496,Mar!$H:$H)</f>
        <v>0</v>
      </c>
      <c r="F496" s="40">
        <f>SUMIF(Apr!$A:$A,TB!$A496,Apr!$H:$H)</f>
        <v>0</v>
      </c>
      <c r="G496" s="40">
        <f>SUMIF(May!$A:$A,TB!$A496,May!$H:$H)</f>
        <v>0</v>
      </c>
      <c r="H496" s="40">
        <f>SUMIF(Jun!$A:$A,TB!$A496,Jun!$H:$H)</f>
        <v>0</v>
      </c>
      <c r="I496" s="40">
        <f>SUMIF(Jul!$A:$A,TB!$A496,Jul!$H:$H)</f>
        <v>0</v>
      </c>
      <c r="J496" s="40">
        <f>SUMIF(Aug!$A:$A,TB!$A496,Aug!$H:$H)</f>
        <v>0</v>
      </c>
      <c r="K496" s="40">
        <f>SUMIF(Sep!$A:$A,TB!$A496,Sep!$H:$H)</f>
        <v>0</v>
      </c>
      <c r="L496" s="40">
        <f>SUMIF(Oct!$A:$A,TB!$A496,Oct!$H:$H)</f>
        <v>0</v>
      </c>
      <c r="M496" s="40">
        <f>SUMIF(Nov!$A:$A,TB!$A496,Nov!$H:$H)</f>
        <v>0</v>
      </c>
      <c r="N496" s="167">
        <f>SUMIF(Dec!$A:$A,TB!$A496,Dec!$H:$H)</f>
        <v>0</v>
      </c>
      <c r="O496" s="181"/>
      <c r="P496" s="181"/>
      <c r="Q496" s="172">
        <v>0</v>
      </c>
      <c r="R496" s="40">
        <v>0</v>
      </c>
      <c r="S496" s="40">
        <v>0</v>
      </c>
      <c r="T496" s="40">
        <v>0</v>
      </c>
      <c r="U496" s="40">
        <v>0</v>
      </c>
      <c r="V496" s="40">
        <v>0</v>
      </c>
      <c r="W496" s="40">
        <v>0</v>
      </c>
      <c r="X496" s="40">
        <v>0</v>
      </c>
      <c r="Y496" s="40">
        <v>0</v>
      </c>
      <c r="Z496" s="40">
        <v>0</v>
      </c>
      <c r="AA496" s="40">
        <v>0</v>
      </c>
      <c r="AB496" s="40">
        <v>0</v>
      </c>
      <c r="AD496" s="40">
        <f t="shared" ref="AD496:AD499" si="682">ROUND(C496*AD$2,2)</f>
        <v>0</v>
      </c>
      <c r="AE496" s="40">
        <f t="shared" ref="AE496:AE499" si="683">ROUND(D496*AE$2,2)</f>
        <v>0</v>
      </c>
      <c r="AF496" s="40">
        <f t="shared" ref="AF496:AF499" si="684">ROUND(E496*AF$2,2)</f>
        <v>0</v>
      </c>
      <c r="AG496" s="40">
        <f t="shared" ref="AG496:AG499" si="685">ROUND(F496*AG$2,2)</f>
        <v>0</v>
      </c>
      <c r="AH496" s="40">
        <f t="shared" ref="AH496:AH499" si="686">ROUND(G496*AH$2,2)</f>
        <v>0</v>
      </c>
      <c r="AI496" s="40">
        <f t="shared" ref="AI496:AI499" si="687">ROUND(H496*AI$2,2)</f>
        <v>0</v>
      </c>
      <c r="AJ496" s="40">
        <f t="shared" ref="AJ496:AJ499" si="688">ROUND(I496*AJ$2,2)</f>
        <v>0</v>
      </c>
      <c r="AK496" s="40">
        <f t="shared" ref="AK496:AK499" si="689">ROUND(J496*AK$2,2)</f>
        <v>0</v>
      </c>
      <c r="AL496" s="40">
        <f t="shared" ref="AL496:AL499" si="690">ROUND(K496*AL$2,2)</f>
        <v>0</v>
      </c>
      <c r="AM496" s="40">
        <f t="shared" ref="AM496:AM499" si="691">ROUND(L496*AM$2,2)</f>
        <v>0</v>
      </c>
      <c r="AN496" s="40">
        <f t="shared" ref="AN496:AN499" si="692">ROUND(M496*AN$2,2)</f>
        <v>0</v>
      </c>
      <c r="AO496" s="167">
        <f t="shared" ref="AO496:AO499" si="693">ROUND(N496*AO$2,2)</f>
        <v>0</v>
      </c>
    </row>
    <row r="497" spans="1:41" ht="16.399999999999999" customHeight="1">
      <c r="A497" s="13">
        <v>60001</v>
      </c>
      <c r="B497" s="21" t="s">
        <v>392</v>
      </c>
      <c r="C497" s="40">
        <f>SUMIF(Jan!$A:$A,TB!$A497,Jan!$H:$H)</f>
        <v>0</v>
      </c>
      <c r="D497" s="40">
        <f>SUMIF(Feb!$A:$A,TB!$A497,Feb!$H:$H)</f>
        <v>0</v>
      </c>
      <c r="E497" s="40">
        <f>SUMIF(Mar!$A:$A,TB!$A497,Mar!$H:$H)</f>
        <v>0</v>
      </c>
      <c r="F497" s="40">
        <f>SUMIF(Apr!$A:$A,TB!$A497,Apr!$H:$H)</f>
        <v>0</v>
      </c>
      <c r="G497" s="40">
        <f>SUMIF(May!$A:$A,TB!$A497,May!$H:$H)</f>
        <v>0</v>
      </c>
      <c r="H497" s="40">
        <f>SUMIF(Jun!$A:$A,TB!$A497,Jun!$H:$H)</f>
        <v>0</v>
      </c>
      <c r="I497" s="40">
        <f>SUMIF(Jul!$A:$A,TB!$A497,Jul!$H:$H)</f>
        <v>0</v>
      </c>
      <c r="J497" s="40">
        <f>SUMIF(Aug!$A:$A,TB!$A497,Aug!$H:$H)</f>
        <v>0</v>
      </c>
      <c r="K497" s="40">
        <f>SUMIF(Sep!$A:$A,TB!$A497,Sep!$H:$H)</f>
        <v>0</v>
      </c>
      <c r="L497" s="40">
        <f>SUMIF(Oct!$A:$A,TB!$A497,Oct!$H:$H)</f>
        <v>0</v>
      </c>
      <c r="M497" s="40">
        <f>SUMIF(Nov!$A:$A,TB!$A497,Nov!$H:$H)</f>
        <v>0</v>
      </c>
      <c r="N497" s="167">
        <f>SUMIF(Dec!$A:$A,TB!$A497,Dec!$H:$H)</f>
        <v>0</v>
      </c>
      <c r="O497" s="181"/>
      <c r="P497" s="181"/>
      <c r="Q497" s="172">
        <v>0</v>
      </c>
      <c r="R497" s="40">
        <v>0</v>
      </c>
      <c r="S497" s="40">
        <v>0</v>
      </c>
      <c r="T497" s="40">
        <v>0</v>
      </c>
      <c r="U497" s="40">
        <v>0</v>
      </c>
      <c r="V497" s="40">
        <v>0</v>
      </c>
      <c r="W497" s="40">
        <v>0</v>
      </c>
      <c r="X497" s="40">
        <v>0</v>
      </c>
      <c r="Y497" s="40">
        <v>0</v>
      </c>
      <c r="Z497" s="40">
        <v>0</v>
      </c>
      <c r="AA497" s="40">
        <v>0</v>
      </c>
      <c r="AB497" s="40">
        <v>0</v>
      </c>
      <c r="AD497" s="40">
        <f t="shared" si="682"/>
        <v>0</v>
      </c>
      <c r="AE497" s="40">
        <f t="shared" si="683"/>
        <v>0</v>
      </c>
      <c r="AF497" s="40">
        <f t="shared" si="684"/>
        <v>0</v>
      </c>
      <c r="AG497" s="40">
        <f t="shared" si="685"/>
        <v>0</v>
      </c>
      <c r="AH497" s="40">
        <f t="shared" si="686"/>
        <v>0</v>
      </c>
      <c r="AI497" s="40">
        <f t="shared" si="687"/>
        <v>0</v>
      </c>
      <c r="AJ497" s="40">
        <f t="shared" si="688"/>
        <v>0</v>
      </c>
      <c r="AK497" s="40">
        <f t="shared" si="689"/>
        <v>0</v>
      </c>
      <c r="AL497" s="40">
        <f t="shared" si="690"/>
        <v>0</v>
      </c>
      <c r="AM497" s="40">
        <f t="shared" si="691"/>
        <v>0</v>
      </c>
      <c r="AN497" s="40">
        <f t="shared" si="692"/>
        <v>0</v>
      </c>
      <c r="AO497" s="167">
        <f t="shared" si="693"/>
        <v>0</v>
      </c>
    </row>
    <row r="498" spans="1:41" ht="16.399999999999999" customHeight="1">
      <c r="A498" s="13"/>
      <c r="B498" s="21"/>
      <c r="C498" s="40">
        <f>SUMIF(Jan!$A:$A,TB!$A498,Jan!$H:$H)</f>
        <v>0</v>
      </c>
      <c r="D498" s="40">
        <f>SUMIF(Feb!$A:$A,TB!$A498,Feb!$H:$H)</f>
        <v>0</v>
      </c>
      <c r="E498" s="40">
        <f>SUMIF(Mar!$A:$A,TB!$A498,Mar!$H:$H)</f>
        <v>0</v>
      </c>
      <c r="F498" s="40">
        <f>SUMIF(Apr!$A:$A,TB!$A498,Apr!$H:$H)</f>
        <v>0</v>
      </c>
      <c r="G498" s="40">
        <f>SUMIF(May!$A:$A,TB!$A498,May!$H:$H)</f>
        <v>0</v>
      </c>
      <c r="H498" s="40">
        <f>SUMIF(Jun!$A:$A,TB!$A498,Jun!$H:$H)</f>
        <v>0</v>
      </c>
      <c r="I498" s="40">
        <f>SUMIF(Jul!$A:$A,TB!$A498,Jul!$H:$H)</f>
        <v>0</v>
      </c>
      <c r="J498" s="40">
        <f>SUMIF(Aug!$A:$A,TB!$A498,Aug!$H:$H)</f>
        <v>0</v>
      </c>
      <c r="K498" s="40">
        <f>SUMIF(Sep!$A:$A,TB!$A498,Sep!$H:$H)</f>
        <v>0</v>
      </c>
      <c r="L498" s="40">
        <f>SUMIF(Oct!$A:$A,TB!$A498,Oct!$H:$H)</f>
        <v>0</v>
      </c>
      <c r="M498" s="40">
        <f>SUMIF(Nov!$A:$A,TB!$A498,Nov!$H:$H)</f>
        <v>0</v>
      </c>
      <c r="N498" s="167">
        <f>SUMIF(Dec!$A:$A,TB!$A498,Dec!$H:$H)</f>
        <v>0</v>
      </c>
      <c r="O498" s="181"/>
      <c r="P498" s="181"/>
      <c r="Q498" s="172">
        <v>0</v>
      </c>
      <c r="R498" s="40">
        <v>0</v>
      </c>
      <c r="S498" s="40">
        <v>0</v>
      </c>
      <c r="T498" s="40">
        <v>0</v>
      </c>
      <c r="U498" s="40">
        <v>0</v>
      </c>
      <c r="V498" s="40">
        <v>0</v>
      </c>
      <c r="W498" s="40">
        <v>0</v>
      </c>
      <c r="X498" s="40">
        <v>0</v>
      </c>
      <c r="Y498" s="40">
        <v>0</v>
      </c>
      <c r="Z498" s="40">
        <v>0</v>
      </c>
      <c r="AA498" s="40">
        <v>0</v>
      </c>
      <c r="AB498" s="40">
        <v>0</v>
      </c>
      <c r="AD498" s="40">
        <f t="shared" si="682"/>
        <v>0</v>
      </c>
      <c r="AE498" s="40">
        <f t="shared" si="683"/>
        <v>0</v>
      </c>
      <c r="AF498" s="40">
        <f t="shared" si="684"/>
        <v>0</v>
      </c>
      <c r="AG498" s="40">
        <f t="shared" si="685"/>
        <v>0</v>
      </c>
      <c r="AH498" s="40">
        <f t="shared" si="686"/>
        <v>0</v>
      </c>
      <c r="AI498" s="40">
        <f t="shared" si="687"/>
        <v>0</v>
      </c>
      <c r="AJ498" s="40">
        <f t="shared" si="688"/>
        <v>0</v>
      </c>
      <c r="AK498" s="40">
        <f t="shared" si="689"/>
        <v>0</v>
      </c>
      <c r="AL498" s="40">
        <f t="shared" si="690"/>
        <v>0</v>
      </c>
      <c r="AM498" s="40">
        <f t="shared" si="691"/>
        <v>0</v>
      </c>
      <c r="AN498" s="40">
        <f t="shared" si="692"/>
        <v>0</v>
      </c>
      <c r="AO498" s="167">
        <f t="shared" si="693"/>
        <v>0</v>
      </c>
    </row>
    <row r="499" spans="1:41" ht="16.399999999999999" customHeight="1">
      <c r="A499" s="13"/>
      <c r="B499" s="21"/>
      <c r="C499" s="40">
        <f>SUMIF(Jan!$A:$A,TB!$A499,Jan!$H:$H)</f>
        <v>0</v>
      </c>
      <c r="D499" s="40">
        <f>SUMIF(Feb!$A:$A,TB!$A499,Feb!$H:$H)</f>
        <v>0</v>
      </c>
      <c r="E499" s="40">
        <f>SUMIF(Mar!$A:$A,TB!$A499,Mar!$H:$H)</f>
        <v>0</v>
      </c>
      <c r="F499" s="40">
        <f>SUMIF(Apr!$A:$A,TB!$A499,Apr!$H:$H)</f>
        <v>0</v>
      </c>
      <c r="G499" s="40">
        <f>SUMIF(May!$A:$A,TB!$A499,May!$H:$H)</f>
        <v>0</v>
      </c>
      <c r="H499" s="40">
        <f>SUMIF(Jun!$A:$A,TB!$A499,Jun!$H:$H)</f>
        <v>0</v>
      </c>
      <c r="I499" s="40">
        <f>SUMIF(Jul!$A:$A,TB!$A499,Jul!$H:$H)</f>
        <v>0</v>
      </c>
      <c r="J499" s="40">
        <f>SUMIF(Aug!$A:$A,TB!$A499,Aug!$H:$H)</f>
        <v>0</v>
      </c>
      <c r="K499" s="40">
        <f>SUMIF(Sep!$A:$A,TB!$A499,Sep!$H:$H)</f>
        <v>0</v>
      </c>
      <c r="L499" s="40">
        <f>SUMIF(Oct!$A:$A,TB!$A499,Oct!$H:$H)</f>
        <v>0</v>
      </c>
      <c r="M499" s="40">
        <f>SUMIF(Nov!$A:$A,TB!$A499,Nov!$H:$H)</f>
        <v>0</v>
      </c>
      <c r="N499" s="167">
        <f>SUMIF(Dec!$A:$A,TB!$A499,Dec!$H:$H)</f>
        <v>0</v>
      </c>
      <c r="O499" s="181"/>
      <c r="P499" s="181"/>
      <c r="Q499" s="172">
        <v>0</v>
      </c>
      <c r="R499" s="40">
        <v>0</v>
      </c>
      <c r="S499" s="40">
        <v>0</v>
      </c>
      <c r="T499" s="40">
        <v>0</v>
      </c>
      <c r="U499" s="40">
        <v>0</v>
      </c>
      <c r="V499" s="40">
        <v>0</v>
      </c>
      <c r="W499" s="40">
        <v>0</v>
      </c>
      <c r="X499" s="40">
        <v>0</v>
      </c>
      <c r="Y499" s="40">
        <v>0</v>
      </c>
      <c r="Z499" s="40">
        <v>0</v>
      </c>
      <c r="AA499" s="40">
        <v>0</v>
      </c>
      <c r="AB499" s="40">
        <v>0</v>
      </c>
      <c r="AD499" s="40">
        <f t="shared" si="682"/>
        <v>0</v>
      </c>
      <c r="AE499" s="40">
        <f t="shared" si="683"/>
        <v>0</v>
      </c>
      <c r="AF499" s="40">
        <f t="shared" si="684"/>
        <v>0</v>
      </c>
      <c r="AG499" s="40">
        <f t="shared" si="685"/>
        <v>0</v>
      </c>
      <c r="AH499" s="40">
        <f t="shared" si="686"/>
        <v>0</v>
      </c>
      <c r="AI499" s="40">
        <f t="shared" si="687"/>
        <v>0</v>
      </c>
      <c r="AJ499" s="40">
        <f t="shared" si="688"/>
        <v>0</v>
      </c>
      <c r="AK499" s="40">
        <f t="shared" si="689"/>
        <v>0</v>
      </c>
      <c r="AL499" s="40">
        <f t="shared" si="690"/>
        <v>0</v>
      </c>
      <c r="AM499" s="40">
        <f t="shared" si="691"/>
        <v>0</v>
      </c>
      <c r="AN499" s="40">
        <f t="shared" si="692"/>
        <v>0</v>
      </c>
      <c r="AO499" s="167">
        <f t="shared" si="693"/>
        <v>0</v>
      </c>
    </row>
    <row r="500" spans="1:41" ht="16.399999999999999" customHeight="1">
      <c r="A500" s="17" t="s">
        <v>80</v>
      </c>
      <c r="B500" s="18"/>
      <c r="C500" s="19">
        <f t="shared" ref="C500" si="694">ROUND(SUM(C496:C499),2)</f>
        <v>0</v>
      </c>
      <c r="D500" s="19">
        <f t="shared" ref="D500:N500" si="695">ROUND(SUM(D496:D499),2)</f>
        <v>0</v>
      </c>
      <c r="E500" s="19">
        <f t="shared" si="695"/>
        <v>0</v>
      </c>
      <c r="F500" s="19">
        <f t="shared" si="695"/>
        <v>0</v>
      </c>
      <c r="G500" s="19">
        <f t="shared" si="695"/>
        <v>0</v>
      </c>
      <c r="H500" s="19">
        <f t="shared" si="695"/>
        <v>0</v>
      </c>
      <c r="I500" s="19">
        <f t="shared" si="695"/>
        <v>0</v>
      </c>
      <c r="J500" s="19">
        <f t="shared" si="695"/>
        <v>0</v>
      </c>
      <c r="K500" s="19">
        <f t="shared" si="695"/>
        <v>0</v>
      </c>
      <c r="L500" s="19">
        <f t="shared" si="695"/>
        <v>0</v>
      </c>
      <c r="M500" s="19">
        <f t="shared" si="695"/>
        <v>0</v>
      </c>
      <c r="N500" s="166">
        <f t="shared" si="695"/>
        <v>0</v>
      </c>
      <c r="O500" s="180"/>
      <c r="P500" s="180"/>
      <c r="Q500" s="171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:AO500" si="696">ROUND(SUM(AD496:AD499),2)</f>
        <v>0</v>
      </c>
      <c r="AE500" s="19">
        <f t="shared" si="696"/>
        <v>0</v>
      </c>
      <c r="AF500" s="19">
        <f t="shared" si="696"/>
        <v>0</v>
      </c>
      <c r="AG500" s="19">
        <f t="shared" si="696"/>
        <v>0</v>
      </c>
      <c r="AH500" s="19">
        <f t="shared" si="696"/>
        <v>0</v>
      </c>
      <c r="AI500" s="19">
        <f t="shared" si="696"/>
        <v>0</v>
      </c>
      <c r="AJ500" s="19">
        <f t="shared" si="696"/>
        <v>0</v>
      </c>
      <c r="AK500" s="19">
        <f t="shared" si="696"/>
        <v>0</v>
      </c>
      <c r="AL500" s="19">
        <f t="shared" si="696"/>
        <v>0</v>
      </c>
      <c r="AM500" s="19">
        <f t="shared" si="696"/>
        <v>0</v>
      </c>
      <c r="AN500" s="19">
        <f t="shared" si="696"/>
        <v>0</v>
      </c>
      <c r="AO500" s="19">
        <f t="shared" si="696"/>
        <v>0</v>
      </c>
    </row>
    <row r="501" spans="1:41" ht="16.399999999999999" customHeight="1">
      <c r="A501" s="20"/>
      <c r="B501" s="14"/>
      <c r="C501" s="40">
        <f>SUMIF(Jan!$A:$A,TB!$A501,Jan!$H:$H)</f>
        <v>0</v>
      </c>
      <c r="D501" s="40">
        <f>SUMIF(Feb!$A:$A,TB!$A501,Feb!$H:$H)</f>
        <v>0</v>
      </c>
      <c r="E501" s="40">
        <f>SUMIF(Mar!$A:$A,TB!$A501,Mar!$H:$H)</f>
        <v>0</v>
      </c>
      <c r="F501" s="40">
        <f>SUMIF(Apr!$A:$A,TB!$A501,Apr!$H:$H)</f>
        <v>0</v>
      </c>
      <c r="G501" s="40">
        <f>SUMIF(May!$A:$A,TB!$A501,May!$H:$H)</f>
        <v>0</v>
      </c>
      <c r="H501" s="40">
        <f>SUMIF(Jun!$A:$A,TB!$A501,Jun!$H:$H)</f>
        <v>0</v>
      </c>
      <c r="I501" s="40">
        <f>SUMIF(Jul!$A:$A,TB!$A501,Jul!$H:$H)</f>
        <v>0</v>
      </c>
      <c r="J501" s="40">
        <f>SUMIF(Aug!$A:$A,TB!$A501,Aug!$H:$H)</f>
        <v>0</v>
      </c>
      <c r="K501" s="40">
        <f>SUMIF(Sep!$A:$A,TB!$A501,Sep!$H:$H)</f>
        <v>0</v>
      </c>
      <c r="L501" s="40">
        <f>SUMIF(Oct!$A:$A,TB!$A501,Oct!$H:$H)</f>
        <v>0</v>
      </c>
      <c r="M501" s="40">
        <f>SUMIF(Nov!$A:$A,TB!$A501,Nov!$H:$H)</f>
        <v>0</v>
      </c>
      <c r="N501" s="167">
        <f>SUMIF(Dec!$A:$A,TB!$A501,Dec!$H:$H)</f>
        <v>0</v>
      </c>
      <c r="O501" s="181"/>
      <c r="P501" s="181"/>
      <c r="Q501" s="172">
        <v>0</v>
      </c>
      <c r="R501" s="40">
        <v>0</v>
      </c>
      <c r="S501" s="40">
        <v>0</v>
      </c>
      <c r="T501" s="40">
        <v>0</v>
      </c>
      <c r="U501" s="40">
        <v>0</v>
      </c>
      <c r="V501" s="40">
        <v>0</v>
      </c>
      <c r="W501" s="40">
        <v>0</v>
      </c>
      <c r="X501" s="40">
        <v>0</v>
      </c>
      <c r="Y501" s="40">
        <v>0</v>
      </c>
      <c r="Z501" s="40">
        <v>0</v>
      </c>
      <c r="AA501" s="40">
        <v>0</v>
      </c>
      <c r="AB501" s="40">
        <v>0</v>
      </c>
      <c r="AD501" s="40">
        <f t="shared" ref="AD501:AD506" si="697">ROUND(C501*AD$2,2)</f>
        <v>0</v>
      </c>
      <c r="AE501" s="40">
        <f t="shared" ref="AE501:AE506" si="698">ROUND(D501*AE$2,2)</f>
        <v>0</v>
      </c>
      <c r="AF501" s="40">
        <f t="shared" ref="AF501:AF506" si="699">ROUND(E501*AF$2,2)</f>
        <v>0</v>
      </c>
      <c r="AG501" s="40">
        <f t="shared" ref="AG501:AG506" si="700">ROUND(F501*AG$2,2)</f>
        <v>0</v>
      </c>
      <c r="AH501" s="40">
        <f t="shared" ref="AH501:AH506" si="701">ROUND(G501*AH$2,2)</f>
        <v>0</v>
      </c>
      <c r="AI501" s="40">
        <f t="shared" ref="AI501:AI506" si="702">ROUND(H501*AI$2,2)</f>
        <v>0</v>
      </c>
      <c r="AJ501" s="40">
        <f t="shared" ref="AJ501:AJ506" si="703">ROUND(I501*AJ$2,2)</f>
        <v>0</v>
      </c>
      <c r="AK501" s="40">
        <f t="shared" ref="AK501:AK506" si="704">ROUND(J501*AK$2,2)</f>
        <v>0</v>
      </c>
      <c r="AL501" s="40">
        <f t="shared" ref="AL501:AL506" si="705">ROUND(K501*AL$2,2)</f>
        <v>0</v>
      </c>
      <c r="AM501" s="40">
        <f t="shared" ref="AM501:AM506" si="706">ROUND(L501*AM$2,2)</f>
        <v>0</v>
      </c>
      <c r="AN501" s="40">
        <f t="shared" ref="AN501:AN506" si="707">ROUND(M501*AN$2,2)</f>
        <v>0</v>
      </c>
      <c r="AO501" s="167">
        <f t="shared" ref="AO501:AO506" si="708">ROUND(N501*AO$2,2)</f>
        <v>0</v>
      </c>
    </row>
    <row r="502" spans="1:41" ht="16.399999999999999" customHeight="1">
      <c r="A502" s="20">
        <v>60002</v>
      </c>
      <c r="B502" s="14" t="s">
        <v>393</v>
      </c>
      <c r="C502" s="40">
        <f>SUMIF(Jan!$A:$A,TB!$A502,Jan!$H:$H)</f>
        <v>0</v>
      </c>
      <c r="D502" s="40">
        <f>SUMIF(Feb!$A:$A,TB!$A502,Feb!$H:$H)</f>
        <v>0</v>
      </c>
      <c r="E502" s="40">
        <f>SUMIF(Mar!$A:$A,TB!$A502,Mar!$H:$H)</f>
        <v>0</v>
      </c>
      <c r="F502" s="40">
        <f>SUMIF(Apr!$A:$A,TB!$A502,Apr!$H:$H)</f>
        <v>0</v>
      </c>
      <c r="G502" s="40">
        <f>SUMIF(May!$A:$A,TB!$A502,May!$H:$H)</f>
        <v>0</v>
      </c>
      <c r="H502" s="40">
        <f>SUMIF(Jun!$A:$A,TB!$A502,Jun!$H:$H)</f>
        <v>0</v>
      </c>
      <c r="I502" s="40">
        <f>SUMIF(Jul!$A:$A,TB!$A502,Jul!$H:$H)</f>
        <v>0</v>
      </c>
      <c r="J502" s="40">
        <f>SUMIF(Aug!$A:$A,TB!$A502,Aug!$H:$H)</f>
        <v>0</v>
      </c>
      <c r="K502" s="40">
        <f>SUMIF(Sep!$A:$A,TB!$A502,Sep!$H:$H)</f>
        <v>0</v>
      </c>
      <c r="L502" s="40">
        <f>SUMIF(Oct!$A:$A,TB!$A502,Oct!$H:$H)</f>
        <v>0</v>
      </c>
      <c r="M502" s="40">
        <f>SUMIF(Nov!$A:$A,TB!$A502,Nov!$H:$H)</f>
        <v>0</v>
      </c>
      <c r="N502" s="167">
        <f>SUMIF(Dec!$A:$A,TB!$A502,Dec!$H:$H)</f>
        <v>0</v>
      </c>
      <c r="O502" s="181"/>
      <c r="P502" s="181"/>
      <c r="Q502" s="172">
        <v>0</v>
      </c>
      <c r="R502" s="40">
        <v>0</v>
      </c>
      <c r="S502" s="40">
        <v>0</v>
      </c>
      <c r="T502" s="40">
        <v>0</v>
      </c>
      <c r="U502" s="40">
        <v>-6968.48</v>
      </c>
      <c r="V502" s="40">
        <v>-9122.56</v>
      </c>
      <c r="W502" s="40">
        <v>-9244.86</v>
      </c>
      <c r="X502" s="40">
        <v>-9244.86</v>
      </c>
      <c r="Y502" s="40">
        <v>-9244.86</v>
      </c>
      <c r="Z502" s="40">
        <v>-12125.97</v>
      </c>
      <c r="AA502" s="40">
        <v>-12125.97</v>
      </c>
      <c r="AB502" s="40">
        <v>-9413.1200000000008</v>
      </c>
      <c r="AD502" s="40">
        <f t="shared" si="697"/>
        <v>0</v>
      </c>
      <c r="AE502" s="40">
        <f t="shared" si="698"/>
        <v>0</v>
      </c>
      <c r="AF502" s="40">
        <f t="shared" si="699"/>
        <v>0</v>
      </c>
      <c r="AG502" s="40">
        <f t="shared" si="700"/>
        <v>0</v>
      </c>
      <c r="AH502" s="40">
        <f t="shared" si="701"/>
        <v>0</v>
      </c>
      <c r="AI502" s="40">
        <f t="shared" si="702"/>
        <v>0</v>
      </c>
      <c r="AJ502" s="40">
        <f t="shared" si="703"/>
        <v>0</v>
      </c>
      <c r="AK502" s="40">
        <f t="shared" si="704"/>
        <v>0</v>
      </c>
      <c r="AL502" s="40">
        <f t="shared" si="705"/>
        <v>0</v>
      </c>
      <c r="AM502" s="40">
        <f t="shared" si="706"/>
        <v>0</v>
      </c>
      <c r="AN502" s="40">
        <f t="shared" si="707"/>
        <v>0</v>
      </c>
      <c r="AO502" s="167">
        <f t="shared" si="708"/>
        <v>0</v>
      </c>
    </row>
    <row r="503" spans="1:41" ht="16.399999999999999" customHeight="1">
      <c r="A503" s="20">
        <v>60003</v>
      </c>
      <c r="B503" s="14" t="s">
        <v>394</v>
      </c>
      <c r="C503" s="40">
        <f>SUMIF(Jan!$A:$A,TB!$A503,Jan!$H:$H)</f>
        <v>0</v>
      </c>
      <c r="D503" s="40">
        <f>SUMIF(Feb!$A:$A,TB!$A503,Feb!$H:$H)</f>
        <v>0</v>
      </c>
      <c r="E503" s="40">
        <f>SUMIF(Mar!$A:$A,TB!$A503,Mar!$H:$H)</f>
        <v>0</v>
      </c>
      <c r="F503" s="40">
        <f>SUMIF(Apr!$A:$A,TB!$A503,Apr!$H:$H)</f>
        <v>0</v>
      </c>
      <c r="G503" s="40">
        <f>SUMIF(May!$A:$A,TB!$A503,May!$H:$H)</f>
        <v>0</v>
      </c>
      <c r="H503" s="40">
        <f>SUMIF(Jun!$A:$A,TB!$A503,Jun!$H:$H)</f>
        <v>0</v>
      </c>
      <c r="I503" s="40">
        <f>SUMIF(Jul!$A:$A,TB!$A503,Jul!$H:$H)</f>
        <v>0</v>
      </c>
      <c r="J503" s="40">
        <f>SUMIF(Aug!$A:$A,TB!$A503,Aug!$H:$H)</f>
        <v>0</v>
      </c>
      <c r="K503" s="40">
        <f>SUMIF(Sep!$A:$A,TB!$A503,Sep!$H:$H)</f>
        <v>0</v>
      </c>
      <c r="L503" s="40">
        <f>SUMIF(Oct!$A:$A,TB!$A503,Oct!$H:$H)</f>
        <v>0</v>
      </c>
      <c r="M503" s="40">
        <f>SUMIF(Nov!$A:$A,TB!$A503,Nov!$H:$H)</f>
        <v>0</v>
      </c>
      <c r="N503" s="167">
        <f>SUMIF(Dec!$A:$A,TB!$A503,Dec!$H:$H)</f>
        <v>0</v>
      </c>
      <c r="O503" s="181"/>
      <c r="P503" s="181"/>
      <c r="Q503" s="172">
        <v>0</v>
      </c>
      <c r="R503" s="40">
        <v>0</v>
      </c>
      <c r="S503" s="40">
        <v>0</v>
      </c>
      <c r="T503" s="40">
        <v>0</v>
      </c>
      <c r="U503" s="40">
        <v>0</v>
      </c>
      <c r="V503" s="40">
        <v>0</v>
      </c>
      <c r="W503" s="40">
        <v>0</v>
      </c>
      <c r="X503" s="40">
        <v>0</v>
      </c>
      <c r="Y503" s="40">
        <v>0</v>
      </c>
      <c r="Z503" s="40">
        <v>0</v>
      </c>
      <c r="AA503" s="40">
        <v>0</v>
      </c>
      <c r="AB503" s="40">
        <v>-16095</v>
      </c>
      <c r="AD503" s="40">
        <f t="shared" si="697"/>
        <v>0</v>
      </c>
      <c r="AE503" s="40">
        <f t="shared" si="698"/>
        <v>0</v>
      </c>
      <c r="AF503" s="40">
        <f t="shared" si="699"/>
        <v>0</v>
      </c>
      <c r="AG503" s="40">
        <f t="shared" si="700"/>
        <v>0</v>
      </c>
      <c r="AH503" s="40">
        <f t="shared" si="701"/>
        <v>0</v>
      </c>
      <c r="AI503" s="40">
        <f t="shared" si="702"/>
        <v>0</v>
      </c>
      <c r="AJ503" s="40">
        <f t="shared" si="703"/>
        <v>0</v>
      </c>
      <c r="AK503" s="40">
        <f t="shared" si="704"/>
        <v>0</v>
      </c>
      <c r="AL503" s="40">
        <f t="shared" si="705"/>
        <v>0</v>
      </c>
      <c r="AM503" s="40">
        <f t="shared" si="706"/>
        <v>0</v>
      </c>
      <c r="AN503" s="40">
        <f t="shared" si="707"/>
        <v>0</v>
      </c>
      <c r="AO503" s="167">
        <f t="shared" si="708"/>
        <v>0</v>
      </c>
    </row>
    <row r="504" spans="1:41" ht="16.399999999999999" customHeight="1">
      <c r="A504" s="20">
        <v>60004</v>
      </c>
      <c r="B504" s="14" t="s">
        <v>395</v>
      </c>
      <c r="C504" s="40">
        <f>SUMIF(Jan!$A:$A,TB!$A504,Jan!$H:$H)</f>
        <v>-31188.25</v>
      </c>
      <c r="D504" s="40">
        <f>SUMIF(Feb!$A:$A,TB!$A504,Feb!$H:$H)</f>
        <v>-64526.5</v>
      </c>
      <c r="E504" s="40">
        <f>SUMIF(Mar!$A:$A,TB!$A504,Mar!$H:$H)</f>
        <v>-95714.75</v>
      </c>
      <c r="F504" s="40">
        <f>SUMIF(Apr!$A:$A,TB!$A504,Apr!$H:$H)</f>
        <v>-126903</v>
      </c>
      <c r="G504" s="40">
        <f>SUMIF(May!$A:$A,TB!$A504,May!$H:$H)</f>
        <v>-158091.25</v>
      </c>
      <c r="H504" s="40">
        <f>SUMIF(Jun!$A:$A,TB!$A504,Jun!$H:$H)</f>
        <v>-189279.5</v>
      </c>
      <c r="I504" s="40">
        <f>SUMIF(Jul!$A:$A,TB!$A504,Jul!$H:$H)</f>
        <v>-189279.5</v>
      </c>
      <c r="J504" s="40">
        <f>SUMIF(Aug!$A:$A,TB!$A504,Aug!$H:$H)</f>
        <v>-189279.5</v>
      </c>
      <c r="K504" s="40">
        <f>SUMIF(Sep!$A:$A,TB!$A504,Sep!$H:$H)</f>
        <v>-189279.5</v>
      </c>
      <c r="L504" s="40">
        <f>SUMIF(Oct!$A:$A,TB!$A504,Oct!$H:$H)</f>
        <v>-189279.5</v>
      </c>
      <c r="M504" s="40">
        <f>SUMIF(Nov!$A:$A,TB!$A504,Nov!$H:$H)</f>
        <v>-189279.5</v>
      </c>
      <c r="N504" s="167">
        <f>SUMIF(Dec!$A:$A,TB!$A504,Dec!$H:$H)</f>
        <v>-189279.5</v>
      </c>
      <c r="O504" s="181"/>
      <c r="P504" s="181"/>
      <c r="Q504" s="172">
        <v>-31188.25</v>
      </c>
      <c r="R504" s="40">
        <v>-62376.5</v>
      </c>
      <c r="S504" s="40">
        <v>-87327.1</v>
      </c>
      <c r="T504" s="40">
        <v>-112277.7</v>
      </c>
      <c r="U504" s="40">
        <v>-143466.95000000001</v>
      </c>
      <c r="V504" s="40">
        <v>-174655.2</v>
      </c>
      <c r="W504" s="40">
        <v>-205843.45</v>
      </c>
      <c r="X504" s="40">
        <v>-237031.7</v>
      </c>
      <c r="Y504" s="40">
        <v>-268219.95</v>
      </c>
      <c r="Z504" s="40">
        <v>-299408.2</v>
      </c>
      <c r="AA504" s="40">
        <v>-330596.45</v>
      </c>
      <c r="AB504" s="40">
        <v>-361784.7</v>
      </c>
      <c r="AD504" s="40">
        <f t="shared" si="697"/>
        <v>-239407.24</v>
      </c>
      <c r="AE504" s="40">
        <f t="shared" si="698"/>
        <v>-493221.21</v>
      </c>
      <c r="AF504" s="40">
        <f t="shared" si="699"/>
        <v>-731164.98</v>
      </c>
      <c r="AG504" s="40">
        <f t="shared" si="700"/>
        <v>-969729.27</v>
      </c>
      <c r="AH504" s="40">
        <f t="shared" si="701"/>
        <v>-1210662.79</v>
      </c>
      <c r="AI504" s="40">
        <f t="shared" si="702"/>
        <v>-1450713.8</v>
      </c>
      <c r="AJ504" s="40">
        <f t="shared" si="703"/>
        <v>-1450713.8</v>
      </c>
      <c r="AK504" s="40">
        <f t="shared" si="704"/>
        <v>-1450713.8</v>
      </c>
      <c r="AL504" s="40">
        <f t="shared" si="705"/>
        <v>-1450713.8</v>
      </c>
      <c r="AM504" s="40">
        <f t="shared" si="706"/>
        <v>-1450713.8</v>
      </c>
      <c r="AN504" s="40">
        <f t="shared" si="707"/>
        <v>-1450713.8</v>
      </c>
      <c r="AO504" s="167">
        <f t="shared" si="708"/>
        <v>-1450713.8</v>
      </c>
    </row>
    <row r="505" spans="1:41" ht="16.399999999999999" customHeight="1">
      <c r="A505" s="13">
        <v>60005</v>
      </c>
      <c r="B505" s="21" t="s">
        <v>396</v>
      </c>
      <c r="C505" s="40">
        <f>SUMIF(Jan!$A:$A,TB!$A505,Jan!$H:$H)</f>
        <v>-10600.2</v>
      </c>
      <c r="D505" s="40">
        <f>SUMIF(Feb!$A:$A,TB!$A505,Feb!$H:$H)</f>
        <v>-21211.1</v>
      </c>
      <c r="E505" s="40">
        <f>SUMIF(Mar!$A:$A,TB!$A505,Mar!$H:$H)</f>
        <v>-32790</v>
      </c>
      <c r="F505" s="40">
        <f>SUMIF(Apr!$A:$A,TB!$A505,Apr!$H:$H)</f>
        <v>-59088.9</v>
      </c>
      <c r="G505" s="40">
        <f>SUMIF(May!$A:$A,TB!$A505,May!$H:$H)</f>
        <v>-78921.100000000006</v>
      </c>
      <c r="H505" s="40">
        <f>SUMIF(Jun!$A:$A,TB!$A505,Jun!$H:$H)</f>
        <v>-99150.7</v>
      </c>
      <c r="I505" s="40">
        <f>SUMIF(Jul!$A:$A,TB!$A505,Jul!$H:$H)</f>
        <v>-99150.7</v>
      </c>
      <c r="J505" s="40">
        <f>SUMIF(Aug!$A:$A,TB!$A505,Aug!$H:$H)</f>
        <v>-99150.7</v>
      </c>
      <c r="K505" s="40">
        <f>SUMIF(Sep!$A:$A,TB!$A505,Sep!$H:$H)</f>
        <v>-99150.7</v>
      </c>
      <c r="L505" s="40">
        <f>SUMIF(Oct!$A:$A,TB!$A505,Oct!$H:$H)</f>
        <v>-99150.7</v>
      </c>
      <c r="M505" s="40">
        <f>SUMIF(Nov!$A:$A,TB!$A505,Nov!$H:$H)</f>
        <v>-99150.7</v>
      </c>
      <c r="N505" s="167">
        <f>SUMIF(Dec!$A:$A,TB!$A505,Dec!$H:$H)</f>
        <v>-99150.7</v>
      </c>
      <c r="O505" s="181"/>
      <c r="P505" s="181"/>
      <c r="Q505" s="172">
        <v>-1746.4</v>
      </c>
      <c r="R505" s="40">
        <v>-10350.9</v>
      </c>
      <c r="S505" s="40">
        <v>-20966.8</v>
      </c>
      <c r="T505" s="40">
        <v>-28440.9</v>
      </c>
      <c r="U505" s="40">
        <v>-37672.9</v>
      </c>
      <c r="V505" s="40">
        <v>-52474.400000000001</v>
      </c>
      <c r="W505" s="40">
        <v>-66038.3</v>
      </c>
      <c r="X505" s="40">
        <v>-77493.2</v>
      </c>
      <c r="Y505" s="40">
        <v>-90360.6</v>
      </c>
      <c r="Z505" s="40">
        <v>-103777.60000000001</v>
      </c>
      <c r="AA505" s="40">
        <v>-114348.7</v>
      </c>
      <c r="AB505" s="40">
        <v>-120607.4</v>
      </c>
      <c r="AD505" s="40">
        <f t="shared" si="697"/>
        <v>-81369.259999999995</v>
      </c>
      <c r="AE505" s="40">
        <f t="shared" si="698"/>
        <v>-162131.29</v>
      </c>
      <c r="AF505" s="40">
        <f t="shared" si="699"/>
        <v>-250482.81</v>
      </c>
      <c r="AG505" s="40">
        <f t="shared" si="700"/>
        <v>-451527.83</v>
      </c>
      <c r="AH505" s="40">
        <f t="shared" si="701"/>
        <v>-604377.78</v>
      </c>
      <c r="AI505" s="40">
        <f t="shared" si="702"/>
        <v>-759930.63</v>
      </c>
      <c r="AJ505" s="40">
        <f t="shared" si="703"/>
        <v>-759930.63</v>
      </c>
      <c r="AK505" s="40">
        <f t="shared" si="704"/>
        <v>-759930.63</v>
      </c>
      <c r="AL505" s="40">
        <f t="shared" si="705"/>
        <v>-759930.63</v>
      </c>
      <c r="AM505" s="40">
        <f t="shared" si="706"/>
        <v>-759930.63</v>
      </c>
      <c r="AN505" s="40">
        <f t="shared" si="707"/>
        <v>-759930.63</v>
      </c>
      <c r="AO505" s="167">
        <f t="shared" si="708"/>
        <v>-759930.63</v>
      </c>
    </row>
    <row r="506" spans="1:41" ht="16.399999999999999" customHeight="1">
      <c r="A506" s="13"/>
      <c r="B506" s="21"/>
      <c r="C506" s="40">
        <f>SUMIF(Jan!$A:$A,TB!$A506,Jan!$H:$H)</f>
        <v>0</v>
      </c>
      <c r="D506" s="40">
        <f>SUMIF(Feb!$A:$A,TB!$A506,Feb!$H:$H)</f>
        <v>0</v>
      </c>
      <c r="E506" s="40">
        <f>SUMIF(Mar!$A:$A,TB!$A506,Mar!$H:$H)</f>
        <v>0</v>
      </c>
      <c r="F506" s="40">
        <f>SUMIF(Apr!$A:$A,TB!$A506,Apr!$H:$H)</f>
        <v>0</v>
      </c>
      <c r="G506" s="40">
        <f>SUMIF(May!$A:$A,TB!$A506,May!$H:$H)</f>
        <v>0</v>
      </c>
      <c r="H506" s="40">
        <f>SUMIF(Jun!$A:$A,TB!$A506,Jun!$H:$H)</f>
        <v>0</v>
      </c>
      <c r="I506" s="40">
        <f>SUMIF(Jul!$A:$A,TB!$A506,Jul!$H:$H)</f>
        <v>0</v>
      </c>
      <c r="J506" s="40">
        <f>SUMIF(Aug!$A:$A,TB!$A506,Aug!$H:$H)</f>
        <v>0</v>
      </c>
      <c r="K506" s="40">
        <f>SUMIF(Sep!$A:$A,TB!$A506,Sep!$H:$H)</f>
        <v>0</v>
      </c>
      <c r="L506" s="40">
        <f>SUMIF(Oct!$A:$A,TB!$A506,Oct!$H:$H)</f>
        <v>0</v>
      </c>
      <c r="M506" s="40">
        <f>SUMIF(Nov!$A:$A,TB!$A506,Nov!$H:$H)</f>
        <v>0</v>
      </c>
      <c r="N506" s="167">
        <f>SUMIF(Dec!$A:$A,TB!$A506,Dec!$H:$H)</f>
        <v>0</v>
      </c>
      <c r="O506" s="181"/>
      <c r="P506" s="181"/>
      <c r="Q506" s="172">
        <v>0</v>
      </c>
      <c r="R506" s="40">
        <v>0</v>
      </c>
      <c r="S506" s="40">
        <v>0</v>
      </c>
      <c r="T506" s="40">
        <v>0</v>
      </c>
      <c r="U506" s="40">
        <v>0</v>
      </c>
      <c r="V506" s="40">
        <v>0</v>
      </c>
      <c r="W506" s="40">
        <v>0</v>
      </c>
      <c r="X506" s="40">
        <v>0</v>
      </c>
      <c r="Y506" s="40">
        <v>0</v>
      </c>
      <c r="Z506" s="40">
        <v>0</v>
      </c>
      <c r="AA506" s="40">
        <v>0</v>
      </c>
      <c r="AB506" s="40">
        <v>0</v>
      </c>
      <c r="AD506" s="40">
        <f t="shared" si="697"/>
        <v>0</v>
      </c>
      <c r="AE506" s="40">
        <f t="shared" si="698"/>
        <v>0</v>
      </c>
      <c r="AF506" s="40">
        <f t="shared" si="699"/>
        <v>0</v>
      </c>
      <c r="AG506" s="40">
        <f t="shared" si="700"/>
        <v>0</v>
      </c>
      <c r="AH506" s="40">
        <f t="shared" si="701"/>
        <v>0</v>
      </c>
      <c r="AI506" s="40">
        <f t="shared" si="702"/>
        <v>0</v>
      </c>
      <c r="AJ506" s="40">
        <f t="shared" si="703"/>
        <v>0</v>
      </c>
      <c r="AK506" s="40">
        <f t="shared" si="704"/>
        <v>0</v>
      </c>
      <c r="AL506" s="40">
        <f t="shared" si="705"/>
        <v>0</v>
      </c>
      <c r="AM506" s="40">
        <f t="shared" si="706"/>
        <v>0</v>
      </c>
      <c r="AN506" s="40">
        <f t="shared" si="707"/>
        <v>0</v>
      </c>
      <c r="AO506" s="167">
        <f t="shared" si="708"/>
        <v>0</v>
      </c>
    </row>
    <row r="507" spans="1:41" ht="16.399999999999999" customHeight="1">
      <c r="A507" s="17" t="s">
        <v>81</v>
      </c>
      <c r="B507" s="18"/>
      <c r="C507" s="19">
        <f t="shared" ref="C507" si="709">ROUND(SUM(C501:C506),2)</f>
        <v>-41788.449999999997</v>
      </c>
      <c r="D507" s="19">
        <f t="shared" ref="D507:N507" si="710">ROUND(SUM(D501:D506),2)</f>
        <v>-85737.600000000006</v>
      </c>
      <c r="E507" s="19">
        <f t="shared" si="710"/>
        <v>-128504.75</v>
      </c>
      <c r="F507" s="19">
        <f t="shared" si="710"/>
        <v>-185991.9</v>
      </c>
      <c r="G507" s="19">
        <f t="shared" si="710"/>
        <v>-237012.35</v>
      </c>
      <c r="H507" s="19">
        <f t="shared" si="710"/>
        <v>-288430.2</v>
      </c>
      <c r="I507" s="19">
        <f t="shared" si="710"/>
        <v>-288430.2</v>
      </c>
      <c r="J507" s="19">
        <f t="shared" si="710"/>
        <v>-288430.2</v>
      </c>
      <c r="K507" s="19">
        <f t="shared" si="710"/>
        <v>-288430.2</v>
      </c>
      <c r="L507" s="19">
        <f t="shared" si="710"/>
        <v>-288430.2</v>
      </c>
      <c r="M507" s="19">
        <f t="shared" si="710"/>
        <v>-288430.2</v>
      </c>
      <c r="N507" s="166">
        <f t="shared" si="710"/>
        <v>-288430.2</v>
      </c>
      <c r="O507" s="180"/>
      <c r="P507" s="180"/>
      <c r="Q507" s="171">
        <v>-32934.65</v>
      </c>
      <c r="R507" s="19">
        <v>-72727.399999999994</v>
      </c>
      <c r="S507" s="19">
        <v>-108293.9</v>
      </c>
      <c r="T507" s="19">
        <v>-140718.6</v>
      </c>
      <c r="U507" s="19">
        <v>-188108.33</v>
      </c>
      <c r="V507" s="19">
        <v>-236252.16</v>
      </c>
      <c r="W507" s="19">
        <v>-281126.61</v>
      </c>
      <c r="X507" s="19">
        <v>-323769.76</v>
      </c>
      <c r="Y507" s="19">
        <v>-367825.41</v>
      </c>
      <c r="Z507" s="19">
        <v>-415311.77</v>
      </c>
      <c r="AA507" s="19">
        <v>-457071.12</v>
      </c>
      <c r="AB507" s="19">
        <v>-507900.22</v>
      </c>
      <c r="AD507" s="19">
        <f t="shared" ref="AD507:AO507" si="711">ROUND(SUM(AD501:AD506),2)</f>
        <v>-320776.5</v>
      </c>
      <c r="AE507" s="19">
        <f t="shared" si="711"/>
        <v>-655352.5</v>
      </c>
      <c r="AF507" s="19">
        <f t="shared" si="711"/>
        <v>-981647.79</v>
      </c>
      <c r="AG507" s="19">
        <f t="shared" si="711"/>
        <v>-1421257.1</v>
      </c>
      <c r="AH507" s="19">
        <f t="shared" si="711"/>
        <v>-1815040.57</v>
      </c>
      <c r="AI507" s="19">
        <f t="shared" si="711"/>
        <v>-2210644.4300000002</v>
      </c>
      <c r="AJ507" s="19">
        <f t="shared" si="711"/>
        <v>-2210644.4300000002</v>
      </c>
      <c r="AK507" s="19">
        <f t="shared" si="711"/>
        <v>-2210644.4300000002</v>
      </c>
      <c r="AL507" s="19">
        <f t="shared" si="711"/>
        <v>-2210644.4300000002</v>
      </c>
      <c r="AM507" s="19">
        <f t="shared" si="711"/>
        <v>-2210644.4300000002</v>
      </c>
      <c r="AN507" s="19">
        <f t="shared" si="711"/>
        <v>-2210644.4300000002</v>
      </c>
      <c r="AO507" s="19">
        <f t="shared" si="711"/>
        <v>-2210644.4300000002</v>
      </c>
    </row>
    <row r="508" spans="1:41" ht="16.399999999999999" customHeight="1">
      <c r="A508" s="20"/>
      <c r="B508" s="14"/>
      <c r="C508" s="40">
        <f>SUMIF(Jan!$A:$A,TB!$A508,Jan!$H:$H)</f>
        <v>0</v>
      </c>
      <c r="D508" s="40">
        <f>SUMIF(Feb!$A:$A,TB!$A508,Feb!$H:$H)</f>
        <v>0</v>
      </c>
      <c r="E508" s="40">
        <f>SUMIF(Mar!$A:$A,TB!$A508,Mar!$H:$H)</f>
        <v>0</v>
      </c>
      <c r="F508" s="40">
        <f>SUMIF(Apr!$A:$A,TB!$A508,Apr!$H:$H)</f>
        <v>0</v>
      </c>
      <c r="G508" s="40">
        <f>SUMIF(May!$A:$A,TB!$A508,May!$H:$H)</f>
        <v>0</v>
      </c>
      <c r="H508" s="40">
        <f>SUMIF(Jun!$A:$A,TB!$A508,Jun!$H:$H)</f>
        <v>0</v>
      </c>
      <c r="I508" s="40">
        <f>SUMIF(Jul!$A:$A,TB!$A508,Jul!$H:$H)</f>
        <v>0</v>
      </c>
      <c r="J508" s="40">
        <f>SUMIF(Aug!$A:$A,TB!$A508,Aug!$H:$H)</f>
        <v>0</v>
      </c>
      <c r="K508" s="40">
        <f>SUMIF(Sep!$A:$A,TB!$A508,Sep!$H:$H)</f>
        <v>0</v>
      </c>
      <c r="L508" s="40">
        <f>SUMIF(Oct!$A:$A,TB!$A508,Oct!$H:$H)</f>
        <v>0</v>
      </c>
      <c r="M508" s="40">
        <f>SUMIF(Nov!$A:$A,TB!$A508,Nov!$H:$H)</f>
        <v>0</v>
      </c>
      <c r="N508" s="167">
        <f>SUMIF(Dec!$A:$A,TB!$A508,Dec!$H:$H)</f>
        <v>0</v>
      </c>
      <c r="O508" s="181"/>
      <c r="P508" s="181"/>
      <c r="Q508" s="172">
        <v>0</v>
      </c>
      <c r="R508" s="40">
        <v>0</v>
      </c>
      <c r="S508" s="40">
        <v>0</v>
      </c>
      <c r="T508" s="40">
        <v>0</v>
      </c>
      <c r="U508" s="40">
        <v>0</v>
      </c>
      <c r="V508" s="40">
        <v>0</v>
      </c>
      <c r="W508" s="40">
        <v>0</v>
      </c>
      <c r="X508" s="40">
        <v>0</v>
      </c>
      <c r="Y508" s="40">
        <v>0</v>
      </c>
      <c r="Z508" s="40">
        <v>0</v>
      </c>
      <c r="AA508" s="40">
        <v>0</v>
      </c>
      <c r="AB508" s="40">
        <v>0</v>
      </c>
      <c r="AD508" s="40">
        <f t="shared" ref="AD508:AD513" si="712">ROUND(C508*AD$2,2)</f>
        <v>0</v>
      </c>
      <c r="AE508" s="40">
        <f t="shared" ref="AE508:AE513" si="713">ROUND(D508*AE$2,2)</f>
        <v>0</v>
      </c>
      <c r="AF508" s="40">
        <f t="shared" ref="AF508:AF513" si="714">ROUND(E508*AF$2,2)</f>
        <v>0</v>
      </c>
      <c r="AG508" s="40">
        <f t="shared" ref="AG508:AG513" si="715">ROUND(F508*AG$2,2)</f>
        <v>0</v>
      </c>
      <c r="AH508" s="40">
        <f t="shared" ref="AH508:AH513" si="716">ROUND(G508*AH$2,2)</f>
        <v>0</v>
      </c>
      <c r="AI508" s="40">
        <f t="shared" ref="AI508:AI513" si="717">ROUND(H508*AI$2,2)</f>
        <v>0</v>
      </c>
      <c r="AJ508" s="40">
        <f t="shared" ref="AJ508:AJ513" si="718">ROUND(I508*AJ$2,2)</f>
        <v>0</v>
      </c>
      <c r="AK508" s="40">
        <f t="shared" ref="AK508:AK513" si="719">ROUND(J508*AK$2,2)</f>
        <v>0</v>
      </c>
      <c r="AL508" s="40">
        <f t="shared" ref="AL508:AL513" si="720">ROUND(K508*AL$2,2)</f>
        <v>0</v>
      </c>
      <c r="AM508" s="40">
        <f t="shared" ref="AM508:AM513" si="721">ROUND(L508*AM$2,2)</f>
        <v>0</v>
      </c>
      <c r="AN508" s="40">
        <f t="shared" ref="AN508:AN513" si="722">ROUND(M508*AN$2,2)</f>
        <v>0</v>
      </c>
      <c r="AO508" s="167">
        <f t="shared" ref="AO508:AO513" si="723">ROUND(N508*AO$2,2)</f>
        <v>0</v>
      </c>
    </row>
    <row r="509" spans="1:41" ht="16.399999999999999" customHeight="1">
      <c r="A509" s="20">
        <v>95001</v>
      </c>
      <c r="B509" s="14" t="s">
        <v>397</v>
      </c>
      <c r="C509" s="40">
        <f>SUMIF(Jan!$A:$A,TB!$A509,Jan!$H:$H)</f>
        <v>0</v>
      </c>
      <c r="D509" s="40">
        <f>SUMIF(Feb!$A:$A,TB!$A509,Feb!$H:$H)</f>
        <v>0</v>
      </c>
      <c r="E509" s="40">
        <f>SUMIF(Mar!$A:$A,TB!$A509,Mar!$H:$H)</f>
        <v>0</v>
      </c>
      <c r="F509" s="40">
        <f>SUMIF(Apr!$A:$A,TB!$A509,Apr!$H:$H)</f>
        <v>0</v>
      </c>
      <c r="G509" s="40">
        <f>SUMIF(May!$A:$A,TB!$A509,May!$H:$H)</f>
        <v>0</v>
      </c>
      <c r="H509" s="40">
        <f>SUMIF(Jun!$A:$A,TB!$A509,Jun!$H:$H)</f>
        <v>0</v>
      </c>
      <c r="I509" s="40">
        <f>SUMIF(Jul!$A:$A,TB!$A509,Jul!$H:$H)</f>
        <v>0</v>
      </c>
      <c r="J509" s="40">
        <f>SUMIF(Aug!$A:$A,TB!$A509,Aug!$H:$H)</f>
        <v>0</v>
      </c>
      <c r="K509" s="40">
        <f>SUMIF(Sep!$A:$A,TB!$A509,Sep!$H:$H)</f>
        <v>0</v>
      </c>
      <c r="L509" s="40">
        <f>SUMIF(Oct!$A:$A,TB!$A509,Oct!$H:$H)</f>
        <v>0</v>
      </c>
      <c r="M509" s="40">
        <f>SUMIF(Nov!$A:$A,TB!$A509,Nov!$H:$H)</f>
        <v>0</v>
      </c>
      <c r="N509" s="167">
        <f>SUMIF(Dec!$A:$A,TB!$A509,Dec!$H:$H)</f>
        <v>0</v>
      </c>
      <c r="O509" s="181" t="s">
        <v>539</v>
      </c>
      <c r="P509" s="181"/>
      <c r="Q509" s="172">
        <v>0</v>
      </c>
      <c r="R509" s="40">
        <v>0</v>
      </c>
      <c r="S509" s="40">
        <v>0</v>
      </c>
      <c r="T509" s="40">
        <v>0</v>
      </c>
      <c r="U509" s="40">
        <v>0</v>
      </c>
      <c r="V509" s="40">
        <v>0</v>
      </c>
      <c r="W509" s="40">
        <v>0</v>
      </c>
      <c r="X509" s="40">
        <v>0</v>
      </c>
      <c r="Y509" s="40">
        <v>0</v>
      </c>
      <c r="Z509" s="40">
        <v>0</v>
      </c>
      <c r="AA509" s="40">
        <v>0</v>
      </c>
      <c r="AB509" s="40">
        <v>0</v>
      </c>
      <c r="AD509" s="40">
        <f t="shared" si="712"/>
        <v>0</v>
      </c>
      <c r="AE509" s="40">
        <f t="shared" si="713"/>
        <v>0</v>
      </c>
      <c r="AF509" s="40">
        <f t="shared" si="714"/>
        <v>0</v>
      </c>
      <c r="AG509" s="40">
        <f t="shared" si="715"/>
        <v>0</v>
      </c>
      <c r="AH509" s="40">
        <f t="shared" si="716"/>
        <v>0</v>
      </c>
      <c r="AI509" s="40">
        <f t="shared" si="717"/>
        <v>0</v>
      </c>
      <c r="AJ509" s="40">
        <f t="shared" si="718"/>
        <v>0</v>
      </c>
      <c r="AK509" s="40">
        <f t="shared" si="719"/>
        <v>0</v>
      </c>
      <c r="AL509" s="40">
        <f t="shared" si="720"/>
        <v>0</v>
      </c>
      <c r="AM509" s="40">
        <f t="shared" si="721"/>
        <v>0</v>
      </c>
      <c r="AN509" s="40">
        <f t="shared" si="722"/>
        <v>0</v>
      </c>
      <c r="AO509" s="167">
        <f t="shared" si="723"/>
        <v>0</v>
      </c>
    </row>
    <row r="510" spans="1:41" ht="16.399999999999999" customHeight="1">
      <c r="A510" s="20">
        <v>95002</v>
      </c>
      <c r="B510" s="14" t="s">
        <v>398</v>
      </c>
      <c r="C510" s="40">
        <f>SUMIF(Jan!$A:$A,TB!$A510,Jan!$H:$H)</f>
        <v>5525.2</v>
      </c>
      <c r="D510" s="40">
        <f>SUMIF(Feb!$A:$A,TB!$A510,Feb!$H:$H)</f>
        <v>9877.68</v>
      </c>
      <c r="E510" s="40">
        <f>SUMIF(Mar!$A:$A,TB!$A510,Mar!$H:$H)</f>
        <v>12446.63</v>
      </c>
      <c r="F510" s="40">
        <f>SUMIF(Apr!$A:$A,TB!$A510,Apr!$H:$H)</f>
        <v>18003.41</v>
      </c>
      <c r="G510" s="40">
        <f>SUMIF(May!$A:$A,TB!$A510,May!$H:$H)</f>
        <v>23150.21</v>
      </c>
      <c r="H510" s="40">
        <f>SUMIF(Jun!$A:$A,TB!$A510,Jun!$H:$H)</f>
        <v>27847.35</v>
      </c>
      <c r="I510" s="40">
        <f>SUMIF(Jul!$A:$A,TB!$A510,Jul!$H:$H)</f>
        <v>27847.35</v>
      </c>
      <c r="J510" s="40">
        <f>SUMIF(Aug!$A:$A,TB!$A510,Aug!$H:$H)</f>
        <v>27847.35</v>
      </c>
      <c r="K510" s="40">
        <f>SUMIF(Sep!$A:$A,TB!$A510,Sep!$H:$H)</f>
        <v>27847.35</v>
      </c>
      <c r="L510" s="40">
        <f>SUMIF(Oct!$A:$A,TB!$A510,Oct!$H:$H)</f>
        <v>27847.35</v>
      </c>
      <c r="M510" s="40">
        <f>SUMIF(Nov!$A:$A,TB!$A510,Nov!$H:$H)</f>
        <v>27847.35</v>
      </c>
      <c r="N510" s="167">
        <f>SUMIF(Dec!$A:$A,TB!$A510,Dec!$H:$H)</f>
        <v>27847.35</v>
      </c>
      <c r="O510" s="181" t="s">
        <v>539</v>
      </c>
      <c r="P510" s="181"/>
      <c r="Q510" s="172">
        <v>7060.11</v>
      </c>
      <c r="R510" s="40">
        <v>11223.46</v>
      </c>
      <c r="S510" s="40">
        <v>17991.14</v>
      </c>
      <c r="T510" s="40">
        <v>23940.21</v>
      </c>
      <c r="U510" s="40">
        <v>28688.9</v>
      </c>
      <c r="V510" s="40">
        <v>33915.449999999997</v>
      </c>
      <c r="W510" s="40">
        <v>42949.61</v>
      </c>
      <c r="X510" s="40">
        <v>47777.69</v>
      </c>
      <c r="Y510" s="40">
        <v>51819.63</v>
      </c>
      <c r="Z510" s="40">
        <v>56806.49</v>
      </c>
      <c r="AA510" s="40">
        <v>63371.15</v>
      </c>
      <c r="AB510" s="40">
        <v>69241.3</v>
      </c>
      <c r="AD510" s="40">
        <f t="shared" si="712"/>
        <v>42412.54</v>
      </c>
      <c r="AE510" s="40">
        <f t="shared" si="713"/>
        <v>75502.02</v>
      </c>
      <c r="AF510" s="40">
        <f t="shared" si="714"/>
        <v>95079.81</v>
      </c>
      <c r="AG510" s="40">
        <f t="shared" si="715"/>
        <v>137573.06</v>
      </c>
      <c r="AH510" s="40">
        <f t="shared" si="716"/>
        <v>177284.31</v>
      </c>
      <c r="AI510" s="40">
        <f t="shared" si="717"/>
        <v>213433.23</v>
      </c>
      <c r="AJ510" s="40">
        <f t="shared" si="718"/>
        <v>213433.23</v>
      </c>
      <c r="AK510" s="40">
        <f t="shared" si="719"/>
        <v>213433.23</v>
      </c>
      <c r="AL510" s="40">
        <f t="shared" si="720"/>
        <v>213433.23</v>
      </c>
      <c r="AM510" s="40">
        <f t="shared" si="721"/>
        <v>213433.23</v>
      </c>
      <c r="AN510" s="40">
        <f t="shared" si="722"/>
        <v>213433.23</v>
      </c>
      <c r="AO510" s="167">
        <f t="shared" si="723"/>
        <v>213433.23</v>
      </c>
    </row>
    <row r="511" spans="1:41" ht="16.399999999999999" customHeight="1">
      <c r="A511" s="20">
        <v>95003</v>
      </c>
      <c r="B511" s="14" t="s">
        <v>399</v>
      </c>
      <c r="C511" s="40">
        <f>SUMIF(Jan!$A:$A,TB!$A511,Jan!$H:$H)</f>
        <v>2264.5</v>
      </c>
      <c r="D511" s="40">
        <f>SUMIF(Feb!$A:$A,TB!$A511,Feb!$H:$H)</f>
        <v>2882.9</v>
      </c>
      <c r="E511" s="40">
        <f>SUMIF(Mar!$A:$A,TB!$A511,Mar!$H:$H)</f>
        <v>4298.1000000000004</v>
      </c>
      <c r="F511" s="40">
        <f>SUMIF(Apr!$A:$A,TB!$A511,Apr!$H:$H)</f>
        <v>5244.45</v>
      </c>
      <c r="G511" s="40">
        <f>SUMIF(May!$A:$A,TB!$A511,May!$H:$H)</f>
        <v>7237.33</v>
      </c>
      <c r="H511" s="40">
        <f>SUMIF(Jun!$A:$A,TB!$A511,Jun!$H:$H)</f>
        <v>7620.33</v>
      </c>
      <c r="I511" s="40">
        <f>SUMIF(Jul!$A:$A,TB!$A511,Jul!$H:$H)</f>
        <v>7620.33</v>
      </c>
      <c r="J511" s="40">
        <f>SUMIF(Aug!$A:$A,TB!$A511,Aug!$H:$H)</f>
        <v>7620.33</v>
      </c>
      <c r="K511" s="40">
        <f>SUMIF(Sep!$A:$A,TB!$A511,Sep!$H:$H)</f>
        <v>7620.33</v>
      </c>
      <c r="L511" s="40">
        <f>SUMIF(Oct!$A:$A,TB!$A511,Oct!$H:$H)</f>
        <v>7620.33</v>
      </c>
      <c r="M511" s="40">
        <f>SUMIF(Nov!$A:$A,TB!$A511,Nov!$H:$H)</f>
        <v>7620.33</v>
      </c>
      <c r="N511" s="167">
        <f>SUMIF(Dec!$A:$A,TB!$A511,Dec!$H:$H)</f>
        <v>7620.33</v>
      </c>
      <c r="O511" s="181" t="s">
        <v>540</v>
      </c>
      <c r="P511" s="181"/>
      <c r="Q511" s="172">
        <v>3813.49</v>
      </c>
      <c r="R511" s="40">
        <v>6998.39</v>
      </c>
      <c r="S511" s="40">
        <v>7432.39</v>
      </c>
      <c r="T511" s="40">
        <v>8108.34</v>
      </c>
      <c r="U511" s="40">
        <v>8252.34</v>
      </c>
      <c r="V511" s="40">
        <v>9868.7199999999993</v>
      </c>
      <c r="W511" s="40">
        <v>10276.02</v>
      </c>
      <c r="X511" s="40">
        <v>12062.18</v>
      </c>
      <c r="Y511" s="40">
        <v>12861.12</v>
      </c>
      <c r="Z511" s="40">
        <v>16874.59</v>
      </c>
      <c r="AA511" s="40">
        <v>17206.689999999999</v>
      </c>
      <c r="AB511" s="40">
        <v>21943.62</v>
      </c>
      <c r="AD511" s="40">
        <f t="shared" si="712"/>
        <v>17382.75</v>
      </c>
      <c r="AE511" s="40">
        <f t="shared" si="713"/>
        <v>22036.02</v>
      </c>
      <c r="AF511" s="40">
        <f t="shared" si="714"/>
        <v>32833.19</v>
      </c>
      <c r="AG511" s="40">
        <f t="shared" si="715"/>
        <v>40075.46</v>
      </c>
      <c r="AH511" s="40">
        <f t="shared" si="716"/>
        <v>55423.47</v>
      </c>
      <c r="AI511" s="40">
        <f t="shared" si="717"/>
        <v>58405.26</v>
      </c>
      <c r="AJ511" s="40">
        <f t="shared" si="718"/>
        <v>58405.26</v>
      </c>
      <c r="AK511" s="40">
        <f t="shared" si="719"/>
        <v>58405.26</v>
      </c>
      <c r="AL511" s="40">
        <f t="shared" si="720"/>
        <v>58405.26</v>
      </c>
      <c r="AM511" s="40">
        <f t="shared" si="721"/>
        <v>58405.26</v>
      </c>
      <c r="AN511" s="40">
        <f t="shared" si="722"/>
        <v>58405.26</v>
      </c>
      <c r="AO511" s="167">
        <f t="shared" si="723"/>
        <v>58405.26</v>
      </c>
    </row>
    <row r="512" spans="1:41" ht="16.399999999999999" customHeight="1">
      <c r="A512" s="13"/>
      <c r="B512" s="21"/>
      <c r="C512" s="40">
        <f>SUMIF(Jan!$A:$A,TB!$A512,Jan!$H:$H)</f>
        <v>0</v>
      </c>
      <c r="D512" s="40">
        <f>SUMIF(Feb!$A:$A,TB!$A512,Feb!$H:$H)</f>
        <v>0</v>
      </c>
      <c r="E512" s="40">
        <f>SUMIF(Mar!$A:$A,TB!$A512,Mar!$H:$H)</f>
        <v>0</v>
      </c>
      <c r="F512" s="40">
        <f>SUMIF(Apr!$A:$A,TB!$A512,Apr!$H:$H)</f>
        <v>0</v>
      </c>
      <c r="G512" s="40">
        <f>SUMIF(May!$A:$A,TB!$A512,May!$H:$H)</f>
        <v>0</v>
      </c>
      <c r="H512" s="40">
        <f>SUMIF(Jun!$A:$A,TB!$A512,Jun!$H:$H)</f>
        <v>0</v>
      </c>
      <c r="I512" s="40">
        <f>SUMIF(Jul!$A:$A,TB!$A512,Jul!$H:$H)</f>
        <v>0</v>
      </c>
      <c r="J512" s="40">
        <f>SUMIF(Aug!$A:$A,TB!$A512,Aug!$H:$H)</f>
        <v>0</v>
      </c>
      <c r="K512" s="40">
        <f>SUMIF(Sep!$A:$A,TB!$A512,Sep!$H:$H)</f>
        <v>0</v>
      </c>
      <c r="L512" s="40">
        <f>SUMIF(Oct!$A:$A,TB!$A512,Oct!$H:$H)</f>
        <v>0</v>
      </c>
      <c r="M512" s="40">
        <f>SUMIF(Nov!$A:$A,TB!$A512,Nov!$H:$H)</f>
        <v>0</v>
      </c>
      <c r="N512" s="167">
        <f>SUMIF(Dec!$A:$A,TB!$A512,Dec!$H:$H)</f>
        <v>0</v>
      </c>
      <c r="O512" s="181"/>
      <c r="P512" s="181"/>
      <c r="Q512" s="172">
        <v>0</v>
      </c>
      <c r="R512" s="40">
        <v>0</v>
      </c>
      <c r="S512" s="40">
        <v>0</v>
      </c>
      <c r="T512" s="40">
        <v>0</v>
      </c>
      <c r="U512" s="40">
        <v>0</v>
      </c>
      <c r="V512" s="40">
        <v>0</v>
      </c>
      <c r="W512" s="40">
        <v>0</v>
      </c>
      <c r="X512" s="40">
        <v>0</v>
      </c>
      <c r="Y512" s="40">
        <v>0</v>
      </c>
      <c r="Z512" s="40">
        <v>0</v>
      </c>
      <c r="AA512" s="40">
        <v>0</v>
      </c>
      <c r="AB512" s="40">
        <v>0</v>
      </c>
      <c r="AD512" s="40">
        <f t="shared" si="712"/>
        <v>0</v>
      </c>
      <c r="AE512" s="40">
        <f t="shared" si="713"/>
        <v>0</v>
      </c>
      <c r="AF512" s="40">
        <f t="shared" si="714"/>
        <v>0</v>
      </c>
      <c r="AG512" s="40">
        <f t="shared" si="715"/>
        <v>0</v>
      </c>
      <c r="AH512" s="40">
        <f t="shared" si="716"/>
        <v>0</v>
      </c>
      <c r="AI512" s="40">
        <f t="shared" si="717"/>
        <v>0</v>
      </c>
      <c r="AJ512" s="40">
        <f t="shared" si="718"/>
        <v>0</v>
      </c>
      <c r="AK512" s="40">
        <f t="shared" si="719"/>
        <v>0</v>
      </c>
      <c r="AL512" s="40">
        <f t="shared" si="720"/>
        <v>0</v>
      </c>
      <c r="AM512" s="40">
        <f t="shared" si="721"/>
        <v>0</v>
      </c>
      <c r="AN512" s="40">
        <f t="shared" si="722"/>
        <v>0</v>
      </c>
      <c r="AO512" s="167">
        <f t="shared" si="723"/>
        <v>0</v>
      </c>
    </row>
    <row r="513" spans="1:41" ht="16.399999999999999" customHeight="1">
      <c r="A513" s="13"/>
      <c r="B513" s="21"/>
      <c r="C513" s="40">
        <f>SUMIF(Jan!$A:$A,TB!$A513,Jan!$H:$H)</f>
        <v>0</v>
      </c>
      <c r="D513" s="40">
        <f>SUMIF(Feb!$A:$A,TB!$A513,Feb!$H:$H)</f>
        <v>0</v>
      </c>
      <c r="E513" s="40">
        <f>SUMIF(Mar!$A:$A,TB!$A513,Mar!$H:$H)</f>
        <v>0</v>
      </c>
      <c r="F513" s="40">
        <f>SUMIF(Apr!$A:$A,TB!$A513,Apr!$H:$H)</f>
        <v>0</v>
      </c>
      <c r="G513" s="40">
        <f>SUMIF(May!$A:$A,TB!$A513,May!$H:$H)</f>
        <v>0</v>
      </c>
      <c r="H513" s="40">
        <f>SUMIF(Jun!$A:$A,TB!$A513,Jun!$H:$H)</f>
        <v>0</v>
      </c>
      <c r="I513" s="40">
        <f>SUMIF(Jul!$A:$A,TB!$A513,Jul!$H:$H)</f>
        <v>0</v>
      </c>
      <c r="J513" s="40">
        <f>SUMIF(Aug!$A:$A,TB!$A513,Aug!$H:$H)</f>
        <v>0</v>
      </c>
      <c r="K513" s="40">
        <f>SUMIF(Sep!$A:$A,TB!$A513,Sep!$H:$H)</f>
        <v>0</v>
      </c>
      <c r="L513" s="40">
        <f>SUMIF(Oct!$A:$A,TB!$A513,Oct!$H:$H)</f>
        <v>0</v>
      </c>
      <c r="M513" s="40">
        <f>SUMIF(Nov!$A:$A,TB!$A513,Nov!$H:$H)</f>
        <v>0</v>
      </c>
      <c r="N513" s="167">
        <f>SUMIF(Dec!$A:$A,TB!$A513,Dec!$H:$H)</f>
        <v>0</v>
      </c>
      <c r="O513" s="181"/>
      <c r="P513" s="181"/>
      <c r="Q513" s="172">
        <v>0</v>
      </c>
      <c r="R513" s="40">
        <v>0</v>
      </c>
      <c r="S513" s="40">
        <v>0</v>
      </c>
      <c r="T513" s="40">
        <v>0</v>
      </c>
      <c r="U513" s="40">
        <v>0</v>
      </c>
      <c r="V513" s="40">
        <v>0</v>
      </c>
      <c r="W513" s="40">
        <v>0</v>
      </c>
      <c r="X513" s="40">
        <v>0</v>
      </c>
      <c r="Y513" s="40">
        <v>0</v>
      </c>
      <c r="Z513" s="40">
        <v>0</v>
      </c>
      <c r="AA513" s="40">
        <v>0</v>
      </c>
      <c r="AB513" s="40">
        <v>0</v>
      </c>
      <c r="AD513" s="40">
        <f t="shared" si="712"/>
        <v>0</v>
      </c>
      <c r="AE513" s="40">
        <f t="shared" si="713"/>
        <v>0</v>
      </c>
      <c r="AF513" s="40">
        <f t="shared" si="714"/>
        <v>0</v>
      </c>
      <c r="AG513" s="40">
        <f t="shared" si="715"/>
        <v>0</v>
      </c>
      <c r="AH513" s="40">
        <f t="shared" si="716"/>
        <v>0</v>
      </c>
      <c r="AI513" s="40">
        <f t="shared" si="717"/>
        <v>0</v>
      </c>
      <c r="AJ513" s="40">
        <f t="shared" si="718"/>
        <v>0</v>
      </c>
      <c r="AK513" s="40">
        <f t="shared" si="719"/>
        <v>0</v>
      </c>
      <c r="AL513" s="40">
        <f t="shared" si="720"/>
        <v>0</v>
      </c>
      <c r="AM513" s="40">
        <f t="shared" si="721"/>
        <v>0</v>
      </c>
      <c r="AN513" s="40">
        <f t="shared" si="722"/>
        <v>0</v>
      </c>
      <c r="AO513" s="167">
        <f t="shared" si="723"/>
        <v>0</v>
      </c>
    </row>
    <row r="514" spans="1:41" ht="16.399999999999999" customHeight="1">
      <c r="A514" s="17" t="s">
        <v>82</v>
      </c>
      <c r="B514" s="18"/>
      <c r="C514" s="19">
        <f t="shared" ref="C514" si="724">ROUND(SUM(C508:C513),2)</f>
        <v>7789.7</v>
      </c>
      <c r="D514" s="19">
        <f t="shared" ref="D514:N514" si="725">ROUND(SUM(D508:D513),2)</f>
        <v>12760.58</v>
      </c>
      <c r="E514" s="19">
        <f t="shared" si="725"/>
        <v>16744.73</v>
      </c>
      <c r="F514" s="19">
        <f t="shared" si="725"/>
        <v>23247.86</v>
      </c>
      <c r="G514" s="19">
        <f t="shared" si="725"/>
        <v>30387.54</v>
      </c>
      <c r="H514" s="19">
        <f t="shared" si="725"/>
        <v>35467.68</v>
      </c>
      <c r="I514" s="19">
        <f t="shared" si="725"/>
        <v>35467.68</v>
      </c>
      <c r="J514" s="19">
        <f t="shared" si="725"/>
        <v>35467.68</v>
      </c>
      <c r="K514" s="19">
        <f t="shared" si="725"/>
        <v>35467.68</v>
      </c>
      <c r="L514" s="19">
        <f t="shared" si="725"/>
        <v>35467.68</v>
      </c>
      <c r="M514" s="19">
        <f t="shared" si="725"/>
        <v>35467.68</v>
      </c>
      <c r="N514" s="166">
        <f t="shared" si="725"/>
        <v>35467.68</v>
      </c>
      <c r="O514" s="181"/>
      <c r="P514" s="181"/>
      <c r="Q514" s="171">
        <v>10873.6</v>
      </c>
      <c r="R514" s="19">
        <v>18221.849999999999</v>
      </c>
      <c r="S514" s="19">
        <v>25423.53</v>
      </c>
      <c r="T514" s="19">
        <v>32048.55</v>
      </c>
      <c r="U514" s="19">
        <v>36941.24</v>
      </c>
      <c r="V514" s="19">
        <v>43784.17</v>
      </c>
      <c r="W514" s="19">
        <v>53225.63</v>
      </c>
      <c r="X514" s="19">
        <v>59839.87</v>
      </c>
      <c r="Y514" s="19">
        <v>64680.75</v>
      </c>
      <c r="Z514" s="19">
        <v>73681.08</v>
      </c>
      <c r="AA514" s="19">
        <v>80577.84</v>
      </c>
      <c r="AB514" s="19">
        <v>91184.92</v>
      </c>
      <c r="AD514" s="19">
        <f t="shared" ref="AD514:AO514" si="726">ROUND(SUM(AD508:AD513),2)</f>
        <v>59795.29</v>
      </c>
      <c r="AE514" s="19">
        <f t="shared" si="726"/>
        <v>97538.04</v>
      </c>
      <c r="AF514" s="19">
        <f t="shared" si="726"/>
        <v>127913</v>
      </c>
      <c r="AG514" s="19">
        <f t="shared" si="726"/>
        <v>177648.52</v>
      </c>
      <c r="AH514" s="19">
        <f t="shared" si="726"/>
        <v>232707.78</v>
      </c>
      <c r="AI514" s="19">
        <f t="shared" si="726"/>
        <v>271838.49</v>
      </c>
      <c r="AJ514" s="19">
        <f t="shared" si="726"/>
        <v>271838.49</v>
      </c>
      <c r="AK514" s="19">
        <f t="shared" si="726"/>
        <v>271838.49</v>
      </c>
      <c r="AL514" s="19">
        <f t="shared" si="726"/>
        <v>271838.49</v>
      </c>
      <c r="AM514" s="19">
        <f t="shared" si="726"/>
        <v>271838.49</v>
      </c>
      <c r="AN514" s="19">
        <f t="shared" si="726"/>
        <v>271838.49</v>
      </c>
      <c r="AO514" s="19">
        <f t="shared" si="726"/>
        <v>271838.49</v>
      </c>
    </row>
    <row r="515" spans="1:41" ht="16.399999999999999" customHeight="1">
      <c r="A515" s="20"/>
      <c r="B515" s="14"/>
      <c r="C515" s="40">
        <f>SUMIF(Jan!$A:$A,TB!$A515,Jan!$H:$H)</f>
        <v>0</v>
      </c>
      <c r="D515" s="40">
        <f>SUMIF(Feb!$A:$A,TB!$A515,Feb!$H:$H)</f>
        <v>0</v>
      </c>
      <c r="E515" s="40">
        <f>SUMIF(Mar!$A:$A,TB!$A515,Mar!$H:$H)</f>
        <v>0</v>
      </c>
      <c r="F515" s="40">
        <f>SUMIF(Apr!$A:$A,TB!$A515,Apr!$H:$H)</f>
        <v>0</v>
      </c>
      <c r="G515" s="40">
        <f>SUMIF(May!$A:$A,TB!$A515,May!$H:$H)</f>
        <v>0</v>
      </c>
      <c r="H515" s="40">
        <f>SUMIF(Jun!$A:$A,TB!$A515,Jun!$H:$H)</f>
        <v>0</v>
      </c>
      <c r="I515" s="40">
        <f>SUMIF(Jul!$A:$A,TB!$A515,Jul!$H:$H)</f>
        <v>0</v>
      </c>
      <c r="J515" s="40">
        <f>SUMIF(Aug!$A:$A,TB!$A515,Aug!$H:$H)</f>
        <v>0</v>
      </c>
      <c r="K515" s="40">
        <f>SUMIF(Sep!$A:$A,TB!$A515,Sep!$H:$H)</f>
        <v>0</v>
      </c>
      <c r="L515" s="40">
        <f>SUMIF(Oct!$A:$A,TB!$A515,Oct!$H:$H)</f>
        <v>0</v>
      </c>
      <c r="M515" s="40">
        <f>SUMIF(Nov!$A:$A,TB!$A515,Nov!$H:$H)</f>
        <v>0</v>
      </c>
      <c r="N515" s="167">
        <f>SUMIF(Dec!$A:$A,TB!$A515,Dec!$H:$H)</f>
        <v>0</v>
      </c>
      <c r="O515" s="181"/>
      <c r="P515" s="181"/>
      <c r="Q515" s="172">
        <v>0</v>
      </c>
      <c r="R515" s="40">
        <v>0</v>
      </c>
      <c r="S515" s="40">
        <v>0</v>
      </c>
      <c r="T515" s="40">
        <v>0</v>
      </c>
      <c r="U515" s="40">
        <v>0</v>
      </c>
      <c r="V515" s="40">
        <v>0</v>
      </c>
      <c r="W515" s="40">
        <v>0</v>
      </c>
      <c r="X515" s="40">
        <v>0</v>
      </c>
      <c r="Y515" s="40">
        <v>0</v>
      </c>
      <c r="Z515" s="40">
        <v>0</v>
      </c>
      <c r="AA515" s="40">
        <v>0</v>
      </c>
      <c r="AB515" s="40">
        <v>0</v>
      </c>
      <c r="AD515" s="40">
        <f t="shared" ref="AD515:AD578" si="727">ROUND(C515*AD$2,2)</f>
        <v>0</v>
      </c>
      <c r="AE515" s="40">
        <f t="shared" ref="AE515:AE578" si="728">ROUND(D515*AE$2,2)</f>
        <v>0</v>
      </c>
      <c r="AF515" s="40">
        <f t="shared" ref="AF515:AF578" si="729">ROUND(E515*AF$2,2)</f>
        <v>0</v>
      </c>
      <c r="AG515" s="40">
        <f t="shared" ref="AG515:AG578" si="730">ROUND(F515*AG$2,2)</f>
        <v>0</v>
      </c>
      <c r="AH515" s="40">
        <f t="shared" ref="AH515:AH578" si="731">ROUND(G515*AH$2,2)</f>
        <v>0</v>
      </c>
      <c r="AI515" s="40">
        <f t="shared" ref="AI515:AI578" si="732">ROUND(H515*AI$2,2)</f>
        <v>0</v>
      </c>
      <c r="AJ515" s="40">
        <f t="shared" ref="AJ515:AJ578" si="733">ROUND(I515*AJ$2,2)</f>
        <v>0</v>
      </c>
      <c r="AK515" s="40">
        <f t="shared" ref="AK515:AK578" si="734">ROUND(J515*AK$2,2)</f>
        <v>0</v>
      </c>
      <c r="AL515" s="40">
        <f t="shared" ref="AL515:AL578" si="735">ROUND(K515*AL$2,2)</f>
        <v>0</v>
      </c>
      <c r="AM515" s="40">
        <f t="shared" ref="AM515:AM578" si="736">ROUND(L515*AM$2,2)</f>
        <v>0</v>
      </c>
      <c r="AN515" s="40">
        <f t="shared" ref="AN515:AN578" si="737">ROUND(M515*AN$2,2)</f>
        <v>0</v>
      </c>
      <c r="AO515" s="167">
        <f t="shared" ref="AO515:AO578" si="738">ROUND(N515*AO$2,2)</f>
        <v>0</v>
      </c>
    </row>
    <row r="516" spans="1:41" ht="16.399999999999999" customHeight="1">
      <c r="A516" s="20">
        <v>91001</v>
      </c>
      <c r="B516" s="14" t="s">
        <v>400</v>
      </c>
      <c r="C516" s="40">
        <f>SUMIF(Jan!$A:$A,TB!$A516,Jan!$H:$H)</f>
        <v>135650</v>
      </c>
      <c r="D516" s="40">
        <f>SUMIF(Feb!$A:$A,TB!$A516,Feb!$H:$H)</f>
        <v>267608.74</v>
      </c>
      <c r="E516" s="40">
        <f>SUMIF(Mar!$A:$A,TB!$A516,Mar!$H:$H)</f>
        <v>401958.74</v>
      </c>
      <c r="F516" s="40">
        <f>SUMIF(Apr!$A:$A,TB!$A516,Apr!$H:$H)</f>
        <v>536032.49</v>
      </c>
      <c r="G516" s="40">
        <f>SUMIF(May!$A:$A,TB!$A516,May!$H:$H)</f>
        <v>692362.49</v>
      </c>
      <c r="H516" s="40">
        <f>SUMIF(Jun!$A:$A,TB!$A516,Jun!$H:$H)</f>
        <v>819892.49</v>
      </c>
      <c r="I516" s="40">
        <f>SUMIF(Jul!$A:$A,TB!$A516,Jul!$H:$H)</f>
        <v>819892.49</v>
      </c>
      <c r="J516" s="40">
        <f>SUMIF(Aug!$A:$A,TB!$A516,Aug!$H:$H)</f>
        <v>819892.49</v>
      </c>
      <c r="K516" s="40">
        <f>SUMIF(Sep!$A:$A,TB!$A516,Sep!$H:$H)</f>
        <v>819892.49</v>
      </c>
      <c r="L516" s="40">
        <f>SUMIF(Oct!$A:$A,TB!$A516,Oct!$H:$H)</f>
        <v>819892.49</v>
      </c>
      <c r="M516" s="40">
        <f>SUMIF(Nov!$A:$A,TB!$A516,Nov!$H:$H)</f>
        <v>819892.49</v>
      </c>
      <c r="N516" s="167">
        <f>SUMIF(Dec!$A:$A,TB!$A516,Dec!$H:$H)</f>
        <v>819892.49</v>
      </c>
      <c r="O516" s="181" t="s">
        <v>541</v>
      </c>
      <c r="P516" s="181"/>
      <c r="Q516" s="172">
        <v>126428.42</v>
      </c>
      <c r="R516" s="40">
        <v>238823.6</v>
      </c>
      <c r="S516" s="40">
        <v>358729.42</v>
      </c>
      <c r="T516" s="40">
        <v>474328.89</v>
      </c>
      <c r="U516" s="40">
        <v>601593.99</v>
      </c>
      <c r="V516" s="40">
        <v>733643.37</v>
      </c>
      <c r="W516" s="40">
        <v>847750.41</v>
      </c>
      <c r="X516" s="40">
        <v>967756.46</v>
      </c>
      <c r="Y516" s="40">
        <v>1087762.51</v>
      </c>
      <c r="Z516" s="40">
        <v>1338156.46</v>
      </c>
      <c r="AA516" s="40">
        <v>1474198.21</v>
      </c>
      <c r="AB516" s="40">
        <v>1608526.45</v>
      </c>
      <c r="AD516" s="40">
        <f t="shared" si="727"/>
        <v>1041276.53</v>
      </c>
      <c r="AE516" s="40">
        <f t="shared" si="728"/>
        <v>2045520.93</v>
      </c>
      <c r="AF516" s="40">
        <f t="shared" si="729"/>
        <v>3070562.81</v>
      </c>
      <c r="AG516" s="40">
        <f t="shared" si="730"/>
        <v>4096092.27</v>
      </c>
      <c r="AH516" s="40">
        <f t="shared" si="731"/>
        <v>5302111.95</v>
      </c>
      <c r="AI516" s="40">
        <f t="shared" si="732"/>
        <v>6283984</v>
      </c>
      <c r="AJ516" s="40">
        <f t="shared" si="733"/>
        <v>6283984</v>
      </c>
      <c r="AK516" s="40">
        <f t="shared" si="734"/>
        <v>6283984</v>
      </c>
      <c r="AL516" s="40">
        <f t="shared" si="735"/>
        <v>6283984</v>
      </c>
      <c r="AM516" s="40">
        <f t="shared" si="736"/>
        <v>6283984</v>
      </c>
      <c r="AN516" s="40">
        <f t="shared" si="737"/>
        <v>6283984</v>
      </c>
      <c r="AO516" s="167">
        <f t="shared" si="738"/>
        <v>6283984</v>
      </c>
    </row>
    <row r="517" spans="1:41" ht="16.399999999999999" customHeight="1">
      <c r="A517" s="20">
        <v>91002</v>
      </c>
      <c r="B517" s="14" t="s">
        <v>401</v>
      </c>
      <c r="C517" s="40">
        <f>SUMIF(Jan!$A:$A,TB!$A517,Jan!$H:$H)</f>
        <v>44424.62</v>
      </c>
      <c r="D517" s="40">
        <f>SUMIF(Feb!$A:$A,TB!$A517,Feb!$H:$H)</f>
        <v>99700.95</v>
      </c>
      <c r="E517" s="40">
        <f>SUMIF(Mar!$A:$A,TB!$A517,Mar!$H:$H)</f>
        <v>135044.37</v>
      </c>
      <c r="F517" s="40">
        <f>SUMIF(Apr!$A:$A,TB!$A517,Apr!$H:$H)</f>
        <v>189102.65</v>
      </c>
      <c r="G517" s="40">
        <f>SUMIF(May!$A:$A,TB!$A517,May!$H:$H)</f>
        <v>234137.1</v>
      </c>
      <c r="H517" s="40">
        <f>SUMIF(Jun!$A:$A,TB!$A517,Jun!$H:$H)</f>
        <v>280287.75</v>
      </c>
      <c r="I517" s="40">
        <f>SUMIF(Jul!$A:$A,TB!$A517,Jul!$H:$H)</f>
        <v>280287.75</v>
      </c>
      <c r="J517" s="40">
        <f>SUMIF(Aug!$A:$A,TB!$A517,Aug!$H:$H)</f>
        <v>280287.75</v>
      </c>
      <c r="K517" s="40">
        <f>SUMIF(Sep!$A:$A,TB!$A517,Sep!$H:$H)</f>
        <v>280287.75</v>
      </c>
      <c r="L517" s="40">
        <f>SUMIF(Oct!$A:$A,TB!$A517,Oct!$H:$H)</f>
        <v>280287.75</v>
      </c>
      <c r="M517" s="40">
        <f>SUMIF(Nov!$A:$A,TB!$A517,Nov!$H:$H)</f>
        <v>280287.75</v>
      </c>
      <c r="N517" s="167">
        <f>SUMIF(Dec!$A:$A,TB!$A517,Dec!$H:$H)</f>
        <v>280287.75</v>
      </c>
      <c r="O517" s="181" t="s">
        <v>541</v>
      </c>
      <c r="P517" s="181"/>
      <c r="Q517" s="172">
        <v>-42720.42</v>
      </c>
      <c r="R517" s="40">
        <v>-2110.17</v>
      </c>
      <c r="S517" s="40">
        <v>-15800.21</v>
      </c>
      <c r="T517" s="40">
        <v>6858.58</v>
      </c>
      <c r="U517" s="40">
        <v>56782.77</v>
      </c>
      <c r="V517" s="40">
        <v>94009.29</v>
      </c>
      <c r="W517" s="40">
        <v>164174.54</v>
      </c>
      <c r="X517" s="40">
        <v>252976.58</v>
      </c>
      <c r="Y517" s="40">
        <v>329188.73</v>
      </c>
      <c r="Z517" s="40">
        <v>398575.15</v>
      </c>
      <c r="AA517" s="40">
        <v>257825.12</v>
      </c>
      <c r="AB517" s="40">
        <v>581206.22</v>
      </c>
      <c r="AD517" s="40">
        <f t="shared" si="727"/>
        <v>341012.27</v>
      </c>
      <c r="AE517" s="40">
        <f t="shared" si="728"/>
        <v>762084.15</v>
      </c>
      <c r="AF517" s="40">
        <f t="shared" si="729"/>
        <v>1031603.94</v>
      </c>
      <c r="AG517" s="40">
        <f t="shared" si="730"/>
        <v>1445027.9</v>
      </c>
      <c r="AH517" s="40">
        <f t="shared" si="731"/>
        <v>1793021.91</v>
      </c>
      <c r="AI517" s="40">
        <f t="shared" si="732"/>
        <v>2148237.4300000002</v>
      </c>
      <c r="AJ517" s="40">
        <f t="shared" si="733"/>
        <v>2148237.4300000002</v>
      </c>
      <c r="AK517" s="40">
        <f t="shared" si="734"/>
        <v>2148237.4300000002</v>
      </c>
      <c r="AL517" s="40">
        <f t="shared" si="735"/>
        <v>2148237.4300000002</v>
      </c>
      <c r="AM517" s="40">
        <f t="shared" si="736"/>
        <v>2148237.4300000002</v>
      </c>
      <c r="AN517" s="40">
        <f t="shared" si="737"/>
        <v>2148237.4300000002</v>
      </c>
      <c r="AO517" s="167">
        <f t="shared" si="738"/>
        <v>2148237.4300000002</v>
      </c>
    </row>
    <row r="518" spans="1:41" ht="16.399999999999999" customHeight="1">
      <c r="A518" s="20">
        <v>91003</v>
      </c>
      <c r="B518" s="14" t="s">
        <v>402</v>
      </c>
      <c r="C518" s="40">
        <f>SUMIF(Jan!$A:$A,TB!$A518,Jan!$H:$H)</f>
        <v>6950</v>
      </c>
      <c r="D518" s="40">
        <f>SUMIF(Feb!$A:$A,TB!$A518,Feb!$H:$H)</f>
        <v>13647.73</v>
      </c>
      <c r="E518" s="40">
        <f>SUMIF(Mar!$A:$A,TB!$A518,Mar!$H:$H)</f>
        <v>20297.73</v>
      </c>
      <c r="F518" s="40">
        <f>SUMIF(Apr!$A:$A,TB!$A518,Apr!$H:$H)</f>
        <v>27166.48</v>
      </c>
      <c r="G518" s="40">
        <f>SUMIF(May!$A:$A,TB!$A518,May!$H:$H)</f>
        <v>34116.480000000003</v>
      </c>
      <c r="H518" s="40">
        <f>SUMIF(Jun!$A:$A,TB!$A518,Jun!$H:$H)</f>
        <v>39616.480000000003</v>
      </c>
      <c r="I518" s="40">
        <f>SUMIF(Jul!$A:$A,TB!$A518,Jul!$H:$H)</f>
        <v>39616.480000000003</v>
      </c>
      <c r="J518" s="40">
        <f>SUMIF(Aug!$A:$A,TB!$A518,Aug!$H:$H)</f>
        <v>39616.480000000003</v>
      </c>
      <c r="K518" s="40">
        <f>SUMIF(Sep!$A:$A,TB!$A518,Sep!$H:$H)</f>
        <v>39616.480000000003</v>
      </c>
      <c r="L518" s="40">
        <f>SUMIF(Oct!$A:$A,TB!$A518,Oct!$H:$H)</f>
        <v>39616.480000000003</v>
      </c>
      <c r="M518" s="40">
        <f>SUMIF(Nov!$A:$A,TB!$A518,Nov!$H:$H)</f>
        <v>39616.480000000003</v>
      </c>
      <c r="N518" s="167">
        <f>SUMIF(Dec!$A:$A,TB!$A518,Dec!$H:$H)</f>
        <v>39616.480000000003</v>
      </c>
      <c r="O518" s="181" t="s">
        <v>541</v>
      </c>
      <c r="P518" s="181"/>
      <c r="Q518" s="172">
        <v>6658.29</v>
      </c>
      <c r="R518" s="40">
        <v>12198.91</v>
      </c>
      <c r="S518" s="40">
        <v>18032.240000000002</v>
      </c>
      <c r="T518" s="40">
        <v>23797.46</v>
      </c>
      <c r="U518" s="40">
        <v>29797.46</v>
      </c>
      <c r="V518" s="40">
        <v>35726.53</v>
      </c>
      <c r="W518" s="40">
        <v>40829.660000000003</v>
      </c>
      <c r="X518" s="40">
        <v>46329.66</v>
      </c>
      <c r="Y518" s="40">
        <v>51829.66</v>
      </c>
      <c r="Z518" s="40">
        <v>68341.009999999995</v>
      </c>
      <c r="AA518" s="40">
        <v>75291.009999999995</v>
      </c>
      <c r="AB518" s="40">
        <v>82136.66</v>
      </c>
      <c r="AD518" s="40">
        <f t="shared" si="727"/>
        <v>53349.59</v>
      </c>
      <c r="AE518" s="40">
        <f t="shared" si="728"/>
        <v>104319.15</v>
      </c>
      <c r="AF518" s="40">
        <f t="shared" si="729"/>
        <v>155054.35999999999</v>
      </c>
      <c r="AG518" s="40">
        <f t="shared" si="730"/>
        <v>207592.66</v>
      </c>
      <c r="AH518" s="40">
        <f t="shared" si="731"/>
        <v>261264</v>
      </c>
      <c r="AI518" s="40">
        <f t="shared" si="732"/>
        <v>303636.55</v>
      </c>
      <c r="AJ518" s="40">
        <f t="shared" si="733"/>
        <v>303636.55</v>
      </c>
      <c r="AK518" s="40">
        <f t="shared" si="734"/>
        <v>303636.55</v>
      </c>
      <c r="AL518" s="40">
        <f t="shared" si="735"/>
        <v>303636.55</v>
      </c>
      <c r="AM518" s="40">
        <f t="shared" si="736"/>
        <v>303636.55</v>
      </c>
      <c r="AN518" s="40">
        <f t="shared" si="737"/>
        <v>303636.55</v>
      </c>
      <c r="AO518" s="167">
        <f t="shared" si="738"/>
        <v>303636.55</v>
      </c>
    </row>
    <row r="519" spans="1:41" ht="16.399999999999999" customHeight="1">
      <c r="A519" s="20">
        <v>91004</v>
      </c>
      <c r="B519" s="14" t="s">
        <v>403</v>
      </c>
      <c r="C519" s="40">
        <f>SUMIF(Jan!$A:$A,TB!$A519,Jan!$H:$H)</f>
        <v>888.37</v>
      </c>
      <c r="D519" s="40">
        <f>SUMIF(Feb!$A:$A,TB!$A519,Feb!$H:$H)</f>
        <v>4762.57</v>
      </c>
      <c r="E519" s="40">
        <f>SUMIF(Mar!$A:$A,TB!$A519,Mar!$H:$H)</f>
        <v>7567.11</v>
      </c>
      <c r="F519" s="40">
        <f>SUMIF(Apr!$A:$A,TB!$A519,Apr!$H:$H)</f>
        <v>10297.74</v>
      </c>
      <c r="G519" s="40">
        <f>SUMIF(May!$A:$A,TB!$A519,May!$H:$H)</f>
        <v>13143.16</v>
      </c>
      <c r="H519" s="40">
        <f>SUMIF(Jun!$A:$A,TB!$A519,Jun!$H:$H)</f>
        <v>16308.84</v>
      </c>
      <c r="I519" s="40">
        <f>SUMIF(Jul!$A:$A,TB!$A519,Jul!$H:$H)</f>
        <v>16308.84</v>
      </c>
      <c r="J519" s="40">
        <f>SUMIF(Aug!$A:$A,TB!$A519,Aug!$H:$H)</f>
        <v>16308.84</v>
      </c>
      <c r="K519" s="40">
        <f>SUMIF(Sep!$A:$A,TB!$A519,Sep!$H:$H)</f>
        <v>16308.84</v>
      </c>
      <c r="L519" s="40">
        <f>SUMIF(Oct!$A:$A,TB!$A519,Oct!$H:$H)</f>
        <v>16308.84</v>
      </c>
      <c r="M519" s="40">
        <f>SUMIF(Nov!$A:$A,TB!$A519,Nov!$H:$H)</f>
        <v>16308.84</v>
      </c>
      <c r="N519" s="167">
        <f>SUMIF(Dec!$A:$A,TB!$A519,Dec!$H:$H)</f>
        <v>16308.84</v>
      </c>
      <c r="O519" s="181" t="s">
        <v>541</v>
      </c>
      <c r="P519" s="181"/>
      <c r="Q519" s="172">
        <v>2713.62</v>
      </c>
      <c r="R519" s="40">
        <v>6656.7</v>
      </c>
      <c r="S519" s="40">
        <v>8953.06</v>
      </c>
      <c r="T519" s="40">
        <v>11633.07</v>
      </c>
      <c r="U519" s="40">
        <v>13455.2</v>
      </c>
      <c r="V519" s="40">
        <v>15890.36</v>
      </c>
      <c r="W519" s="40">
        <v>17654.5</v>
      </c>
      <c r="X519" s="40">
        <v>19996.7</v>
      </c>
      <c r="Y519" s="40">
        <v>23314.35</v>
      </c>
      <c r="Z519" s="40">
        <v>25701.42</v>
      </c>
      <c r="AA519" s="40">
        <v>28221.7</v>
      </c>
      <c r="AB519" s="40">
        <v>30501.43</v>
      </c>
      <c r="AD519" s="40">
        <f t="shared" si="727"/>
        <v>6819.31</v>
      </c>
      <c r="AE519" s="40">
        <f t="shared" si="728"/>
        <v>36403.660000000003</v>
      </c>
      <c r="AF519" s="40">
        <f t="shared" si="729"/>
        <v>57805.15</v>
      </c>
      <c r="AG519" s="40">
        <f t="shared" si="730"/>
        <v>78690.179999999993</v>
      </c>
      <c r="AH519" s="40">
        <f t="shared" si="731"/>
        <v>100650.32</v>
      </c>
      <c r="AI519" s="40">
        <f t="shared" si="732"/>
        <v>124997.47</v>
      </c>
      <c r="AJ519" s="40">
        <f t="shared" si="733"/>
        <v>124997.47</v>
      </c>
      <c r="AK519" s="40">
        <f t="shared" si="734"/>
        <v>124997.47</v>
      </c>
      <c r="AL519" s="40">
        <f t="shared" si="735"/>
        <v>124997.47</v>
      </c>
      <c r="AM519" s="40">
        <f t="shared" si="736"/>
        <v>124997.47</v>
      </c>
      <c r="AN519" s="40">
        <f t="shared" si="737"/>
        <v>124997.47</v>
      </c>
      <c r="AO519" s="167">
        <f t="shared" si="738"/>
        <v>124997.47</v>
      </c>
    </row>
    <row r="520" spans="1:41" ht="16.399999999999999" customHeight="1">
      <c r="A520" s="20">
        <v>91005</v>
      </c>
      <c r="B520" s="14" t="s">
        <v>404</v>
      </c>
      <c r="C520" s="40">
        <f>SUMIF(Jan!$A:$A,TB!$A520,Jan!$H:$H)</f>
        <v>0</v>
      </c>
      <c r="D520" s="40">
        <f>SUMIF(Feb!$A:$A,TB!$A520,Feb!$H:$H)</f>
        <v>0</v>
      </c>
      <c r="E520" s="40">
        <f>SUMIF(Mar!$A:$A,TB!$A520,Mar!$H:$H)</f>
        <v>0</v>
      </c>
      <c r="F520" s="40">
        <f>SUMIF(Apr!$A:$A,TB!$A520,Apr!$H:$H)</f>
        <v>0</v>
      </c>
      <c r="G520" s="40">
        <f>SUMIF(May!$A:$A,TB!$A520,May!$H:$H)</f>
        <v>0</v>
      </c>
      <c r="H520" s="40">
        <f>SUMIF(Jun!$A:$A,TB!$A520,Jun!$H:$H)</f>
        <v>0</v>
      </c>
      <c r="I520" s="40">
        <f>SUMIF(Jul!$A:$A,TB!$A520,Jul!$H:$H)</f>
        <v>0</v>
      </c>
      <c r="J520" s="40">
        <f>SUMIF(Aug!$A:$A,TB!$A520,Aug!$H:$H)</f>
        <v>0</v>
      </c>
      <c r="K520" s="40">
        <f>SUMIF(Sep!$A:$A,TB!$A520,Sep!$H:$H)</f>
        <v>0</v>
      </c>
      <c r="L520" s="40">
        <f>SUMIF(Oct!$A:$A,TB!$A520,Oct!$H:$H)</f>
        <v>0</v>
      </c>
      <c r="M520" s="40">
        <f>SUMIF(Nov!$A:$A,TB!$A520,Nov!$H:$H)</f>
        <v>0</v>
      </c>
      <c r="N520" s="167">
        <f>SUMIF(Dec!$A:$A,TB!$A520,Dec!$H:$H)</f>
        <v>0</v>
      </c>
      <c r="O520" s="181" t="s">
        <v>541</v>
      </c>
      <c r="P520" s="181"/>
      <c r="Q520" s="172">
        <v>0</v>
      </c>
      <c r="R520" s="40">
        <v>0</v>
      </c>
      <c r="S520" s="40">
        <v>0</v>
      </c>
      <c r="T520" s="40">
        <v>0</v>
      </c>
      <c r="U520" s="40">
        <v>0</v>
      </c>
      <c r="V520" s="40">
        <v>0</v>
      </c>
      <c r="W520" s="40">
        <v>0</v>
      </c>
      <c r="X520" s="40">
        <v>0</v>
      </c>
      <c r="Y520" s="40">
        <v>0</v>
      </c>
      <c r="Z520" s="40">
        <v>0</v>
      </c>
      <c r="AA520" s="40">
        <v>0</v>
      </c>
      <c r="AB520" s="40">
        <v>0</v>
      </c>
      <c r="AD520" s="40">
        <f t="shared" si="727"/>
        <v>0</v>
      </c>
      <c r="AE520" s="40">
        <f t="shared" si="728"/>
        <v>0</v>
      </c>
      <c r="AF520" s="40">
        <f t="shared" si="729"/>
        <v>0</v>
      </c>
      <c r="AG520" s="40">
        <f t="shared" si="730"/>
        <v>0</v>
      </c>
      <c r="AH520" s="40">
        <f t="shared" si="731"/>
        <v>0</v>
      </c>
      <c r="AI520" s="40">
        <f t="shared" si="732"/>
        <v>0</v>
      </c>
      <c r="AJ520" s="40">
        <f t="shared" si="733"/>
        <v>0</v>
      </c>
      <c r="AK520" s="40">
        <f t="shared" si="734"/>
        <v>0</v>
      </c>
      <c r="AL520" s="40">
        <f t="shared" si="735"/>
        <v>0</v>
      </c>
      <c r="AM520" s="40">
        <f t="shared" si="736"/>
        <v>0</v>
      </c>
      <c r="AN520" s="40">
        <f t="shared" si="737"/>
        <v>0</v>
      </c>
      <c r="AO520" s="167">
        <f t="shared" si="738"/>
        <v>0</v>
      </c>
    </row>
    <row r="521" spans="1:41" ht="16.399999999999999" customHeight="1">
      <c r="A521" s="20">
        <v>91006</v>
      </c>
      <c r="B521" s="14" t="s">
        <v>405</v>
      </c>
      <c r="C521" s="40">
        <f>SUMIF(Jan!$A:$A,TB!$A521,Jan!$H:$H)</f>
        <v>794.45</v>
      </c>
      <c r="D521" s="40">
        <f>SUMIF(Feb!$A:$A,TB!$A521,Feb!$H:$H)</f>
        <v>5385.85</v>
      </c>
      <c r="E521" s="40">
        <f>SUMIF(Mar!$A:$A,TB!$A521,Mar!$H:$H)</f>
        <v>5677.5</v>
      </c>
      <c r="F521" s="40">
        <f>SUMIF(Apr!$A:$A,TB!$A521,Apr!$H:$H)</f>
        <v>6232.95</v>
      </c>
      <c r="G521" s="40">
        <f>SUMIF(May!$A:$A,TB!$A521,May!$H:$H)</f>
        <v>6963.4</v>
      </c>
      <c r="H521" s="40">
        <f>SUMIF(Jun!$A:$A,TB!$A521,Jun!$H:$H)</f>
        <v>7464.6</v>
      </c>
      <c r="I521" s="40">
        <f>SUMIF(Jul!$A:$A,TB!$A521,Jul!$H:$H)</f>
        <v>7464.6</v>
      </c>
      <c r="J521" s="40">
        <f>SUMIF(Aug!$A:$A,TB!$A521,Aug!$H:$H)</f>
        <v>7464.6</v>
      </c>
      <c r="K521" s="40">
        <f>SUMIF(Sep!$A:$A,TB!$A521,Sep!$H:$H)</f>
        <v>7464.6</v>
      </c>
      <c r="L521" s="40">
        <f>SUMIF(Oct!$A:$A,TB!$A521,Oct!$H:$H)</f>
        <v>7464.6</v>
      </c>
      <c r="M521" s="40">
        <f>SUMIF(Nov!$A:$A,TB!$A521,Nov!$H:$H)</f>
        <v>7464.6</v>
      </c>
      <c r="N521" s="167">
        <f>SUMIF(Dec!$A:$A,TB!$A521,Dec!$H:$H)</f>
        <v>7464.6</v>
      </c>
      <c r="O521" s="181" t="s">
        <v>541</v>
      </c>
      <c r="P521" s="181"/>
      <c r="Q521" s="172">
        <v>2996.55</v>
      </c>
      <c r="R521" s="40">
        <v>7037.95</v>
      </c>
      <c r="S521" s="40">
        <v>7419.65</v>
      </c>
      <c r="T521" s="40">
        <v>8218.9500000000007</v>
      </c>
      <c r="U521" s="40">
        <v>8742.9500000000007</v>
      </c>
      <c r="V521" s="40">
        <v>9991.65</v>
      </c>
      <c r="W521" s="40">
        <v>10900.1</v>
      </c>
      <c r="X521" s="40">
        <v>11312</v>
      </c>
      <c r="Y521" s="40">
        <v>11473.7</v>
      </c>
      <c r="Z521" s="40">
        <v>21409.46</v>
      </c>
      <c r="AA521" s="40">
        <v>22470.21</v>
      </c>
      <c r="AB521" s="40">
        <v>23651.26</v>
      </c>
      <c r="AD521" s="40">
        <f t="shared" si="727"/>
        <v>6098.36</v>
      </c>
      <c r="AE521" s="40">
        <f t="shared" si="728"/>
        <v>41167.82</v>
      </c>
      <c r="AF521" s="40">
        <f t="shared" si="729"/>
        <v>43370.42</v>
      </c>
      <c r="AG521" s="40">
        <f t="shared" si="730"/>
        <v>47629.09</v>
      </c>
      <c r="AH521" s="40">
        <f t="shared" si="731"/>
        <v>53325.72</v>
      </c>
      <c r="AI521" s="40">
        <f t="shared" si="732"/>
        <v>57211.68</v>
      </c>
      <c r="AJ521" s="40">
        <f t="shared" si="733"/>
        <v>57211.68</v>
      </c>
      <c r="AK521" s="40">
        <f t="shared" si="734"/>
        <v>57211.68</v>
      </c>
      <c r="AL521" s="40">
        <f t="shared" si="735"/>
        <v>57211.68</v>
      </c>
      <c r="AM521" s="40">
        <f t="shared" si="736"/>
        <v>57211.68</v>
      </c>
      <c r="AN521" s="40">
        <f t="shared" si="737"/>
        <v>57211.68</v>
      </c>
      <c r="AO521" s="167">
        <f t="shared" si="738"/>
        <v>57211.68</v>
      </c>
    </row>
    <row r="522" spans="1:41" ht="16.399999999999999" customHeight="1">
      <c r="A522" s="20">
        <v>91007</v>
      </c>
      <c r="B522" s="14" t="s">
        <v>406</v>
      </c>
      <c r="C522" s="40">
        <f>SUMIF(Jan!$A:$A,TB!$A522,Jan!$H:$H)</f>
        <v>275</v>
      </c>
      <c r="D522" s="40">
        <f>SUMIF(Feb!$A:$A,TB!$A522,Feb!$H:$H)</f>
        <v>523.4</v>
      </c>
      <c r="E522" s="40">
        <f>SUMIF(Mar!$A:$A,TB!$A522,Mar!$H:$H)</f>
        <v>570.4</v>
      </c>
      <c r="F522" s="40">
        <f>SUMIF(Apr!$A:$A,TB!$A522,Apr!$H:$H)</f>
        <v>1070.2</v>
      </c>
      <c r="G522" s="40">
        <f>SUMIF(May!$A:$A,TB!$A522,May!$H:$H)</f>
        <v>1636.6</v>
      </c>
      <c r="H522" s="40">
        <f>SUMIF(Jun!$A:$A,TB!$A522,Jun!$H:$H)</f>
        <v>1776.6</v>
      </c>
      <c r="I522" s="40">
        <f>SUMIF(Jul!$A:$A,TB!$A522,Jul!$H:$H)</f>
        <v>1776.6</v>
      </c>
      <c r="J522" s="40">
        <f>SUMIF(Aug!$A:$A,TB!$A522,Aug!$H:$H)</f>
        <v>1776.6</v>
      </c>
      <c r="K522" s="40">
        <f>SUMIF(Sep!$A:$A,TB!$A522,Sep!$H:$H)</f>
        <v>1776.6</v>
      </c>
      <c r="L522" s="40">
        <f>SUMIF(Oct!$A:$A,TB!$A522,Oct!$H:$H)</f>
        <v>1776.6</v>
      </c>
      <c r="M522" s="40">
        <f>SUMIF(Nov!$A:$A,TB!$A522,Nov!$H:$H)</f>
        <v>1776.6</v>
      </c>
      <c r="N522" s="167">
        <f>SUMIF(Dec!$A:$A,TB!$A522,Dec!$H:$H)</f>
        <v>1776.6</v>
      </c>
      <c r="O522" s="181" t="s">
        <v>541</v>
      </c>
      <c r="P522" s="181"/>
      <c r="Q522" s="172">
        <v>208</v>
      </c>
      <c r="R522" s="40">
        <v>208</v>
      </c>
      <c r="S522" s="40">
        <v>620.20000000000005</v>
      </c>
      <c r="T522" s="40">
        <v>675.2</v>
      </c>
      <c r="U522" s="40">
        <v>745.2</v>
      </c>
      <c r="V522" s="40">
        <v>790.2</v>
      </c>
      <c r="W522" s="40">
        <v>1302.2</v>
      </c>
      <c r="X522" s="40">
        <v>2039.1</v>
      </c>
      <c r="Y522" s="40">
        <v>2581.0500000000002</v>
      </c>
      <c r="Z522" s="40">
        <v>2621.0500000000002</v>
      </c>
      <c r="AA522" s="40">
        <v>2713.05</v>
      </c>
      <c r="AB522" s="40">
        <v>2901.05</v>
      </c>
      <c r="AD522" s="40">
        <f t="shared" si="727"/>
        <v>2110.96</v>
      </c>
      <c r="AE522" s="40">
        <f t="shared" si="728"/>
        <v>4000.71</v>
      </c>
      <c r="AF522" s="40">
        <f t="shared" si="729"/>
        <v>4357.29</v>
      </c>
      <c r="AG522" s="40">
        <f t="shared" si="730"/>
        <v>8177.93</v>
      </c>
      <c r="AH522" s="40">
        <f t="shared" si="731"/>
        <v>12533.08</v>
      </c>
      <c r="AI522" s="40">
        <f t="shared" si="732"/>
        <v>13616.57</v>
      </c>
      <c r="AJ522" s="40">
        <f t="shared" si="733"/>
        <v>13616.57</v>
      </c>
      <c r="AK522" s="40">
        <f t="shared" si="734"/>
        <v>13616.57</v>
      </c>
      <c r="AL522" s="40">
        <f t="shared" si="735"/>
        <v>13616.57</v>
      </c>
      <c r="AM522" s="40">
        <f t="shared" si="736"/>
        <v>13616.57</v>
      </c>
      <c r="AN522" s="40">
        <f t="shared" si="737"/>
        <v>13616.57</v>
      </c>
      <c r="AO522" s="167">
        <f t="shared" si="738"/>
        <v>13616.57</v>
      </c>
    </row>
    <row r="523" spans="1:41" ht="16.399999999999999" customHeight="1">
      <c r="A523" s="20">
        <v>91008</v>
      </c>
      <c r="B523" s="14" t="s">
        <v>407</v>
      </c>
      <c r="C523" s="40">
        <f>SUMIF(Jan!$A:$A,TB!$A523,Jan!$H:$H)</f>
        <v>2429.39</v>
      </c>
      <c r="D523" s="40">
        <f>SUMIF(Feb!$A:$A,TB!$A523,Feb!$H:$H)</f>
        <v>5292.78</v>
      </c>
      <c r="E523" s="40">
        <f>SUMIF(Mar!$A:$A,TB!$A523,Mar!$H:$H)</f>
        <v>8156.17</v>
      </c>
      <c r="F523" s="40">
        <f>SUMIF(Apr!$A:$A,TB!$A523,Apr!$H:$H)</f>
        <v>11019.56</v>
      </c>
      <c r="G523" s="40">
        <f>SUMIF(May!$A:$A,TB!$A523,May!$H:$H)</f>
        <v>13882.95</v>
      </c>
      <c r="H523" s="40">
        <f>SUMIF(Jun!$A:$A,TB!$A523,Jun!$H:$H)</f>
        <v>19807.34</v>
      </c>
      <c r="I523" s="40">
        <f>SUMIF(Jul!$A:$A,TB!$A523,Jul!$H:$H)</f>
        <v>19807.34</v>
      </c>
      <c r="J523" s="40">
        <f>SUMIF(Aug!$A:$A,TB!$A523,Aug!$H:$H)</f>
        <v>19807.34</v>
      </c>
      <c r="K523" s="40">
        <f>SUMIF(Sep!$A:$A,TB!$A523,Sep!$H:$H)</f>
        <v>19807.34</v>
      </c>
      <c r="L523" s="40">
        <f>SUMIF(Oct!$A:$A,TB!$A523,Oct!$H:$H)</f>
        <v>19807.34</v>
      </c>
      <c r="M523" s="40">
        <f>SUMIF(Nov!$A:$A,TB!$A523,Nov!$H:$H)</f>
        <v>19807.34</v>
      </c>
      <c r="N523" s="167">
        <f>SUMIF(Dec!$A:$A,TB!$A523,Dec!$H:$H)</f>
        <v>19807.34</v>
      </c>
      <c r="O523" s="181" t="s">
        <v>541</v>
      </c>
      <c r="P523" s="181"/>
      <c r="Q523" s="172">
        <v>3061.63</v>
      </c>
      <c r="R523" s="40">
        <v>5469.42</v>
      </c>
      <c r="S523" s="40">
        <v>7877.21</v>
      </c>
      <c r="T523" s="40">
        <v>10285</v>
      </c>
      <c r="U523" s="40">
        <v>15203.79</v>
      </c>
      <c r="V523" s="40">
        <v>17611.580000000002</v>
      </c>
      <c r="W523" s="40">
        <v>20019.37</v>
      </c>
      <c r="X523" s="40">
        <v>22427.16</v>
      </c>
      <c r="Y523" s="40">
        <v>24834.95</v>
      </c>
      <c r="Z523" s="40">
        <v>27242.74</v>
      </c>
      <c r="AA523" s="40">
        <v>29650.560000000001</v>
      </c>
      <c r="AB523" s="40">
        <v>31950.560000000001</v>
      </c>
      <c r="AD523" s="40">
        <f t="shared" si="727"/>
        <v>18648.48</v>
      </c>
      <c r="AE523" s="40">
        <f t="shared" si="728"/>
        <v>40456.42</v>
      </c>
      <c r="AF523" s="40">
        <f t="shared" si="729"/>
        <v>62304.98</v>
      </c>
      <c r="AG523" s="40">
        <f t="shared" si="730"/>
        <v>84205.97</v>
      </c>
      <c r="AH523" s="40">
        <f t="shared" si="731"/>
        <v>106315.63</v>
      </c>
      <c r="AI523" s="40">
        <f t="shared" si="732"/>
        <v>151811.38</v>
      </c>
      <c r="AJ523" s="40">
        <f t="shared" si="733"/>
        <v>151811.38</v>
      </c>
      <c r="AK523" s="40">
        <f t="shared" si="734"/>
        <v>151811.38</v>
      </c>
      <c r="AL523" s="40">
        <f t="shared" si="735"/>
        <v>151811.38</v>
      </c>
      <c r="AM523" s="40">
        <f t="shared" si="736"/>
        <v>151811.38</v>
      </c>
      <c r="AN523" s="40">
        <f t="shared" si="737"/>
        <v>151811.38</v>
      </c>
      <c r="AO523" s="167">
        <f t="shared" si="738"/>
        <v>151811.38</v>
      </c>
    </row>
    <row r="524" spans="1:41" ht="16.399999999999999" customHeight="1">
      <c r="A524" s="20">
        <v>91009</v>
      </c>
      <c r="B524" s="14" t="s">
        <v>408</v>
      </c>
      <c r="C524" s="40">
        <f>SUMIF(Jan!$A:$A,TB!$A524,Jan!$H:$H)</f>
        <v>0</v>
      </c>
      <c r="D524" s="40">
        <f>SUMIF(Feb!$A:$A,TB!$A524,Feb!$H:$H)</f>
        <v>0</v>
      </c>
      <c r="E524" s="40">
        <f>SUMIF(Mar!$A:$A,TB!$A524,Mar!$H:$H)</f>
        <v>0</v>
      </c>
      <c r="F524" s="40">
        <f>SUMIF(Apr!$A:$A,TB!$A524,Apr!$H:$H)</f>
        <v>0</v>
      </c>
      <c r="G524" s="40">
        <f>SUMIF(May!$A:$A,TB!$A524,May!$H:$H)</f>
        <v>0</v>
      </c>
      <c r="H524" s="40">
        <f>SUMIF(Jun!$A:$A,TB!$A524,Jun!$H:$H)</f>
        <v>0</v>
      </c>
      <c r="I524" s="40">
        <f>SUMIF(Jul!$A:$A,TB!$A524,Jul!$H:$H)</f>
        <v>0</v>
      </c>
      <c r="J524" s="40">
        <f>SUMIF(Aug!$A:$A,TB!$A524,Aug!$H:$H)</f>
        <v>0</v>
      </c>
      <c r="K524" s="40">
        <f>SUMIF(Sep!$A:$A,TB!$A524,Sep!$H:$H)</f>
        <v>0</v>
      </c>
      <c r="L524" s="40">
        <f>SUMIF(Oct!$A:$A,TB!$A524,Oct!$H:$H)</f>
        <v>0</v>
      </c>
      <c r="M524" s="40">
        <f>SUMIF(Nov!$A:$A,TB!$A524,Nov!$H:$H)</f>
        <v>0</v>
      </c>
      <c r="N524" s="167">
        <f>SUMIF(Dec!$A:$A,TB!$A524,Dec!$H:$H)</f>
        <v>0</v>
      </c>
      <c r="O524" s="181" t="s">
        <v>541</v>
      </c>
      <c r="P524" s="181"/>
      <c r="Q524" s="172">
        <v>0</v>
      </c>
      <c r="R524" s="40">
        <v>636</v>
      </c>
      <c r="S524" s="40">
        <v>636</v>
      </c>
      <c r="T524" s="40">
        <v>636</v>
      </c>
      <c r="U524" s="40">
        <v>636</v>
      </c>
      <c r="V524" s="40">
        <v>636</v>
      </c>
      <c r="W524" s="40">
        <v>776.4</v>
      </c>
      <c r="X524" s="40">
        <v>1876.4</v>
      </c>
      <c r="Y524" s="40">
        <v>1876.4</v>
      </c>
      <c r="Z524" s="40">
        <v>3172.4</v>
      </c>
      <c r="AA524" s="40">
        <v>3172.4</v>
      </c>
      <c r="AB524" s="40">
        <v>4468.3999999999996</v>
      </c>
      <c r="AD524" s="40">
        <f t="shared" si="727"/>
        <v>0</v>
      </c>
      <c r="AE524" s="40">
        <f t="shared" si="728"/>
        <v>0</v>
      </c>
      <c r="AF524" s="40">
        <f t="shared" si="729"/>
        <v>0</v>
      </c>
      <c r="AG524" s="40">
        <f t="shared" si="730"/>
        <v>0</v>
      </c>
      <c r="AH524" s="40">
        <f t="shared" si="731"/>
        <v>0</v>
      </c>
      <c r="AI524" s="40">
        <f t="shared" si="732"/>
        <v>0</v>
      </c>
      <c r="AJ524" s="40">
        <f t="shared" si="733"/>
        <v>0</v>
      </c>
      <c r="AK524" s="40">
        <f t="shared" si="734"/>
        <v>0</v>
      </c>
      <c r="AL524" s="40">
        <f t="shared" si="735"/>
        <v>0</v>
      </c>
      <c r="AM524" s="40">
        <f t="shared" si="736"/>
        <v>0</v>
      </c>
      <c r="AN524" s="40">
        <f t="shared" si="737"/>
        <v>0</v>
      </c>
      <c r="AO524" s="167">
        <f t="shared" si="738"/>
        <v>0</v>
      </c>
    </row>
    <row r="525" spans="1:41" ht="16.399999999999999" customHeight="1">
      <c r="A525" s="20">
        <v>91010</v>
      </c>
      <c r="B525" s="14" t="s">
        <v>409</v>
      </c>
      <c r="C525" s="40">
        <f>SUMIF(Jan!$A:$A,TB!$A525,Jan!$H:$H)</f>
        <v>0</v>
      </c>
      <c r="D525" s="40">
        <f>SUMIF(Feb!$A:$A,TB!$A525,Feb!$H:$H)</f>
        <v>0</v>
      </c>
      <c r="E525" s="40">
        <f>SUMIF(Mar!$A:$A,TB!$A525,Mar!$H:$H)</f>
        <v>1327.85</v>
      </c>
      <c r="F525" s="40">
        <f>SUMIF(Apr!$A:$A,TB!$A525,Apr!$H:$H)</f>
        <v>1327.85</v>
      </c>
      <c r="G525" s="40">
        <f>SUMIF(May!$A:$A,TB!$A525,May!$H:$H)</f>
        <v>1327.85</v>
      </c>
      <c r="H525" s="40">
        <f>SUMIF(Jun!$A:$A,TB!$A525,Jun!$H:$H)</f>
        <v>1327.85</v>
      </c>
      <c r="I525" s="40">
        <f>SUMIF(Jul!$A:$A,TB!$A525,Jul!$H:$H)</f>
        <v>1327.85</v>
      </c>
      <c r="J525" s="40">
        <f>SUMIF(Aug!$A:$A,TB!$A525,Aug!$H:$H)</f>
        <v>1327.85</v>
      </c>
      <c r="K525" s="40">
        <f>SUMIF(Sep!$A:$A,TB!$A525,Sep!$H:$H)</f>
        <v>1327.85</v>
      </c>
      <c r="L525" s="40">
        <f>SUMIF(Oct!$A:$A,TB!$A525,Oct!$H:$H)</f>
        <v>1327.85</v>
      </c>
      <c r="M525" s="40">
        <f>SUMIF(Nov!$A:$A,TB!$A525,Nov!$H:$H)</f>
        <v>1327.85</v>
      </c>
      <c r="N525" s="167">
        <f>SUMIF(Dec!$A:$A,TB!$A525,Dec!$H:$H)</f>
        <v>1327.85</v>
      </c>
      <c r="O525" s="181" t="s">
        <v>541</v>
      </c>
      <c r="P525" s="181"/>
      <c r="Q525" s="172">
        <v>4194.4399999999996</v>
      </c>
      <c r="R525" s="40">
        <v>11080.27</v>
      </c>
      <c r="S525" s="40">
        <v>11080.27</v>
      </c>
      <c r="T525" s="40">
        <v>11080.27</v>
      </c>
      <c r="U525" s="40">
        <v>11080.27</v>
      </c>
      <c r="V525" s="40">
        <v>11080.27</v>
      </c>
      <c r="W525" s="40">
        <v>11080.27</v>
      </c>
      <c r="X525" s="40">
        <v>11080.27</v>
      </c>
      <c r="Y525" s="40">
        <v>11080.27</v>
      </c>
      <c r="Z525" s="40">
        <v>11080.27</v>
      </c>
      <c r="AA525" s="40">
        <v>11080.27</v>
      </c>
      <c r="AB525" s="40">
        <v>11080.27</v>
      </c>
      <c r="AD525" s="40">
        <f t="shared" si="727"/>
        <v>0</v>
      </c>
      <c r="AE525" s="40">
        <f t="shared" si="728"/>
        <v>0</v>
      </c>
      <c r="AF525" s="40">
        <f t="shared" si="729"/>
        <v>10143.450000000001</v>
      </c>
      <c r="AG525" s="40">
        <f t="shared" si="730"/>
        <v>10146.77</v>
      </c>
      <c r="AH525" s="40">
        <f t="shared" si="731"/>
        <v>10168.68</v>
      </c>
      <c r="AI525" s="40">
        <f t="shared" si="732"/>
        <v>10177.17</v>
      </c>
      <c r="AJ525" s="40">
        <f t="shared" si="733"/>
        <v>10177.17</v>
      </c>
      <c r="AK525" s="40">
        <f t="shared" si="734"/>
        <v>10177.17</v>
      </c>
      <c r="AL525" s="40">
        <f t="shared" si="735"/>
        <v>10177.17</v>
      </c>
      <c r="AM525" s="40">
        <f t="shared" si="736"/>
        <v>10177.17</v>
      </c>
      <c r="AN525" s="40">
        <f t="shared" si="737"/>
        <v>10177.17</v>
      </c>
      <c r="AO525" s="167">
        <f t="shared" si="738"/>
        <v>10177.17</v>
      </c>
    </row>
    <row r="526" spans="1:41" ht="16.399999999999999" customHeight="1">
      <c r="A526" s="20">
        <v>91011</v>
      </c>
      <c r="B526" s="14" t="s">
        <v>410</v>
      </c>
      <c r="C526" s="40">
        <f>SUMIF(Jan!$A:$A,TB!$A526,Jan!$H:$H)</f>
        <v>-78892.350000000006</v>
      </c>
      <c r="D526" s="40">
        <f>SUMIF(Feb!$A:$A,TB!$A526,Feb!$H:$H)</f>
        <v>-157784.70000000001</v>
      </c>
      <c r="E526" s="40">
        <f>SUMIF(Mar!$A:$A,TB!$A526,Mar!$H:$H)</f>
        <v>-231549.22</v>
      </c>
      <c r="F526" s="40">
        <f>SUMIF(Apr!$A:$A,TB!$A526,Apr!$H:$H)</f>
        <v>-308811.96999999997</v>
      </c>
      <c r="G526" s="40">
        <f>SUMIF(May!$A:$A,TB!$A526,May!$H:$H)</f>
        <v>-399912.22</v>
      </c>
      <c r="H526" s="40">
        <f>SUMIF(Jun!$A:$A,TB!$A526,Jun!$H:$H)</f>
        <v>-465012.47</v>
      </c>
      <c r="I526" s="40">
        <f>SUMIF(Jul!$A:$A,TB!$A526,Jul!$H:$H)</f>
        <v>-465012.47</v>
      </c>
      <c r="J526" s="40">
        <f>SUMIF(Aug!$A:$A,TB!$A526,Aug!$H:$H)</f>
        <v>-465012.47</v>
      </c>
      <c r="K526" s="40">
        <f>SUMIF(Sep!$A:$A,TB!$A526,Sep!$H:$H)</f>
        <v>-465012.47</v>
      </c>
      <c r="L526" s="40">
        <f>SUMIF(Oct!$A:$A,TB!$A526,Oct!$H:$H)</f>
        <v>-465012.47</v>
      </c>
      <c r="M526" s="40">
        <f>SUMIF(Nov!$A:$A,TB!$A526,Nov!$H:$H)</f>
        <v>-465012.47</v>
      </c>
      <c r="N526" s="167">
        <f>SUMIF(Dec!$A:$A,TB!$A526,Dec!$H:$H)</f>
        <v>-465012.47</v>
      </c>
      <c r="O526" s="181" t="s">
        <v>541</v>
      </c>
      <c r="P526" s="181"/>
      <c r="Q526" s="172">
        <v>-3655.45</v>
      </c>
      <c r="R526" s="40">
        <v>-7310.9</v>
      </c>
      <c r="S526" s="40">
        <v>-14535.45</v>
      </c>
      <c r="T526" s="40">
        <v>-18327.8</v>
      </c>
      <c r="U526" s="40">
        <v>-22120.15</v>
      </c>
      <c r="V526" s="40">
        <v>-25912.5</v>
      </c>
      <c r="W526" s="40">
        <v>-29704.85</v>
      </c>
      <c r="X526" s="40">
        <v>-33497.199999999997</v>
      </c>
      <c r="Y526" s="40">
        <v>-37289.550000000003</v>
      </c>
      <c r="Z526" s="40">
        <v>-202877.35</v>
      </c>
      <c r="AA526" s="40">
        <v>-225869.7</v>
      </c>
      <c r="AB526" s="40">
        <v>-268862.05</v>
      </c>
      <c r="AD526" s="40">
        <f t="shared" si="727"/>
        <v>-605593.46</v>
      </c>
      <c r="AE526" s="40">
        <f t="shared" si="728"/>
        <v>-1206058.9099999999</v>
      </c>
      <c r="AF526" s="40">
        <f t="shared" si="729"/>
        <v>-1768804.49</v>
      </c>
      <c r="AG526" s="40">
        <f t="shared" si="730"/>
        <v>-2359786.67</v>
      </c>
      <c r="AH526" s="40">
        <f t="shared" si="731"/>
        <v>-3062527.78</v>
      </c>
      <c r="AI526" s="40">
        <f t="shared" si="732"/>
        <v>-3564041.58</v>
      </c>
      <c r="AJ526" s="40">
        <f t="shared" si="733"/>
        <v>-3564041.58</v>
      </c>
      <c r="AK526" s="40">
        <f t="shared" si="734"/>
        <v>-3564041.58</v>
      </c>
      <c r="AL526" s="40">
        <f t="shared" si="735"/>
        <v>-3564041.58</v>
      </c>
      <c r="AM526" s="40">
        <f t="shared" si="736"/>
        <v>-3564041.58</v>
      </c>
      <c r="AN526" s="40">
        <f t="shared" si="737"/>
        <v>-3564041.58</v>
      </c>
      <c r="AO526" s="167">
        <f t="shared" si="738"/>
        <v>-3564041.58</v>
      </c>
    </row>
    <row r="527" spans="1:41" ht="16.399999999999999" customHeight="1">
      <c r="A527" s="20">
        <v>91012</v>
      </c>
      <c r="B527" s="14" t="s">
        <v>252</v>
      </c>
      <c r="C527" s="40">
        <f>SUMIF(Jan!$A:$A,TB!$A527,Jan!$H:$H)</f>
        <v>0</v>
      </c>
      <c r="D527" s="40">
        <f>SUMIF(Feb!$A:$A,TB!$A527,Feb!$H:$H)</f>
        <v>0</v>
      </c>
      <c r="E527" s="40">
        <f>SUMIF(Mar!$A:$A,TB!$A527,Mar!$H:$H)</f>
        <v>0</v>
      </c>
      <c r="F527" s="40">
        <f>SUMIF(Apr!$A:$A,TB!$A527,Apr!$H:$H)</f>
        <v>0</v>
      </c>
      <c r="G527" s="40">
        <f>SUMIF(May!$A:$A,TB!$A527,May!$H:$H)</f>
        <v>0</v>
      </c>
      <c r="H527" s="40">
        <f>SUMIF(Jun!$A:$A,TB!$A527,Jun!$H:$H)</f>
        <v>0</v>
      </c>
      <c r="I527" s="40">
        <f>SUMIF(Jul!$A:$A,TB!$A527,Jul!$H:$H)</f>
        <v>0</v>
      </c>
      <c r="J527" s="40">
        <f>SUMIF(Aug!$A:$A,TB!$A527,Aug!$H:$H)</f>
        <v>0</v>
      </c>
      <c r="K527" s="40">
        <f>SUMIF(Sep!$A:$A,TB!$A527,Sep!$H:$H)</f>
        <v>0</v>
      </c>
      <c r="L527" s="40">
        <f>SUMIF(Oct!$A:$A,TB!$A527,Oct!$H:$H)</f>
        <v>0</v>
      </c>
      <c r="M527" s="40">
        <f>SUMIF(Nov!$A:$A,TB!$A527,Nov!$H:$H)</f>
        <v>0</v>
      </c>
      <c r="N527" s="167">
        <f>SUMIF(Dec!$A:$A,TB!$A527,Dec!$H:$H)</f>
        <v>0</v>
      </c>
      <c r="O527" s="181" t="s">
        <v>541</v>
      </c>
      <c r="P527" s="181"/>
      <c r="Q527" s="172">
        <v>0</v>
      </c>
      <c r="R527" s="40">
        <v>0</v>
      </c>
      <c r="S527" s="40">
        <v>0</v>
      </c>
      <c r="T527" s="40">
        <v>0</v>
      </c>
      <c r="U527" s="40">
        <v>0</v>
      </c>
      <c r="V527" s="40">
        <v>0</v>
      </c>
      <c r="W527" s="40">
        <v>0</v>
      </c>
      <c r="X527" s="40">
        <v>0</v>
      </c>
      <c r="Y527" s="40">
        <v>0</v>
      </c>
      <c r="Z527" s="40">
        <v>0</v>
      </c>
      <c r="AA527" s="40">
        <v>0</v>
      </c>
      <c r="AB527" s="40">
        <v>0</v>
      </c>
      <c r="AD527" s="40">
        <f t="shared" si="727"/>
        <v>0</v>
      </c>
      <c r="AE527" s="40">
        <f t="shared" si="728"/>
        <v>0</v>
      </c>
      <c r="AF527" s="40">
        <f t="shared" si="729"/>
        <v>0</v>
      </c>
      <c r="AG527" s="40">
        <f t="shared" si="730"/>
        <v>0</v>
      </c>
      <c r="AH527" s="40">
        <f t="shared" si="731"/>
        <v>0</v>
      </c>
      <c r="AI527" s="40">
        <f t="shared" si="732"/>
        <v>0</v>
      </c>
      <c r="AJ527" s="40">
        <f t="shared" si="733"/>
        <v>0</v>
      </c>
      <c r="AK527" s="40">
        <f t="shared" si="734"/>
        <v>0</v>
      </c>
      <c r="AL527" s="40">
        <f t="shared" si="735"/>
        <v>0</v>
      </c>
      <c r="AM527" s="40">
        <f t="shared" si="736"/>
        <v>0</v>
      </c>
      <c r="AN527" s="40">
        <f t="shared" si="737"/>
        <v>0</v>
      </c>
      <c r="AO527" s="167">
        <f t="shared" si="738"/>
        <v>0</v>
      </c>
    </row>
    <row r="528" spans="1:41" ht="16.399999999999999" customHeight="1">
      <c r="A528" s="20">
        <v>91013</v>
      </c>
      <c r="B528" s="14" t="s">
        <v>411</v>
      </c>
      <c r="C528" s="40">
        <f>SUMIF(Jan!$A:$A,TB!$A528,Jan!$H:$H)</f>
        <v>0</v>
      </c>
      <c r="D528" s="40">
        <f>SUMIF(Feb!$A:$A,TB!$A528,Feb!$H:$H)</f>
        <v>0</v>
      </c>
      <c r="E528" s="40">
        <f>SUMIF(Mar!$A:$A,TB!$A528,Mar!$H:$H)</f>
        <v>0</v>
      </c>
      <c r="F528" s="40">
        <f>SUMIF(Apr!$A:$A,TB!$A528,Apr!$H:$H)</f>
        <v>0</v>
      </c>
      <c r="G528" s="40">
        <f>SUMIF(May!$A:$A,TB!$A528,May!$H:$H)</f>
        <v>0</v>
      </c>
      <c r="H528" s="40">
        <f>SUMIF(Jun!$A:$A,TB!$A528,Jun!$H:$H)</f>
        <v>0</v>
      </c>
      <c r="I528" s="40">
        <f>SUMIF(Jul!$A:$A,TB!$A528,Jul!$H:$H)</f>
        <v>0</v>
      </c>
      <c r="J528" s="40">
        <f>SUMIF(Aug!$A:$A,TB!$A528,Aug!$H:$H)</f>
        <v>0</v>
      </c>
      <c r="K528" s="40">
        <f>SUMIF(Sep!$A:$A,TB!$A528,Sep!$H:$H)</f>
        <v>0</v>
      </c>
      <c r="L528" s="40">
        <f>SUMIF(Oct!$A:$A,TB!$A528,Oct!$H:$H)</f>
        <v>0</v>
      </c>
      <c r="M528" s="40">
        <f>SUMIF(Nov!$A:$A,TB!$A528,Nov!$H:$H)</f>
        <v>0</v>
      </c>
      <c r="N528" s="167">
        <f>SUMIF(Dec!$A:$A,TB!$A528,Dec!$H:$H)</f>
        <v>0</v>
      </c>
      <c r="O528" s="181" t="s">
        <v>541</v>
      </c>
      <c r="P528" s="181"/>
      <c r="Q528" s="172">
        <v>0</v>
      </c>
      <c r="R528" s="40">
        <v>0</v>
      </c>
      <c r="S528" s="40">
        <v>0</v>
      </c>
      <c r="T528" s="40">
        <v>0</v>
      </c>
      <c r="U528" s="40">
        <v>0</v>
      </c>
      <c r="V528" s="40">
        <v>0</v>
      </c>
      <c r="W528" s="40">
        <v>0</v>
      </c>
      <c r="X528" s="40">
        <v>0</v>
      </c>
      <c r="Y528" s="40">
        <v>0</v>
      </c>
      <c r="Z528" s="40">
        <v>0</v>
      </c>
      <c r="AA528" s="40">
        <v>0</v>
      </c>
      <c r="AB528" s="40">
        <v>0</v>
      </c>
      <c r="AD528" s="40">
        <f t="shared" si="727"/>
        <v>0</v>
      </c>
      <c r="AE528" s="40">
        <f t="shared" si="728"/>
        <v>0</v>
      </c>
      <c r="AF528" s="40">
        <f t="shared" si="729"/>
        <v>0</v>
      </c>
      <c r="AG528" s="40">
        <f t="shared" si="730"/>
        <v>0</v>
      </c>
      <c r="AH528" s="40">
        <f t="shared" si="731"/>
        <v>0</v>
      </c>
      <c r="AI528" s="40">
        <f t="shared" si="732"/>
        <v>0</v>
      </c>
      <c r="AJ528" s="40">
        <f t="shared" si="733"/>
        <v>0</v>
      </c>
      <c r="AK528" s="40">
        <f t="shared" si="734"/>
        <v>0</v>
      </c>
      <c r="AL528" s="40">
        <f t="shared" si="735"/>
        <v>0</v>
      </c>
      <c r="AM528" s="40">
        <f t="shared" si="736"/>
        <v>0</v>
      </c>
      <c r="AN528" s="40">
        <f t="shared" si="737"/>
        <v>0</v>
      </c>
      <c r="AO528" s="167">
        <f t="shared" si="738"/>
        <v>0</v>
      </c>
    </row>
    <row r="529" spans="1:41" ht="16.399999999999999" customHeight="1">
      <c r="A529" s="20">
        <v>91200</v>
      </c>
      <c r="B529" s="14" t="s">
        <v>412</v>
      </c>
      <c r="C529" s="40">
        <f>SUMIF(Jan!$A:$A,TB!$A529,Jan!$H:$H)</f>
        <v>21537.3</v>
      </c>
      <c r="D529" s="40">
        <f>SUMIF(Feb!$A:$A,TB!$A529,Feb!$H:$H)</f>
        <v>42117.46</v>
      </c>
      <c r="E529" s="40">
        <f>SUMIF(Mar!$A:$A,TB!$A529,Mar!$H:$H)</f>
        <v>62981.51</v>
      </c>
      <c r="F529" s="40">
        <f>SUMIF(Apr!$A:$A,TB!$A529,Apr!$H:$H)</f>
        <v>83915.64</v>
      </c>
      <c r="G529" s="40">
        <f>SUMIF(May!$A:$A,TB!$A529,May!$H:$H)</f>
        <v>107766.44</v>
      </c>
      <c r="H529" s="40">
        <f>SUMIF(Jun!$A:$A,TB!$A529,Jun!$H:$H)</f>
        <v>127232.04</v>
      </c>
      <c r="I529" s="40">
        <f>SUMIF(Jul!$A:$A,TB!$A529,Jul!$H:$H)</f>
        <v>127232.04</v>
      </c>
      <c r="J529" s="40">
        <f>SUMIF(Aug!$A:$A,TB!$A529,Aug!$H:$H)</f>
        <v>127232.04</v>
      </c>
      <c r="K529" s="40">
        <f>SUMIF(Sep!$A:$A,TB!$A529,Sep!$H:$H)</f>
        <v>127232.04</v>
      </c>
      <c r="L529" s="40">
        <f>SUMIF(Oct!$A:$A,TB!$A529,Oct!$H:$H)</f>
        <v>127232.04</v>
      </c>
      <c r="M529" s="40">
        <f>SUMIF(Nov!$A:$A,TB!$A529,Nov!$H:$H)</f>
        <v>127232.04</v>
      </c>
      <c r="N529" s="167">
        <f>SUMIF(Dec!$A:$A,TB!$A529,Dec!$H:$H)</f>
        <v>127232.04</v>
      </c>
      <c r="O529" s="181" t="s">
        <v>541</v>
      </c>
      <c r="P529" s="181"/>
      <c r="Q529" s="172">
        <v>19525.97</v>
      </c>
      <c r="R529" s="40">
        <v>55984.87</v>
      </c>
      <c r="S529" s="40">
        <v>74041.23</v>
      </c>
      <c r="T529" s="40">
        <v>91493.2</v>
      </c>
      <c r="U529" s="40">
        <v>110610.65</v>
      </c>
      <c r="V529" s="40">
        <v>130380.29</v>
      </c>
      <c r="W529" s="40">
        <v>147566.07999999999</v>
      </c>
      <c r="X529" s="40">
        <v>165756.68</v>
      </c>
      <c r="Y529" s="40">
        <v>183951.18</v>
      </c>
      <c r="Z529" s="40">
        <v>225769.68</v>
      </c>
      <c r="AA529" s="40">
        <v>247021.4</v>
      </c>
      <c r="AB529" s="40">
        <v>267979.94</v>
      </c>
      <c r="AD529" s="40">
        <f t="shared" si="727"/>
        <v>165324.62</v>
      </c>
      <c r="AE529" s="40">
        <f t="shared" si="728"/>
        <v>321933.23</v>
      </c>
      <c r="AF529" s="40">
        <f t="shared" si="729"/>
        <v>481115.75</v>
      </c>
      <c r="AG529" s="40">
        <f t="shared" si="730"/>
        <v>641241.36</v>
      </c>
      <c r="AH529" s="40">
        <f t="shared" si="731"/>
        <v>825275.4</v>
      </c>
      <c r="AI529" s="40">
        <f t="shared" si="732"/>
        <v>975157.25</v>
      </c>
      <c r="AJ529" s="40">
        <f t="shared" si="733"/>
        <v>975157.25</v>
      </c>
      <c r="AK529" s="40">
        <f t="shared" si="734"/>
        <v>975157.25</v>
      </c>
      <c r="AL529" s="40">
        <f t="shared" si="735"/>
        <v>975157.25</v>
      </c>
      <c r="AM529" s="40">
        <f t="shared" si="736"/>
        <v>975157.25</v>
      </c>
      <c r="AN529" s="40">
        <f t="shared" si="737"/>
        <v>975157.25</v>
      </c>
      <c r="AO529" s="167">
        <f t="shared" si="738"/>
        <v>975157.25</v>
      </c>
    </row>
    <row r="530" spans="1:41" ht="16.399999999999999" customHeight="1">
      <c r="A530" s="20">
        <v>91201</v>
      </c>
      <c r="B530" s="14" t="s">
        <v>413</v>
      </c>
      <c r="C530" s="40">
        <f>SUMIF(Jan!$A:$A,TB!$A530,Jan!$H:$H)</f>
        <v>0</v>
      </c>
      <c r="D530" s="40">
        <f>SUMIF(Feb!$A:$A,TB!$A530,Feb!$H:$H)</f>
        <v>0</v>
      </c>
      <c r="E530" s="40">
        <f>SUMIF(Mar!$A:$A,TB!$A530,Mar!$H:$H)</f>
        <v>0</v>
      </c>
      <c r="F530" s="40">
        <f>SUMIF(Apr!$A:$A,TB!$A530,Apr!$H:$H)</f>
        <v>0</v>
      </c>
      <c r="G530" s="40">
        <f>SUMIF(May!$A:$A,TB!$A530,May!$H:$H)</f>
        <v>0</v>
      </c>
      <c r="H530" s="40">
        <f>SUMIF(Jun!$A:$A,TB!$A530,Jun!$H:$H)</f>
        <v>0</v>
      </c>
      <c r="I530" s="40">
        <f>SUMIF(Jul!$A:$A,TB!$A530,Jul!$H:$H)</f>
        <v>0</v>
      </c>
      <c r="J530" s="40">
        <f>SUMIF(Aug!$A:$A,TB!$A530,Aug!$H:$H)</f>
        <v>0</v>
      </c>
      <c r="K530" s="40">
        <f>SUMIF(Sep!$A:$A,TB!$A530,Sep!$H:$H)</f>
        <v>0</v>
      </c>
      <c r="L530" s="40">
        <f>SUMIF(Oct!$A:$A,TB!$A530,Oct!$H:$H)</f>
        <v>0</v>
      </c>
      <c r="M530" s="40">
        <f>SUMIF(Nov!$A:$A,TB!$A530,Nov!$H:$H)</f>
        <v>0</v>
      </c>
      <c r="N530" s="167">
        <f>SUMIF(Dec!$A:$A,TB!$A530,Dec!$H:$H)</f>
        <v>0</v>
      </c>
      <c r="O530" s="181" t="s">
        <v>541</v>
      </c>
      <c r="P530" s="181"/>
      <c r="Q530" s="172">
        <v>0</v>
      </c>
      <c r="R530" s="40">
        <v>0</v>
      </c>
      <c r="S530" s="40">
        <v>0</v>
      </c>
      <c r="T530" s="40">
        <v>0</v>
      </c>
      <c r="U530" s="40">
        <v>0</v>
      </c>
      <c r="V530" s="40">
        <v>0</v>
      </c>
      <c r="W530" s="40">
        <v>0</v>
      </c>
      <c r="X530" s="40">
        <v>0</v>
      </c>
      <c r="Y530" s="40">
        <v>0</v>
      </c>
      <c r="Z530" s="40">
        <v>0</v>
      </c>
      <c r="AA530" s="40">
        <v>0</v>
      </c>
      <c r="AB530" s="40">
        <v>0</v>
      </c>
      <c r="AD530" s="40">
        <f t="shared" si="727"/>
        <v>0</v>
      </c>
      <c r="AE530" s="40">
        <f t="shared" si="728"/>
        <v>0</v>
      </c>
      <c r="AF530" s="40">
        <f t="shared" si="729"/>
        <v>0</v>
      </c>
      <c r="AG530" s="40">
        <f t="shared" si="730"/>
        <v>0</v>
      </c>
      <c r="AH530" s="40">
        <f t="shared" si="731"/>
        <v>0</v>
      </c>
      <c r="AI530" s="40">
        <f t="shared" si="732"/>
        <v>0</v>
      </c>
      <c r="AJ530" s="40">
        <f t="shared" si="733"/>
        <v>0</v>
      </c>
      <c r="AK530" s="40">
        <f t="shared" si="734"/>
        <v>0</v>
      </c>
      <c r="AL530" s="40">
        <f t="shared" si="735"/>
        <v>0</v>
      </c>
      <c r="AM530" s="40">
        <f t="shared" si="736"/>
        <v>0</v>
      </c>
      <c r="AN530" s="40">
        <f t="shared" si="737"/>
        <v>0</v>
      </c>
      <c r="AO530" s="167">
        <f t="shared" si="738"/>
        <v>0</v>
      </c>
    </row>
    <row r="531" spans="1:41" ht="16.399999999999999" customHeight="1">
      <c r="A531" s="20">
        <v>91202</v>
      </c>
      <c r="B531" s="14" t="s">
        <v>414</v>
      </c>
      <c r="C531" s="40">
        <f>SUMIF(Jan!$A:$A,TB!$A531,Jan!$H:$H)</f>
        <v>0</v>
      </c>
      <c r="D531" s="40">
        <f>SUMIF(Feb!$A:$A,TB!$A531,Feb!$H:$H)</f>
        <v>0</v>
      </c>
      <c r="E531" s="40">
        <f>SUMIF(Mar!$A:$A,TB!$A531,Mar!$H:$H)</f>
        <v>0</v>
      </c>
      <c r="F531" s="40">
        <f>SUMIF(Apr!$A:$A,TB!$A531,Apr!$H:$H)</f>
        <v>0</v>
      </c>
      <c r="G531" s="40">
        <f>SUMIF(May!$A:$A,TB!$A531,May!$H:$H)</f>
        <v>0</v>
      </c>
      <c r="H531" s="40">
        <f>SUMIF(Jun!$A:$A,TB!$A531,Jun!$H:$H)</f>
        <v>0</v>
      </c>
      <c r="I531" s="40">
        <f>SUMIF(Jul!$A:$A,TB!$A531,Jul!$H:$H)</f>
        <v>0</v>
      </c>
      <c r="J531" s="40">
        <f>SUMIF(Aug!$A:$A,TB!$A531,Aug!$H:$H)</f>
        <v>0</v>
      </c>
      <c r="K531" s="40">
        <f>SUMIF(Sep!$A:$A,TB!$A531,Sep!$H:$H)</f>
        <v>0</v>
      </c>
      <c r="L531" s="40">
        <f>SUMIF(Oct!$A:$A,TB!$A531,Oct!$H:$H)</f>
        <v>0</v>
      </c>
      <c r="M531" s="40">
        <f>SUMIF(Nov!$A:$A,TB!$A531,Nov!$H:$H)</f>
        <v>0</v>
      </c>
      <c r="N531" s="167">
        <f>SUMIF(Dec!$A:$A,TB!$A531,Dec!$H:$H)</f>
        <v>0</v>
      </c>
      <c r="O531" s="181" t="s">
        <v>541</v>
      </c>
      <c r="P531" s="181"/>
      <c r="Q531" s="172">
        <v>0</v>
      </c>
      <c r="R531" s="40">
        <v>0</v>
      </c>
      <c r="S531" s="40">
        <v>0</v>
      </c>
      <c r="T531" s="40">
        <v>0</v>
      </c>
      <c r="U531" s="40">
        <v>0</v>
      </c>
      <c r="V531" s="40">
        <v>0</v>
      </c>
      <c r="W531" s="40">
        <v>0</v>
      </c>
      <c r="X531" s="40">
        <v>0</v>
      </c>
      <c r="Y531" s="40">
        <v>0</v>
      </c>
      <c r="Z531" s="40">
        <v>0</v>
      </c>
      <c r="AA531" s="40">
        <v>0</v>
      </c>
      <c r="AB531" s="40">
        <v>0</v>
      </c>
      <c r="AD531" s="40">
        <f t="shared" si="727"/>
        <v>0</v>
      </c>
      <c r="AE531" s="40">
        <f t="shared" si="728"/>
        <v>0</v>
      </c>
      <c r="AF531" s="40">
        <f t="shared" si="729"/>
        <v>0</v>
      </c>
      <c r="AG531" s="40">
        <f t="shared" si="730"/>
        <v>0</v>
      </c>
      <c r="AH531" s="40">
        <f t="shared" si="731"/>
        <v>0</v>
      </c>
      <c r="AI531" s="40">
        <f t="shared" si="732"/>
        <v>0</v>
      </c>
      <c r="AJ531" s="40">
        <f t="shared" si="733"/>
        <v>0</v>
      </c>
      <c r="AK531" s="40">
        <f t="shared" si="734"/>
        <v>0</v>
      </c>
      <c r="AL531" s="40">
        <f t="shared" si="735"/>
        <v>0</v>
      </c>
      <c r="AM531" s="40">
        <f t="shared" si="736"/>
        <v>0</v>
      </c>
      <c r="AN531" s="40">
        <f t="shared" si="737"/>
        <v>0</v>
      </c>
      <c r="AO531" s="167">
        <f t="shared" si="738"/>
        <v>0</v>
      </c>
    </row>
    <row r="532" spans="1:41" ht="16.399999999999999" customHeight="1">
      <c r="A532" s="20">
        <v>92001</v>
      </c>
      <c r="B532" s="14" t="s">
        <v>415</v>
      </c>
      <c r="C532" s="40">
        <f>SUMIF(Jan!$A:$A,TB!$A532,Jan!$H:$H)</f>
        <v>0</v>
      </c>
      <c r="D532" s="40">
        <f>SUMIF(Feb!$A:$A,TB!$A532,Feb!$H:$H)</f>
        <v>0</v>
      </c>
      <c r="E532" s="40">
        <f>SUMIF(Mar!$A:$A,TB!$A532,Mar!$H:$H)</f>
        <v>0</v>
      </c>
      <c r="F532" s="40">
        <f>SUMIF(Apr!$A:$A,TB!$A532,Apr!$H:$H)</f>
        <v>0</v>
      </c>
      <c r="G532" s="40">
        <f>SUMIF(May!$A:$A,TB!$A532,May!$H:$H)</f>
        <v>0</v>
      </c>
      <c r="H532" s="40">
        <f>SUMIF(Jun!$A:$A,TB!$A532,Jun!$H:$H)</f>
        <v>0</v>
      </c>
      <c r="I532" s="40">
        <f>SUMIF(Jul!$A:$A,TB!$A532,Jul!$H:$H)</f>
        <v>0</v>
      </c>
      <c r="J532" s="40">
        <f>SUMIF(Aug!$A:$A,TB!$A532,Aug!$H:$H)</f>
        <v>0</v>
      </c>
      <c r="K532" s="40">
        <f>SUMIF(Sep!$A:$A,TB!$A532,Sep!$H:$H)</f>
        <v>0</v>
      </c>
      <c r="L532" s="40">
        <f>SUMIF(Oct!$A:$A,TB!$A532,Oct!$H:$H)</f>
        <v>0</v>
      </c>
      <c r="M532" s="40">
        <f>SUMIF(Nov!$A:$A,TB!$A532,Nov!$H:$H)</f>
        <v>0</v>
      </c>
      <c r="N532" s="167">
        <f>SUMIF(Dec!$A:$A,TB!$A532,Dec!$H:$H)</f>
        <v>0</v>
      </c>
      <c r="O532" s="181" t="s">
        <v>541</v>
      </c>
      <c r="P532" s="181"/>
      <c r="Q532" s="172">
        <v>0</v>
      </c>
      <c r="R532" s="40">
        <v>0</v>
      </c>
      <c r="S532" s="40">
        <v>0</v>
      </c>
      <c r="T532" s="40">
        <v>0</v>
      </c>
      <c r="U532" s="40">
        <v>0</v>
      </c>
      <c r="V532" s="40">
        <v>0</v>
      </c>
      <c r="W532" s="40">
        <v>0</v>
      </c>
      <c r="X532" s="40">
        <v>0</v>
      </c>
      <c r="Y532" s="40">
        <v>0</v>
      </c>
      <c r="Z532" s="40">
        <v>0</v>
      </c>
      <c r="AA532" s="40">
        <v>0</v>
      </c>
      <c r="AB532" s="40">
        <v>0</v>
      </c>
      <c r="AD532" s="40">
        <f t="shared" si="727"/>
        <v>0</v>
      </c>
      <c r="AE532" s="40">
        <f t="shared" si="728"/>
        <v>0</v>
      </c>
      <c r="AF532" s="40">
        <f t="shared" si="729"/>
        <v>0</v>
      </c>
      <c r="AG532" s="40">
        <f t="shared" si="730"/>
        <v>0</v>
      </c>
      <c r="AH532" s="40">
        <f t="shared" si="731"/>
        <v>0</v>
      </c>
      <c r="AI532" s="40">
        <f t="shared" si="732"/>
        <v>0</v>
      </c>
      <c r="AJ532" s="40">
        <f t="shared" si="733"/>
        <v>0</v>
      </c>
      <c r="AK532" s="40">
        <f t="shared" si="734"/>
        <v>0</v>
      </c>
      <c r="AL532" s="40">
        <f t="shared" si="735"/>
        <v>0</v>
      </c>
      <c r="AM532" s="40">
        <f t="shared" si="736"/>
        <v>0</v>
      </c>
      <c r="AN532" s="40">
        <f t="shared" si="737"/>
        <v>0</v>
      </c>
      <c r="AO532" s="167">
        <f t="shared" si="738"/>
        <v>0</v>
      </c>
    </row>
    <row r="533" spans="1:41" ht="16.399999999999999" customHeight="1">
      <c r="A533" s="20">
        <v>92002</v>
      </c>
      <c r="B533" s="14" t="s">
        <v>416</v>
      </c>
      <c r="C533" s="40">
        <f>SUMIF(Jan!$A:$A,TB!$A533,Jan!$H:$H)</f>
        <v>5000</v>
      </c>
      <c r="D533" s="40">
        <f>SUMIF(Feb!$A:$A,TB!$A533,Feb!$H:$H)</f>
        <v>10000</v>
      </c>
      <c r="E533" s="40">
        <f>SUMIF(Mar!$A:$A,TB!$A533,Mar!$H:$H)</f>
        <v>15000</v>
      </c>
      <c r="F533" s="40">
        <f>SUMIF(Apr!$A:$A,TB!$A533,Apr!$H:$H)</f>
        <v>20000</v>
      </c>
      <c r="G533" s="40">
        <f>SUMIF(May!$A:$A,TB!$A533,May!$H:$H)</f>
        <v>25000</v>
      </c>
      <c r="H533" s="40">
        <f>SUMIF(Jun!$A:$A,TB!$A533,Jun!$H:$H)</f>
        <v>30000</v>
      </c>
      <c r="I533" s="40">
        <f>SUMIF(Jul!$A:$A,TB!$A533,Jul!$H:$H)</f>
        <v>30000</v>
      </c>
      <c r="J533" s="40">
        <f>SUMIF(Aug!$A:$A,TB!$A533,Aug!$H:$H)</f>
        <v>30000</v>
      </c>
      <c r="K533" s="40">
        <f>SUMIF(Sep!$A:$A,TB!$A533,Sep!$H:$H)</f>
        <v>30000</v>
      </c>
      <c r="L533" s="40">
        <f>SUMIF(Oct!$A:$A,TB!$A533,Oct!$H:$H)</f>
        <v>30000</v>
      </c>
      <c r="M533" s="40">
        <f>SUMIF(Nov!$A:$A,TB!$A533,Nov!$H:$H)</f>
        <v>30000</v>
      </c>
      <c r="N533" s="167">
        <f>SUMIF(Dec!$A:$A,TB!$A533,Dec!$H:$H)</f>
        <v>30000</v>
      </c>
      <c r="O533" s="181" t="s">
        <v>542</v>
      </c>
      <c r="P533" s="181"/>
      <c r="Q533" s="172">
        <v>5000</v>
      </c>
      <c r="R533" s="40">
        <v>10000</v>
      </c>
      <c r="S533" s="40">
        <v>15000</v>
      </c>
      <c r="T533" s="40">
        <v>20000</v>
      </c>
      <c r="U533" s="40">
        <v>25000</v>
      </c>
      <c r="V533" s="40">
        <v>30000</v>
      </c>
      <c r="W533" s="40">
        <v>35000</v>
      </c>
      <c r="X533" s="40">
        <v>40000</v>
      </c>
      <c r="Y533" s="40">
        <v>45000</v>
      </c>
      <c r="Z533" s="40">
        <v>50000</v>
      </c>
      <c r="AA533" s="40">
        <v>55000</v>
      </c>
      <c r="AB533" s="40">
        <v>60000</v>
      </c>
      <c r="AD533" s="40">
        <f t="shared" si="727"/>
        <v>38381</v>
      </c>
      <c r="AE533" s="40">
        <f t="shared" si="728"/>
        <v>76437</v>
      </c>
      <c r="AF533" s="40">
        <f t="shared" si="729"/>
        <v>114585</v>
      </c>
      <c r="AG533" s="40">
        <f t="shared" si="730"/>
        <v>152830</v>
      </c>
      <c r="AH533" s="40">
        <f t="shared" si="731"/>
        <v>191450</v>
      </c>
      <c r="AI533" s="40">
        <f t="shared" si="732"/>
        <v>229932</v>
      </c>
      <c r="AJ533" s="40">
        <f t="shared" si="733"/>
        <v>229932</v>
      </c>
      <c r="AK533" s="40">
        <f t="shared" si="734"/>
        <v>229932</v>
      </c>
      <c r="AL533" s="40">
        <f t="shared" si="735"/>
        <v>229932</v>
      </c>
      <c r="AM533" s="40">
        <f t="shared" si="736"/>
        <v>229932</v>
      </c>
      <c r="AN533" s="40">
        <f t="shared" si="737"/>
        <v>229932</v>
      </c>
      <c r="AO533" s="167">
        <f t="shared" si="738"/>
        <v>229932</v>
      </c>
    </row>
    <row r="534" spans="1:41" ht="16.399999999999999" customHeight="1">
      <c r="A534" s="20">
        <v>92003</v>
      </c>
      <c r="B534" s="14" t="s">
        <v>417</v>
      </c>
      <c r="C534" s="40">
        <f>SUMIF(Jan!$A:$A,TB!$A534,Jan!$H:$H)</f>
        <v>926.83</v>
      </c>
      <c r="D534" s="40">
        <f>SUMIF(Feb!$A:$A,TB!$A534,Feb!$H:$H)</f>
        <v>1345.73</v>
      </c>
      <c r="E534" s="40">
        <f>SUMIF(Mar!$A:$A,TB!$A534,Mar!$H:$H)</f>
        <v>1529.49</v>
      </c>
      <c r="F534" s="40">
        <f>SUMIF(Apr!$A:$A,TB!$A534,Apr!$H:$H)</f>
        <v>1688.56</v>
      </c>
      <c r="G534" s="40">
        <f>SUMIF(May!$A:$A,TB!$A534,May!$H:$H)</f>
        <v>2339.0700000000002</v>
      </c>
      <c r="H534" s="40">
        <f>SUMIF(Jun!$A:$A,TB!$A534,Jun!$H:$H)</f>
        <v>2339.0700000000002</v>
      </c>
      <c r="I534" s="40">
        <f>SUMIF(Jul!$A:$A,TB!$A534,Jul!$H:$H)</f>
        <v>2339.0700000000002</v>
      </c>
      <c r="J534" s="40">
        <f>SUMIF(Aug!$A:$A,TB!$A534,Aug!$H:$H)</f>
        <v>2339.0700000000002</v>
      </c>
      <c r="K534" s="40">
        <f>SUMIF(Sep!$A:$A,TB!$A534,Sep!$H:$H)</f>
        <v>2339.0700000000002</v>
      </c>
      <c r="L534" s="40">
        <f>SUMIF(Oct!$A:$A,TB!$A534,Oct!$H:$H)</f>
        <v>2339.0700000000002</v>
      </c>
      <c r="M534" s="40">
        <f>SUMIF(Nov!$A:$A,TB!$A534,Nov!$H:$H)</f>
        <v>2339.0700000000002</v>
      </c>
      <c r="N534" s="167">
        <f>SUMIF(Dec!$A:$A,TB!$A534,Dec!$H:$H)</f>
        <v>2339.0700000000002</v>
      </c>
      <c r="O534" s="181" t="s">
        <v>539</v>
      </c>
      <c r="P534" s="181"/>
      <c r="Q534" s="172">
        <v>0</v>
      </c>
      <c r="R534" s="40">
        <v>707.78</v>
      </c>
      <c r="S534" s="40">
        <v>907.46</v>
      </c>
      <c r="T534" s="40">
        <v>1563.59</v>
      </c>
      <c r="U534" s="40">
        <v>2317.85</v>
      </c>
      <c r="V534" s="40">
        <v>2317.85</v>
      </c>
      <c r="W534" s="40">
        <v>2602.1999999999998</v>
      </c>
      <c r="X534" s="40">
        <v>2873.08</v>
      </c>
      <c r="Y534" s="40">
        <v>3826.77</v>
      </c>
      <c r="Z534" s="40">
        <v>4165.3</v>
      </c>
      <c r="AA534" s="40">
        <v>4921.7299999999996</v>
      </c>
      <c r="AB534" s="40">
        <v>4921.7299999999996</v>
      </c>
      <c r="AD534" s="40">
        <f t="shared" si="727"/>
        <v>7114.53</v>
      </c>
      <c r="AE534" s="40">
        <f t="shared" si="728"/>
        <v>10286.36</v>
      </c>
      <c r="AF534" s="40">
        <f t="shared" si="729"/>
        <v>11683.77</v>
      </c>
      <c r="AG534" s="40">
        <f t="shared" si="730"/>
        <v>12903.13</v>
      </c>
      <c r="AH534" s="40">
        <f t="shared" si="731"/>
        <v>17912.599999999999</v>
      </c>
      <c r="AI534" s="40">
        <f t="shared" si="732"/>
        <v>17927.57</v>
      </c>
      <c r="AJ534" s="40">
        <f t="shared" si="733"/>
        <v>17927.57</v>
      </c>
      <c r="AK534" s="40">
        <f t="shared" si="734"/>
        <v>17927.57</v>
      </c>
      <c r="AL534" s="40">
        <f t="shared" si="735"/>
        <v>17927.57</v>
      </c>
      <c r="AM534" s="40">
        <f t="shared" si="736"/>
        <v>17927.57</v>
      </c>
      <c r="AN534" s="40">
        <f t="shared" si="737"/>
        <v>17927.57</v>
      </c>
      <c r="AO534" s="167">
        <f t="shared" si="738"/>
        <v>17927.57</v>
      </c>
    </row>
    <row r="535" spans="1:41" ht="16.399999999999999" customHeight="1">
      <c r="A535" s="20">
        <v>92004</v>
      </c>
      <c r="B535" s="14" t="s">
        <v>418</v>
      </c>
      <c r="C535" s="40">
        <f>SUMIF(Jan!$A:$A,TB!$A535,Jan!$H:$H)</f>
        <v>0</v>
      </c>
      <c r="D535" s="40">
        <f>SUMIF(Feb!$A:$A,TB!$A535,Feb!$H:$H)</f>
        <v>0</v>
      </c>
      <c r="E535" s="40">
        <f>SUMIF(Mar!$A:$A,TB!$A535,Mar!$H:$H)</f>
        <v>0</v>
      </c>
      <c r="F535" s="40">
        <f>SUMIF(Apr!$A:$A,TB!$A535,Apr!$H:$H)</f>
        <v>0</v>
      </c>
      <c r="G535" s="40">
        <f>SUMIF(May!$A:$A,TB!$A535,May!$H:$H)</f>
        <v>0</v>
      </c>
      <c r="H535" s="40">
        <f>SUMIF(Jun!$A:$A,TB!$A535,Jun!$H:$H)</f>
        <v>0</v>
      </c>
      <c r="I535" s="40">
        <f>SUMIF(Jul!$A:$A,TB!$A535,Jul!$H:$H)</f>
        <v>0</v>
      </c>
      <c r="J535" s="40">
        <f>SUMIF(Aug!$A:$A,TB!$A535,Aug!$H:$H)</f>
        <v>0</v>
      </c>
      <c r="K535" s="40">
        <f>SUMIF(Sep!$A:$A,TB!$A535,Sep!$H:$H)</f>
        <v>0</v>
      </c>
      <c r="L535" s="40">
        <f>SUMIF(Oct!$A:$A,TB!$A535,Oct!$H:$H)</f>
        <v>0</v>
      </c>
      <c r="M535" s="40">
        <f>SUMIF(Nov!$A:$A,TB!$A535,Nov!$H:$H)</f>
        <v>0</v>
      </c>
      <c r="N535" s="167">
        <f>SUMIF(Dec!$A:$A,TB!$A535,Dec!$H:$H)</f>
        <v>0</v>
      </c>
      <c r="O535" s="181" t="s">
        <v>543</v>
      </c>
      <c r="P535" s="181"/>
      <c r="Q535" s="172">
        <v>0</v>
      </c>
      <c r="R535" s="40">
        <v>0</v>
      </c>
      <c r="S535" s="40">
        <v>0</v>
      </c>
      <c r="T535" s="40">
        <v>0</v>
      </c>
      <c r="U535" s="40">
        <v>0</v>
      </c>
      <c r="V535" s="40">
        <v>0</v>
      </c>
      <c r="W535" s="40">
        <v>0</v>
      </c>
      <c r="X535" s="40">
        <v>0</v>
      </c>
      <c r="Y535" s="40">
        <v>0</v>
      </c>
      <c r="Z535" s="40">
        <v>0</v>
      </c>
      <c r="AA535" s="40">
        <v>0</v>
      </c>
      <c r="AB535" s="40">
        <v>0</v>
      </c>
      <c r="AD535" s="40">
        <f t="shared" si="727"/>
        <v>0</v>
      </c>
      <c r="AE535" s="40">
        <f t="shared" si="728"/>
        <v>0</v>
      </c>
      <c r="AF535" s="40">
        <f t="shared" si="729"/>
        <v>0</v>
      </c>
      <c r="AG535" s="40">
        <f t="shared" si="730"/>
        <v>0</v>
      </c>
      <c r="AH535" s="40">
        <f t="shared" si="731"/>
        <v>0</v>
      </c>
      <c r="AI535" s="40">
        <f t="shared" si="732"/>
        <v>0</v>
      </c>
      <c r="AJ535" s="40">
        <f t="shared" si="733"/>
        <v>0</v>
      </c>
      <c r="AK535" s="40">
        <f t="shared" si="734"/>
        <v>0</v>
      </c>
      <c r="AL535" s="40">
        <f t="shared" si="735"/>
        <v>0</v>
      </c>
      <c r="AM535" s="40">
        <f t="shared" si="736"/>
        <v>0</v>
      </c>
      <c r="AN535" s="40">
        <f t="shared" si="737"/>
        <v>0</v>
      </c>
      <c r="AO535" s="167">
        <f t="shared" si="738"/>
        <v>0</v>
      </c>
    </row>
    <row r="536" spans="1:41" ht="16.399999999999999" customHeight="1">
      <c r="A536" s="20">
        <v>92005</v>
      </c>
      <c r="B536" s="14" t="s">
        <v>419</v>
      </c>
      <c r="C536" s="40">
        <f>SUMIF(Jan!$A:$A,TB!$A536,Jan!$H:$H)</f>
        <v>493.85</v>
      </c>
      <c r="D536" s="40">
        <f>SUMIF(Feb!$A:$A,TB!$A536,Feb!$H:$H)</f>
        <v>2283.34</v>
      </c>
      <c r="E536" s="40">
        <f>SUMIF(Mar!$A:$A,TB!$A536,Mar!$H:$H)</f>
        <v>2895.09</v>
      </c>
      <c r="F536" s="40">
        <f>SUMIF(Apr!$A:$A,TB!$A536,Apr!$H:$H)</f>
        <v>3974.73</v>
      </c>
      <c r="G536" s="40">
        <f>SUMIF(May!$A:$A,TB!$A536,May!$H:$H)</f>
        <v>4524.33</v>
      </c>
      <c r="H536" s="40">
        <f>SUMIF(Jun!$A:$A,TB!$A536,Jun!$H:$H)</f>
        <v>5668.72</v>
      </c>
      <c r="I536" s="40">
        <f>SUMIF(Jul!$A:$A,TB!$A536,Jul!$H:$H)</f>
        <v>5668.72</v>
      </c>
      <c r="J536" s="40">
        <f>SUMIF(Aug!$A:$A,TB!$A536,Aug!$H:$H)</f>
        <v>5668.72</v>
      </c>
      <c r="K536" s="40">
        <f>SUMIF(Sep!$A:$A,TB!$A536,Sep!$H:$H)</f>
        <v>5668.72</v>
      </c>
      <c r="L536" s="40">
        <f>SUMIF(Oct!$A:$A,TB!$A536,Oct!$H:$H)</f>
        <v>5668.72</v>
      </c>
      <c r="M536" s="40">
        <f>SUMIF(Nov!$A:$A,TB!$A536,Nov!$H:$H)</f>
        <v>5668.72</v>
      </c>
      <c r="N536" s="167">
        <f>SUMIF(Dec!$A:$A,TB!$A536,Dec!$H:$H)</f>
        <v>5668.72</v>
      </c>
      <c r="O536" s="181" t="s">
        <v>543</v>
      </c>
      <c r="P536" s="181"/>
      <c r="Q536" s="172">
        <v>470.65</v>
      </c>
      <c r="R536" s="40">
        <v>1376.95</v>
      </c>
      <c r="S536" s="40">
        <v>1852.9</v>
      </c>
      <c r="T536" s="40">
        <v>2748.2</v>
      </c>
      <c r="U536" s="40">
        <v>4602.18</v>
      </c>
      <c r="V536" s="40">
        <v>5077.2299999999996</v>
      </c>
      <c r="W536" s="40">
        <v>7391.42</v>
      </c>
      <c r="X536" s="40">
        <v>8275.07</v>
      </c>
      <c r="Y536" s="40">
        <v>10824.08</v>
      </c>
      <c r="Z536" s="40">
        <v>11709.18</v>
      </c>
      <c r="AA536" s="40">
        <v>12458.38</v>
      </c>
      <c r="AB536" s="40">
        <v>13743.7</v>
      </c>
      <c r="AD536" s="40">
        <f t="shared" si="727"/>
        <v>3790.89</v>
      </c>
      <c r="AE536" s="40">
        <f t="shared" si="728"/>
        <v>17453.169999999998</v>
      </c>
      <c r="AF536" s="40">
        <f t="shared" si="729"/>
        <v>22115.59</v>
      </c>
      <c r="AG536" s="40">
        <f t="shared" si="730"/>
        <v>30372.9</v>
      </c>
      <c r="AH536" s="40">
        <f t="shared" si="731"/>
        <v>34647.32</v>
      </c>
      <c r="AI536" s="40">
        <f t="shared" si="732"/>
        <v>43447.34</v>
      </c>
      <c r="AJ536" s="40">
        <f t="shared" si="733"/>
        <v>43447.34</v>
      </c>
      <c r="AK536" s="40">
        <f t="shared" si="734"/>
        <v>43447.34</v>
      </c>
      <c r="AL536" s="40">
        <f t="shared" si="735"/>
        <v>43447.34</v>
      </c>
      <c r="AM536" s="40">
        <f t="shared" si="736"/>
        <v>43447.34</v>
      </c>
      <c r="AN536" s="40">
        <f t="shared" si="737"/>
        <v>43447.34</v>
      </c>
      <c r="AO536" s="167">
        <f t="shared" si="738"/>
        <v>43447.34</v>
      </c>
    </row>
    <row r="537" spans="1:41" ht="16.399999999999999" customHeight="1">
      <c r="A537" s="20">
        <v>92006</v>
      </c>
      <c r="B537" s="14" t="s">
        <v>420</v>
      </c>
      <c r="C537" s="40">
        <f>SUMIF(Jan!$A:$A,TB!$A537,Jan!$H:$H)</f>
        <v>0</v>
      </c>
      <c r="D537" s="40">
        <f>SUMIF(Feb!$A:$A,TB!$A537,Feb!$H:$H)</f>
        <v>0</v>
      </c>
      <c r="E537" s="40">
        <f>SUMIF(Mar!$A:$A,TB!$A537,Mar!$H:$H)</f>
        <v>0</v>
      </c>
      <c r="F537" s="40">
        <f>SUMIF(Apr!$A:$A,TB!$A537,Apr!$H:$H)</f>
        <v>0</v>
      </c>
      <c r="G537" s="40">
        <f>SUMIF(May!$A:$A,TB!$A537,May!$H:$H)</f>
        <v>0</v>
      </c>
      <c r="H537" s="40">
        <f>SUMIF(Jun!$A:$A,TB!$A537,Jun!$H:$H)</f>
        <v>0</v>
      </c>
      <c r="I537" s="40">
        <f>SUMIF(Jul!$A:$A,TB!$A537,Jul!$H:$H)</f>
        <v>0</v>
      </c>
      <c r="J537" s="40">
        <f>SUMIF(Aug!$A:$A,TB!$A537,Aug!$H:$H)</f>
        <v>0</v>
      </c>
      <c r="K537" s="40">
        <f>SUMIF(Sep!$A:$A,TB!$A537,Sep!$H:$H)</f>
        <v>0</v>
      </c>
      <c r="L537" s="40">
        <f>SUMIF(Oct!$A:$A,TB!$A537,Oct!$H:$H)</f>
        <v>0</v>
      </c>
      <c r="M537" s="40">
        <f>SUMIF(Nov!$A:$A,TB!$A537,Nov!$H:$H)</f>
        <v>0</v>
      </c>
      <c r="N537" s="167">
        <f>SUMIF(Dec!$A:$A,TB!$A537,Dec!$H:$H)</f>
        <v>0</v>
      </c>
      <c r="O537" s="181" t="s">
        <v>539</v>
      </c>
      <c r="P537" s="181"/>
      <c r="Q537" s="172">
        <v>0</v>
      </c>
      <c r="R537" s="40">
        <v>0</v>
      </c>
      <c r="S537" s="40">
        <v>0</v>
      </c>
      <c r="T537" s="40">
        <v>0</v>
      </c>
      <c r="U537" s="40">
        <v>0</v>
      </c>
      <c r="V537" s="40">
        <v>0</v>
      </c>
      <c r="W537" s="40">
        <v>0</v>
      </c>
      <c r="X537" s="40">
        <v>0</v>
      </c>
      <c r="Y537" s="40">
        <v>0</v>
      </c>
      <c r="Z537" s="40">
        <v>0</v>
      </c>
      <c r="AA537" s="40">
        <v>0</v>
      </c>
      <c r="AB537" s="40">
        <v>0</v>
      </c>
      <c r="AD537" s="40">
        <f t="shared" si="727"/>
        <v>0</v>
      </c>
      <c r="AE537" s="40">
        <f t="shared" si="728"/>
        <v>0</v>
      </c>
      <c r="AF537" s="40">
        <f t="shared" si="729"/>
        <v>0</v>
      </c>
      <c r="AG537" s="40">
        <f t="shared" si="730"/>
        <v>0</v>
      </c>
      <c r="AH537" s="40">
        <f t="shared" si="731"/>
        <v>0</v>
      </c>
      <c r="AI537" s="40">
        <f t="shared" si="732"/>
        <v>0</v>
      </c>
      <c r="AJ537" s="40">
        <f t="shared" si="733"/>
        <v>0</v>
      </c>
      <c r="AK537" s="40">
        <f t="shared" si="734"/>
        <v>0</v>
      </c>
      <c r="AL537" s="40">
        <f t="shared" si="735"/>
        <v>0</v>
      </c>
      <c r="AM537" s="40">
        <f t="shared" si="736"/>
        <v>0</v>
      </c>
      <c r="AN537" s="40">
        <f t="shared" si="737"/>
        <v>0</v>
      </c>
      <c r="AO537" s="167">
        <f t="shared" si="738"/>
        <v>0</v>
      </c>
    </row>
    <row r="538" spans="1:41" ht="16.399999999999999" customHeight="1">
      <c r="A538" s="20">
        <v>92007</v>
      </c>
      <c r="B538" s="14" t="s">
        <v>421</v>
      </c>
      <c r="C538" s="40">
        <f>SUMIF(Jan!$A:$A,TB!$A538,Jan!$H:$H)</f>
        <v>0</v>
      </c>
      <c r="D538" s="40">
        <f>SUMIF(Feb!$A:$A,TB!$A538,Feb!$H:$H)</f>
        <v>0</v>
      </c>
      <c r="E538" s="40">
        <f>SUMIF(Mar!$A:$A,TB!$A538,Mar!$H:$H)</f>
        <v>0</v>
      </c>
      <c r="F538" s="40">
        <f>SUMIF(Apr!$A:$A,TB!$A538,Apr!$H:$H)</f>
        <v>0</v>
      </c>
      <c r="G538" s="40">
        <f>SUMIF(May!$A:$A,TB!$A538,May!$H:$H)</f>
        <v>0</v>
      </c>
      <c r="H538" s="40">
        <f>SUMIF(Jun!$A:$A,TB!$A538,Jun!$H:$H)</f>
        <v>0</v>
      </c>
      <c r="I538" s="40">
        <f>SUMIF(Jul!$A:$A,TB!$A538,Jul!$H:$H)</f>
        <v>0</v>
      </c>
      <c r="J538" s="40">
        <f>SUMIF(Aug!$A:$A,TB!$A538,Aug!$H:$H)</f>
        <v>0</v>
      </c>
      <c r="K538" s="40">
        <f>SUMIF(Sep!$A:$A,TB!$A538,Sep!$H:$H)</f>
        <v>0</v>
      </c>
      <c r="L538" s="40">
        <f>SUMIF(Oct!$A:$A,TB!$A538,Oct!$H:$H)</f>
        <v>0</v>
      </c>
      <c r="M538" s="40">
        <f>SUMIF(Nov!$A:$A,TB!$A538,Nov!$H:$H)</f>
        <v>0</v>
      </c>
      <c r="N538" s="167">
        <f>SUMIF(Dec!$A:$A,TB!$A538,Dec!$H:$H)</f>
        <v>0</v>
      </c>
      <c r="O538" s="181" t="s">
        <v>539</v>
      </c>
      <c r="P538" s="181"/>
      <c r="Q538" s="172">
        <v>0</v>
      </c>
      <c r="R538" s="40">
        <v>0</v>
      </c>
      <c r="S538" s="40">
        <v>0</v>
      </c>
      <c r="T538" s="40">
        <v>0</v>
      </c>
      <c r="U538" s="40">
        <v>0</v>
      </c>
      <c r="V538" s="40">
        <v>0</v>
      </c>
      <c r="W538" s="40">
        <v>0</v>
      </c>
      <c r="X538" s="40">
        <v>0</v>
      </c>
      <c r="Y538" s="40">
        <v>0</v>
      </c>
      <c r="Z538" s="40">
        <v>0</v>
      </c>
      <c r="AA538" s="40">
        <v>0</v>
      </c>
      <c r="AB538" s="40">
        <v>0</v>
      </c>
      <c r="AD538" s="40">
        <f t="shared" si="727"/>
        <v>0</v>
      </c>
      <c r="AE538" s="40">
        <f t="shared" si="728"/>
        <v>0</v>
      </c>
      <c r="AF538" s="40">
        <f t="shared" si="729"/>
        <v>0</v>
      </c>
      <c r="AG538" s="40">
        <f t="shared" si="730"/>
        <v>0</v>
      </c>
      <c r="AH538" s="40">
        <f t="shared" si="731"/>
        <v>0</v>
      </c>
      <c r="AI538" s="40">
        <f t="shared" si="732"/>
        <v>0</v>
      </c>
      <c r="AJ538" s="40">
        <f t="shared" si="733"/>
        <v>0</v>
      </c>
      <c r="AK538" s="40">
        <f t="shared" si="734"/>
        <v>0</v>
      </c>
      <c r="AL538" s="40">
        <f t="shared" si="735"/>
        <v>0</v>
      </c>
      <c r="AM538" s="40">
        <f t="shared" si="736"/>
        <v>0</v>
      </c>
      <c r="AN538" s="40">
        <f t="shared" si="737"/>
        <v>0</v>
      </c>
      <c r="AO538" s="167">
        <f t="shared" si="738"/>
        <v>0</v>
      </c>
    </row>
    <row r="539" spans="1:41" ht="16.399999999999999" customHeight="1">
      <c r="A539" s="20">
        <v>92008</v>
      </c>
      <c r="B539" s="14" t="s">
        <v>422</v>
      </c>
      <c r="C539" s="40">
        <f>SUMIF(Jan!$A:$A,TB!$A539,Jan!$H:$H)</f>
        <v>0</v>
      </c>
      <c r="D539" s="40">
        <f>SUMIF(Feb!$A:$A,TB!$A539,Feb!$H:$H)</f>
        <v>0</v>
      </c>
      <c r="E539" s="40">
        <f>SUMIF(Mar!$A:$A,TB!$A539,Mar!$H:$H)</f>
        <v>0</v>
      </c>
      <c r="F539" s="40">
        <f>SUMIF(Apr!$A:$A,TB!$A539,Apr!$H:$H)</f>
        <v>0</v>
      </c>
      <c r="G539" s="40">
        <f>SUMIF(May!$A:$A,TB!$A539,May!$H:$H)</f>
        <v>0</v>
      </c>
      <c r="H539" s="40">
        <f>SUMIF(Jun!$A:$A,TB!$A539,Jun!$H:$H)</f>
        <v>0</v>
      </c>
      <c r="I539" s="40">
        <f>SUMIF(Jul!$A:$A,TB!$A539,Jul!$H:$H)</f>
        <v>0</v>
      </c>
      <c r="J539" s="40">
        <f>SUMIF(Aug!$A:$A,TB!$A539,Aug!$H:$H)</f>
        <v>0</v>
      </c>
      <c r="K539" s="40">
        <f>SUMIF(Sep!$A:$A,TB!$A539,Sep!$H:$H)</f>
        <v>0</v>
      </c>
      <c r="L539" s="40">
        <f>SUMIF(Oct!$A:$A,TB!$A539,Oct!$H:$H)</f>
        <v>0</v>
      </c>
      <c r="M539" s="40">
        <f>SUMIF(Nov!$A:$A,TB!$A539,Nov!$H:$H)</f>
        <v>0</v>
      </c>
      <c r="N539" s="167">
        <f>SUMIF(Dec!$A:$A,TB!$A539,Dec!$H:$H)</f>
        <v>0</v>
      </c>
      <c r="O539" s="181" t="s">
        <v>539</v>
      </c>
      <c r="P539" s="181"/>
      <c r="Q539" s="172">
        <v>0</v>
      </c>
      <c r="R539" s="40">
        <v>0</v>
      </c>
      <c r="S539" s="40">
        <v>0</v>
      </c>
      <c r="T539" s="40">
        <v>0</v>
      </c>
      <c r="U539" s="40">
        <v>0</v>
      </c>
      <c r="V539" s="40">
        <v>0</v>
      </c>
      <c r="W539" s="40">
        <v>0</v>
      </c>
      <c r="X539" s="40">
        <v>0</v>
      </c>
      <c r="Y539" s="40">
        <v>0</v>
      </c>
      <c r="Z539" s="40">
        <v>0</v>
      </c>
      <c r="AA539" s="40">
        <v>0</v>
      </c>
      <c r="AB539" s="40">
        <v>0</v>
      </c>
      <c r="AD539" s="40">
        <f t="shared" si="727"/>
        <v>0</v>
      </c>
      <c r="AE539" s="40">
        <f t="shared" si="728"/>
        <v>0</v>
      </c>
      <c r="AF539" s="40">
        <f t="shared" si="729"/>
        <v>0</v>
      </c>
      <c r="AG539" s="40">
        <f t="shared" si="730"/>
        <v>0</v>
      </c>
      <c r="AH539" s="40">
        <f t="shared" si="731"/>
        <v>0</v>
      </c>
      <c r="AI539" s="40">
        <f t="shared" si="732"/>
        <v>0</v>
      </c>
      <c r="AJ539" s="40">
        <f t="shared" si="733"/>
        <v>0</v>
      </c>
      <c r="AK539" s="40">
        <f t="shared" si="734"/>
        <v>0</v>
      </c>
      <c r="AL539" s="40">
        <f t="shared" si="735"/>
        <v>0</v>
      </c>
      <c r="AM539" s="40">
        <f t="shared" si="736"/>
        <v>0</v>
      </c>
      <c r="AN539" s="40">
        <f t="shared" si="737"/>
        <v>0</v>
      </c>
      <c r="AO539" s="167">
        <f t="shared" si="738"/>
        <v>0</v>
      </c>
    </row>
    <row r="540" spans="1:41" ht="16.399999999999999" customHeight="1">
      <c r="A540" s="20">
        <v>92009</v>
      </c>
      <c r="B540" s="14" t="s">
        <v>423</v>
      </c>
      <c r="C540" s="40">
        <f>SUMIF(Jan!$A:$A,TB!$A540,Jan!$H:$H)</f>
        <v>0</v>
      </c>
      <c r="D540" s="40">
        <f>SUMIF(Feb!$A:$A,TB!$A540,Feb!$H:$H)</f>
        <v>0</v>
      </c>
      <c r="E540" s="40">
        <f>SUMIF(Mar!$A:$A,TB!$A540,Mar!$H:$H)</f>
        <v>0</v>
      </c>
      <c r="F540" s="40">
        <f>SUMIF(Apr!$A:$A,TB!$A540,Apr!$H:$H)</f>
        <v>0</v>
      </c>
      <c r="G540" s="40">
        <f>SUMIF(May!$A:$A,TB!$A540,May!$H:$H)</f>
        <v>0</v>
      </c>
      <c r="H540" s="40">
        <f>SUMIF(Jun!$A:$A,TB!$A540,Jun!$H:$H)</f>
        <v>0</v>
      </c>
      <c r="I540" s="40">
        <f>SUMIF(Jul!$A:$A,TB!$A540,Jul!$H:$H)</f>
        <v>0</v>
      </c>
      <c r="J540" s="40">
        <f>SUMIF(Aug!$A:$A,TB!$A540,Aug!$H:$H)</f>
        <v>0</v>
      </c>
      <c r="K540" s="40">
        <f>SUMIF(Sep!$A:$A,TB!$A540,Sep!$H:$H)</f>
        <v>0</v>
      </c>
      <c r="L540" s="40">
        <f>SUMIF(Oct!$A:$A,TB!$A540,Oct!$H:$H)</f>
        <v>0</v>
      </c>
      <c r="M540" s="40">
        <f>SUMIF(Nov!$A:$A,TB!$A540,Nov!$H:$H)</f>
        <v>0</v>
      </c>
      <c r="N540" s="167">
        <f>SUMIF(Dec!$A:$A,TB!$A540,Dec!$H:$H)</f>
        <v>0</v>
      </c>
      <c r="O540" s="181" t="s">
        <v>539</v>
      </c>
      <c r="P540" s="181"/>
      <c r="Q540" s="172">
        <v>0</v>
      </c>
      <c r="R540" s="40">
        <v>0</v>
      </c>
      <c r="S540" s="40">
        <v>0</v>
      </c>
      <c r="T540" s="40">
        <v>0</v>
      </c>
      <c r="U540" s="40">
        <v>0</v>
      </c>
      <c r="V540" s="40">
        <v>0</v>
      </c>
      <c r="W540" s="40">
        <v>0</v>
      </c>
      <c r="X540" s="40">
        <v>0</v>
      </c>
      <c r="Y540" s="40">
        <v>0</v>
      </c>
      <c r="Z540" s="40">
        <v>0</v>
      </c>
      <c r="AA540" s="40">
        <v>0</v>
      </c>
      <c r="AB540" s="40">
        <v>0</v>
      </c>
      <c r="AD540" s="40">
        <f t="shared" si="727"/>
        <v>0</v>
      </c>
      <c r="AE540" s="40">
        <f t="shared" si="728"/>
        <v>0</v>
      </c>
      <c r="AF540" s="40">
        <f t="shared" si="729"/>
        <v>0</v>
      </c>
      <c r="AG540" s="40">
        <f t="shared" si="730"/>
        <v>0</v>
      </c>
      <c r="AH540" s="40">
        <f t="shared" si="731"/>
        <v>0</v>
      </c>
      <c r="AI540" s="40">
        <f t="shared" si="732"/>
        <v>0</v>
      </c>
      <c r="AJ540" s="40">
        <f t="shared" si="733"/>
        <v>0</v>
      </c>
      <c r="AK540" s="40">
        <f t="shared" si="734"/>
        <v>0</v>
      </c>
      <c r="AL540" s="40">
        <f t="shared" si="735"/>
        <v>0</v>
      </c>
      <c r="AM540" s="40">
        <f t="shared" si="736"/>
        <v>0</v>
      </c>
      <c r="AN540" s="40">
        <f t="shared" si="737"/>
        <v>0</v>
      </c>
      <c r="AO540" s="167">
        <f t="shared" si="738"/>
        <v>0</v>
      </c>
    </row>
    <row r="541" spans="1:41" ht="16.399999999999999" customHeight="1">
      <c r="A541" s="20">
        <v>93001</v>
      </c>
      <c r="B541" s="14" t="s">
        <v>424</v>
      </c>
      <c r="C541" s="40">
        <f>SUMIF(Jan!$A:$A,TB!$A541,Jan!$H:$H)</f>
        <v>2114.4499999999998</v>
      </c>
      <c r="D541" s="40">
        <f>SUMIF(Feb!$A:$A,TB!$A541,Feb!$H:$H)</f>
        <v>3960.95</v>
      </c>
      <c r="E541" s="40">
        <f>SUMIF(Mar!$A:$A,TB!$A541,Mar!$H:$H)</f>
        <v>5484.85</v>
      </c>
      <c r="F541" s="40">
        <f>SUMIF(Apr!$A:$A,TB!$A541,Apr!$H:$H)</f>
        <v>7431.9</v>
      </c>
      <c r="G541" s="40">
        <f>SUMIF(May!$A:$A,TB!$A541,May!$H:$H)</f>
        <v>9185.9</v>
      </c>
      <c r="H541" s="40">
        <f>SUMIF(Jun!$A:$A,TB!$A541,Jun!$H:$H)</f>
        <v>10859.35</v>
      </c>
      <c r="I541" s="40">
        <f>SUMIF(Jul!$A:$A,TB!$A541,Jul!$H:$H)</f>
        <v>10859.35</v>
      </c>
      <c r="J541" s="40">
        <f>SUMIF(Aug!$A:$A,TB!$A541,Aug!$H:$H)</f>
        <v>10859.35</v>
      </c>
      <c r="K541" s="40">
        <f>SUMIF(Sep!$A:$A,TB!$A541,Sep!$H:$H)</f>
        <v>10859.35</v>
      </c>
      <c r="L541" s="40">
        <f>SUMIF(Oct!$A:$A,TB!$A541,Oct!$H:$H)</f>
        <v>10859.35</v>
      </c>
      <c r="M541" s="40">
        <f>SUMIF(Nov!$A:$A,TB!$A541,Nov!$H:$H)</f>
        <v>10859.35</v>
      </c>
      <c r="N541" s="167">
        <f>SUMIF(Dec!$A:$A,TB!$A541,Dec!$H:$H)</f>
        <v>10859.35</v>
      </c>
      <c r="O541" s="181" t="s">
        <v>543</v>
      </c>
      <c r="P541" s="181"/>
      <c r="Q541" s="172">
        <v>2790.5</v>
      </c>
      <c r="R541" s="40">
        <v>5717.25</v>
      </c>
      <c r="S541" s="40">
        <v>8808.1</v>
      </c>
      <c r="T541" s="40">
        <v>10855.75</v>
      </c>
      <c r="U541" s="40">
        <v>15076.45</v>
      </c>
      <c r="V541" s="40">
        <v>17347.95</v>
      </c>
      <c r="W541" s="40">
        <v>19150.599999999999</v>
      </c>
      <c r="X541" s="40">
        <v>20880.45</v>
      </c>
      <c r="Y541" s="40">
        <v>23180.7</v>
      </c>
      <c r="Z541" s="40">
        <v>25359.200000000001</v>
      </c>
      <c r="AA541" s="40">
        <v>27262</v>
      </c>
      <c r="AB541" s="40">
        <v>29018.55</v>
      </c>
      <c r="AD541" s="40">
        <f t="shared" si="727"/>
        <v>16230.94</v>
      </c>
      <c r="AE541" s="40">
        <f t="shared" si="728"/>
        <v>30276.31</v>
      </c>
      <c r="AF541" s="40">
        <f t="shared" si="729"/>
        <v>41898.769999999997</v>
      </c>
      <c r="AG541" s="40">
        <f t="shared" si="730"/>
        <v>56790.86</v>
      </c>
      <c r="AH541" s="40">
        <f t="shared" si="731"/>
        <v>70345.62</v>
      </c>
      <c r="AI541" s="40">
        <f t="shared" si="732"/>
        <v>83230.399999999994</v>
      </c>
      <c r="AJ541" s="40">
        <f t="shared" si="733"/>
        <v>83230.399999999994</v>
      </c>
      <c r="AK541" s="40">
        <f t="shared" si="734"/>
        <v>83230.399999999994</v>
      </c>
      <c r="AL541" s="40">
        <f t="shared" si="735"/>
        <v>83230.399999999994</v>
      </c>
      <c r="AM541" s="40">
        <f t="shared" si="736"/>
        <v>83230.399999999994</v>
      </c>
      <c r="AN541" s="40">
        <f t="shared" si="737"/>
        <v>83230.399999999994</v>
      </c>
      <c r="AO541" s="167">
        <f t="shared" si="738"/>
        <v>83230.399999999994</v>
      </c>
    </row>
    <row r="542" spans="1:41" ht="16.399999999999999" customHeight="1">
      <c r="A542" s="20">
        <v>93002</v>
      </c>
      <c r="B542" s="14" t="s">
        <v>425</v>
      </c>
      <c r="C542" s="40">
        <f>SUMIF(Jan!$A:$A,TB!$A542,Jan!$H:$H)</f>
        <v>1504.5</v>
      </c>
      <c r="D542" s="40">
        <f>SUMIF(Feb!$A:$A,TB!$A542,Feb!$H:$H)</f>
        <v>2520.75</v>
      </c>
      <c r="E542" s="40">
        <f>SUMIF(Mar!$A:$A,TB!$A542,Mar!$H:$H)</f>
        <v>3540</v>
      </c>
      <c r="F542" s="40">
        <f>SUMIF(Apr!$A:$A,TB!$A542,Apr!$H:$H)</f>
        <v>4561.3</v>
      </c>
      <c r="G542" s="40">
        <f>SUMIF(May!$A:$A,TB!$A542,May!$H:$H)</f>
        <v>5578.85</v>
      </c>
      <c r="H542" s="40">
        <f>SUMIF(Jun!$A:$A,TB!$A542,Jun!$H:$H)</f>
        <v>6595.45</v>
      </c>
      <c r="I542" s="40">
        <f>SUMIF(Jul!$A:$A,TB!$A542,Jul!$H:$H)</f>
        <v>6595.45</v>
      </c>
      <c r="J542" s="40">
        <f>SUMIF(Aug!$A:$A,TB!$A542,Aug!$H:$H)</f>
        <v>6595.45</v>
      </c>
      <c r="K542" s="40">
        <f>SUMIF(Sep!$A:$A,TB!$A542,Sep!$H:$H)</f>
        <v>6595.45</v>
      </c>
      <c r="L542" s="40">
        <f>SUMIF(Oct!$A:$A,TB!$A542,Oct!$H:$H)</f>
        <v>6595.45</v>
      </c>
      <c r="M542" s="40">
        <f>SUMIF(Nov!$A:$A,TB!$A542,Nov!$H:$H)</f>
        <v>6595.45</v>
      </c>
      <c r="N542" s="167">
        <f>SUMIF(Dec!$A:$A,TB!$A542,Dec!$H:$H)</f>
        <v>6595.45</v>
      </c>
      <c r="O542" s="181" t="s">
        <v>543</v>
      </c>
      <c r="P542" s="181"/>
      <c r="Q542" s="172">
        <v>920.1</v>
      </c>
      <c r="R542" s="40">
        <v>1840.2</v>
      </c>
      <c r="S542" s="40">
        <v>2760.3</v>
      </c>
      <c r="T542" s="40">
        <v>3680.4</v>
      </c>
      <c r="U542" s="40">
        <v>4315.3500000000004</v>
      </c>
      <c r="V542" s="40">
        <v>4950.3</v>
      </c>
      <c r="W542" s="40">
        <v>6440.7</v>
      </c>
      <c r="X542" s="40">
        <v>7360.8</v>
      </c>
      <c r="Y542" s="40">
        <v>8280.9</v>
      </c>
      <c r="Z542" s="40">
        <v>9201</v>
      </c>
      <c r="AA542" s="40">
        <v>10121.1</v>
      </c>
      <c r="AB542" s="40">
        <v>15083.47</v>
      </c>
      <c r="AD542" s="40">
        <f t="shared" si="727"/>
        <v>11548.84</v>
      </c>
      <c r="AE542" s="40">
        <f t="shared" si="728"/>
        <v>19267.86</v>
      </c>
      <c r="AF542" s="40">
        <f t="shared" si="729"/>
        <v>27042.06</v>
      </c>
      <c r="AG542" s="40">
        <f t="shared" si="730"/>
        <v>34855.17</v>
      </c>
      <c r="AH542" s="40">
        <f t="shared" si="731"/>
        <v>42722.83</v>
      </c>
      <c r="AI542" s="40">
        <f t="shared" si="732"/>
        <v>50550.17</v>
      </c>
      <c r="AJ542" s="40">
        <f t="shared" si="733"/>
        <v>50550.17</v>
      </c>
      <c r="AK542" s="40">
        <f t="shared" si="734"/>
        <v>50550.17</v>
      </c>
      <c r="AL542" s="40">
        <f t="shared" si="735"/>
        <v>50550.17</v>
      </c>
      <c r="AM542" s="40">
        <f t="shared" si="736"/>
        <v>50550.17</v>
      </c>
      <c r="AN542" s="40">
        <f t="shared" si="737"/>
        <v>50550.17</v>
      </c>
      <c r="AO542" s="167">
        <f t="shared" si="738"/>
        <v>50550.17</v>
      </c>
    </row>
    <row r="543" spans="1:41" ht="16.399999999999999" customHeight="1">
      <c r="A543" s="20">
        <v>93003</v>
      </c>
      <c r="B543" s="14" t="s">
        <v>426</v>
      </c>
      <c r="C543" s="40">
        <f>SUMIF(Jan!$A:$A,TB!$A543,Jan!$H:$H)</f>
        <v>0</v>
      </c>
      <c r="D543" s="40">
        <f>SUMIF(Feb!$A:$A,TB!$A543,Feb!$H:$H)</f>
        <v>0</v>
      </c>
      <c r="E543" s="40">
        <f>SUMIF(Mar!$A:$A,TB!$A543,Mar!$H:$H)</f>
        <v>0</v>
      </c>
      <c r="F543" s="40">
        <f>SUMIF(Apr!$A:$A,TB!$A543,Apr!$H:$H)</f>
        <v>0</v>
      </c>
      <c r="G543" s="40">
        <f>SUMIF(May!$A:$A,TB!$A543,May!$H:$H)</f>
        <v>0</v>
      </c>
      <c r="H543" s="40">
        <f>SUMIF(Jun!$A:$A,TB!$A543,Jun!$H:$H)</f>
        <v>0</v>
      </c>
      <c r="I543" s="40">
        <f>SUMIF(Jul!$A:$A,TB!$A543,Jul!$H:$H)</f>
        <v>0</v>
      </c>
      <c r="J543" s="40">
        <f>SUMIF(Aug!$A:$A,TB!$A543,Aug!$H:$H)</f>
        <v>0</v>
      </c>
      <c r="K543" s="40">
        <f>SUMIF(Sep!$A:$A,TB!$A543,Sep!$H:$H)</f>
        <v>0</v>
      </c>
      <c r="L543" s="40">
        <f>SUMIF(Oct!$A:$A,TB!$A543,Oct!$H:$H)</f>
        <v>0</v>
      </c>
      <c r="M543" s="40">
        <f>SUMIF(Nov!$A:$A,TB!$A543,Nov!$H:$H)</f>
        <v>0</v>
      </c>
      <c r="N543" s="167">
        <f>SUMIF(Dec!$A:$A,TB!$A543,Dec!$H:$H)</f>
        <v>0</v>
      </c>
      <c r="O543" s="181" t="s">
        <v>539</v>
      </c>
      <c r="P543" s="181"/>
      <c r="Q543" s="172">
        <v>0</v>
      </c>
      <c r="R543" s="40">
        <v>0</v>
      </c>
      <c r="S543" s="40">
        <v>0</v>
      </c>
      <c r="T543" s="40">
        <v>0</v>
      </c>
      <c r="U543" s="40">
        <v>0</v>
      </c>
      <c r="V543" s="40">
        <v>0</v>
      </c>
      <c r="W543" s="40">
        <v>0</v>
      </c>
      <c r="X543" s="40">
        <v>0</v>
      </c>
      <c r="Y543" s="40">
        <v>0</v>
      </c>
      <c r="Z543" s="40">
        <v>0</v>
      </c>
      <c r="AA543" s="40">
        <v>0</v>
      </c>
      <c r="AB543" s="40">
        <v>0</v>
      </c>
      <c r="AD543" s="40">
        <f t="shared" si="727"/>
        <v>0</v>
      </c>
      <c r="AE543" s="40">
        <f t="shared" si="728"/>
        <v>0</v>
      </c>
      <c r="AF543" s="40">
        <f t="shared" si="729"/>
        <v>0</v>
      </c>
      <c r="AG543" s="40">
        <f t="shared" si="730"/>
        <v>0</v>
      </c>
      <c r="AH543" s="40">
        <f t="shared" si="731"/>
        <v>0</v>
      </c>
      <c r="AI543" s="40">
        <f t="shared" si="732"/>
        <v>0</v>
      </c>
      <c r="AJ543" s="40">
        <f t="shared" si="733"/>
        <v>0</v>
      </c>
      <c r="AK543" s="40">
        <f t="shared" si="734"/>
        <v>0</v>
      </c>
      <c r="AL543" s="40">
        <f t="shared" si="735"/>
        <v>0</v>
      </c>
      <c r="AM543" s="40">
        <f t="shared" si="736"/>
        <v>0</v>
      </c>
      <c r="AN543" s="40">
        <f t="shared" si="737"/>
        <v>0</v>
      </c>
      <c r="AO543" s="167">
        <f t="shared" si="738"/>
        <v>0</v>
      </c>
    </row>
    <row r="544" spans="1:41" ht="16.399999999999999" customHeight="1">
      <c r="A544" s="20">
        <v>93004</v>
      </c>
      <c r="B544" s="14" t="s">
        <v>427</v>
      </c>
      <c r="C544" s="40">
        <f>SUMIF(Jan!$A:$A,TB!$A544,Jan!$H:$H)</f>
        <v>10.09</v>
      </c>
      <c r="D544" s="40">
        <f>SUMIF(Feb!$A:$A,TB!$A544,Feb!$H:$H)</f>
        <v>54.78</v>
      </c>
      <c r="E544" s="40">
        <f>SUMIF(Mar!$A:$A,TB!$A544,Mar!$H:$H)</f>
        <v>64.87</v>
      </c>
      <c r="F544" s="40">
        <f>SUMIF(Apr!$A:$A,TB!$A544,Apr!$H:$H)</f>
        <v>70.64</v>
      </c>
      <c r="G544" s="40">
        <f>SUMIF(May!$A:$A,TB!$A544,May!$H:$H)</f>
        <v>76.41</v>
      </c>
      <c r="H544" s="40">
        <f>SUMIF(Jun!$A:$A,TB!$A544,Jun!$H:$H)</f>
        <v>157.65</v>
      </c>
      <c r="I544" s="40">
        <f>SUMIF(Jul!$A:$A,TB!$A544,Jul!$H:$H)</f>
        <v>157.65</v>
      </c>
      <c r="J544" s="40">
        <f>SUMIF(Aug!$A:$A,TB!$A544,Aug!$H:$H)</f>
        <v>157.65</v>
      </c>
      <c r="K544" s="40">
        <f>SUMIF(Sep!$A:$A,TB!$A544,Sep!$H:$H)</f>
        <v>157.65</v>
      </c>
      <c r="L544" s="40">
        <f>SUMIF(Oct!$A:$A,TB!$A544,Oct!$H:$H)</f>
        <v>157.65</v>
      </c>
      <c r="M544" s="40">
        <f>SUMIF(Nov!$A:$A,TB!$A544,Nov!$H:$H)</f>
        <v>157.65</v>
      </c>
      <c r="N544" s="167">
        <f>SUMIF(Dec!$A:$A,TB!$A544,Dec!$H:$H)</f>
        <v>157.65</v>
      </c>
      <c r="O544" s="181" t="s">
        <v>539</v>
      </c>
      <c r="P544" s="181"/>
      <c r="Q544" s="172">
        <v>641.25</v>
      </c>
      <c r="R544" s="40">
        <v>671.53</v>
      </c>
      <c r="S544" s="40">
        <v>671.53</v>
      </c>
      <c r="T544" s="40">
        <v>681.62</v>
      </c>
      <c r="U544" s="40">
        <v>681.62</v>
      </c>
      <c r="V544" s="40">
        <v>707.58</v>
      </c>
      <c r="W544" s="40">
        <v>781.61</v>
      </c>
      <c r="X544" s="40">
        <v>947.47</v>
      </c>
      <c r="Y544" s="40">
        <v>979.19</v>
      </c>
      <c r="Z544" s="40">
        <v>993.61</v>
      </c>
      <c r="AA544" s="40">
        <v>1009.47</v>
      </c>
      <c r="AB544" s="40">
        <v>1009.47</v>
      </c>
      <c r="AD544" s="40">
        <f t="shared" si="727"/>
        <v>77.45</v>
      </c>
      <c r="AE544" s="40">
        <f t="shared" si="728"/>
        <v>418.72</v>
      </c>
      <c r="AF544" s="40">
        <f t="shared" si="729"/>
        <v>495.54</v>
      </c>
      <c r="AG544" s="40">
        <f t="shared" si="730"/>
        <v>539.79999999999995</v>
      </c>
      <c r="AH544" s="40">
        <f t="shared" si="731"/>
        <v>585.15</v>
      </c>
      <c r="AI544" s="40">
        <f t="shared" si="732"/>
        <v>1208.29</v>
      </c>
      <c r="AJ544" s="40">
        <f t="shared" si="733"/>
        <v>1208.29</v>
      </c>
      <c r="AK544" s="40">
        <f t="shared" si="734"/>
        <v>1208.29</v>
      </c>
      <c r="AL544" s="40">
        <f t="shared" si="735"/>
        <v>1208.29</v>
      </c>
      <c r="AM544" s="40">
        <f t="shared" si="736"/>
        <v>1208.29</v>
      </c>
      <c r="AN544" s="40">
        <f t="shared" si="737"/>
        <v>1208.29</v>
      </c>
      <c r="AO544" s="167">
        <f t="shared" si="738"/>
        <v>1208.29</v>
      </c>
    </row>
    <row r="545" spans="1:41" ht="16.399999999999999" customHeight="1">
      <c r="A545" s="20">
        <v>93005</v>
      </c>
      <c r="B545" s="14" t="s">
        <v>428</v>
      </c>
      <c r="C545" s="40">
        <f>SUMIF(Jan!$A:$A,TB!$A545,Jan!$H:$H)</f>
        <v>1177.83</v>
      </c>
      <c r="D545" s="40">
        <f>SUMIF(Feb!$A:$A,TB!$A545,Feb!$H:$H)</f>
        <v>1505.15</v>
      </c>
      <c r="E545" s="40">
        <f>SUMIF(Mar!$A:$A,TB!$A545,Mar!$H:$H)</f>
        <v>1888.58</v>
      </c>
      <c r="F545" s="40">
        <f>SUMIF(Apr!$A:$A,TB!$A545,Apr!$H:$H)</f>
        <v>2317.14</v>
      </c>
      <c r="G545" s="40">
        <f>SUMIF(May!$A:$A,TB!$A545,May!$H:$H)</f>
        <v>2553.7600000000002</v>
      </c>
      <c r="H545" s="40">
        <f>SUMIF(Jun!$A:$A,TB!$A545,Jun!$H:$H)</f>
        <v>2649.1</v>
      </c>
      <c r="I545" s="40">
        <f>SUMIF(Jul!$A:$A,TB!$A545,Jul!$H:$H)</f>
        <v>2649.1</v>
      </c>
      <c r="J545" s="40">
        <f>SUMIF(Aug!$A:$A,TB!$A545,Aug!$H:$H)</f>
        <v>2649.1</v>
      </c>
      <c r="K545" s="40">
        <f>SUMIF(Sep!$A:$A,TB!$A545,Sep!$H:$H)</f>
        <v>2649.1</v>
      </c>
      <c r="L545" s="40">
        <f>SUMIF(Oct!$A:$A,TB!$A545,Oct!$H:$H)</f>
        <v>2649.1</v>
      </c>
      <c r="M545" s="40">
        <f>SUMIF(Nov!$A:$A,TB!$A545,Nov!$H:$H)</f>
        <v>2649.1</v>
      </c>
      <c r="N545" s="167">
        <f>SUMIF(Dec!$A:$A,TB!$A545,Dec!$H:$H)</f>
        <v>2649.1</v>
      </c>
      <c r="O545" s="181" t="s">
        <v>539</v>
      </c>
      <c r="P545" s="181"/>
      <c r="Q545" s="172">
        <v>1571.91</v>
      </c>
      <c r="R545" s="40">
        <v>1773.01</v>
      </c>
      <c r="S545" s="40">
        <v>1997.13</v>
      </c>
      <c r="T545" s="40">
        <v>2194.1799999999998</v>
      </c>
      <c r="U545" s="40">
        <v>2420.34</v>
      </c>
      <c r="V545" s="40">
        <v>2653.88</v>
      </c>
      <c r="W545" s="40">
        <v>2944.15</v>
      </c>
      <c r="X545" s="40">
        <v>3237.91</v>
      </c>
      <c r="Y545" s="40">
        <v>3505.43</v>
      </c>
      <c r="Z545" s="40">
        <v>3621.77</v>
      </c>
      <c r="AA545" s="40">
        <v>6761.31</v>
      </c>
      <c r="AB545" s="40">
        <v>6163.21</v>
      </c>
      <c r="AD545" s="40">
        <f t="shared" si="727"/>
        <v>9041.26</v>
      </c>
      <c r="AE545" s="40">
        <f t="shared" si="728"/>
        <v>11504.92</v>
      </c>
      <c r="AF545" s="40">
        <f t="shared" si="729"/>
        <v>14426.86</v>
      </c>
      <c r="AG545" s="40">
        <f t="shared" si="730"/>
        <v>17706.43</v>
      </c>
      <c r="AH545" s="40">
        <f t="shared" si="731"/>
        <v>19556.689999999999</v>
      </c>
      <c r="AI545" s="40">
        <f t="shared" si="732"/>
        <v>20303.759999999998</v>
      </c>
      <c r="AJ545" s="40">
        <f t="shared" si="733"/>
        <v>20303.759999999998</v>
      </c>
      <c r="AK545" s="40">
        <f t="shared" si="734"/>
        <v>20303.759999999998</v>
      </c>
      <c r="AL545" s="40">
        <f t="shared" si="735"/>
        <v>20303.759999999998</v>
      </c>
      <c r="AM545" s="40">
        <f t="shared" si="736"/>
        <v>20303.759999999998</v>
      </c>
      <c r="AN545" s="40">
        <f t="shared" si="737"/>
        <v>20303.759999999998</v>
      </c>
      <c r="AO545" s="167">
        <f t="shared" si="738"/>
        <v>20303.759999999998</v>
      </c>
    </row>
    <row r="546" spans="1:41" ht="16.399999999999999" customHeight="1">
      <c r="A546" s="20">
        <v>94001</v>
      </c>
      <c r="B546" s="14" t="s">
        <v>429</v>
      </c>
      <c r="C546" s="40">
        <f>SUMIF(Jan!$A:$A,TB!$A546,Jan!$H:$H)</f>
        <v>9977.2800000000007</v>
      </c>
      <c r="D546" s="40">
        <f>SUMIF(Feb!$A:$A,TB!$A546,Feb!$H:$H)</f>
        <v>19954.560000000001</v>
      </c>
      <c r="E546" s="40">
        <f>SUMIF(Mar!$A:$A,TB!$A546,Mar!$H:$H)</f>
        <v>1349.64</v>
      </c>
      <c r="F546" s="40">
        <f>SUMIF(Apr!$A:$A,TB!$A546,Apr!$H:$H)</f>
        <v>11326.92</v>
      </c>
      <c r="G546" s="40">
        <f>SUMIF(May!$A:$A,TB!$A546,May!$H:$H)</f>
        <v>21304.2</v>
      </c>
      <c r="H546" s="40">
        <f>SUMIF(Jun!$A:$A,TB!$A546,Jun!$H:$H)</f>
        <v>2699.28</v>
      </c>
      <c r="I546" s="40">
        <f>SUMIF(Jul!$A:$A,TB!$A546,Jul!$H:$H)</f>
        <v>2699.28</v>
      </c>
      <c r="J546" s="40">
        <f>SUMIF(Aug!$A:$A,TB!$A546,Aug!$H:$H)</f>
        <v>2699.28</v>
      </c>
      <c r="K546" s="40">
        <f>SUMIF(Sep!$A:$A,TB!$A546,Sep!$H:$H)</f>
        <v>2699.28</v>
      </c>
      <c r="L546" s="40">
        <f>SUMIF(Oct!$A:$A,TB!$A546,Oct!$H:$H)</f>
        <v>2699.28</v>
      </c>
      <c r="M546" s="40">
        <f>SUMIF(Nov!$A:$A,TB!$A546,Nov!$H:$H)</f>
        <v>2699.28</v>
      </c>
      <c r="N546" s="167">
        <f>SUMIF(Dec!$A:$A,TB!$A546,Dec!$H:$H)</f>
        <v>2699.28</v>
      </c>
      <c r="O546" s="181" t="s">
        <v>542</v>
      </c>
      <c r="P546" s="181"/>
      <c r="Q546" s="172">
        <v>9676.98</v>
      </c>
      <c r="R546" s="40">
        <v>19353.96</v>
      </c>
      <c r="S546" s="40">
        <v>1349.64</v>
      </c>
      <c r="T546" s="40">
        <v>11026.62</v>
      </c>
      <c r="U546" s="40">
        <v>20703.599999999999</v>
      </c>
      <c r="V546" s="40">
        <v>2699.28</v>
      </c>
      <c r="W546" s="40">
        <v>12376.26</v>
      </c>
      <c r="X546" s="40">
        <v>22353.54</v>
      </c>
      <c r="Y546" s="40">
        <v>4048.92</v>
      </c>
      <c r="Z546" s="40">
        <v>14026.2</v>
      </c>
      <c r="AA546" s="40">
        <v>24003.48</v>
      </c>
      <c r="AB546" s="40">
        <v>5398.56</v>
      </c>
      <c r="AD546" s="40">
        <f t="shared" si="727"/>
        <v>76587.600000000006</v>
      </c>
      <c r="AE546" s="40">
        <f t="shared" si="728"/>
        <v>152526.67000000001</v>
      </c>
      <c r="AF546" s="40">
        <f t="shared" si="729"/>
        <v>10309.9</v>
      </c>
      <c r="AG546" s="40">
        <f t="shared" si="730"/>
        <v>86554.66</v>
      </c>
      <c r="AH546" s="40">
        <f t="shared" si="731"/>
        <v>163147.56</v>
      </c>
      <c r="AI546" s="40">
        <f t="shared" si="732"/>
        <v>20688.36</v>
      </c>
      <c r="AJ546" s="40">
        <f t="shared" si="733"/>
        <v>20688.36</v>
      </c>
      <c r="AK546" s="40">
        <f t="shared" si="734"/>
        <v>20688.36</v>
      </c>
      <c r="AL546" s="40">
        <f t="shared" si="735"/>
        <v>20688.36</v>
      </c>
      <c r="AM546" s="40">
        <f t="shared" si="736"/>
        <v>20688.36</v>
      </c>
      <c r="AN546" s="40">
        <f t="shared" si="737"/>
        <v>20688.36</v>
      </c>
      <c r="AO546" s="167">
        <f t="shared" si="738"/>
        <v>20688.36</v>
      </c>
    </row>
    <row r="547" spans="1:41" ht="16.399999999999999" customHeight="1">
      <c r="A547" s="20">
        <v>94002</v>
      </c>
      <c r="B547" s="14" t="s">
        <v>430</v>
      </c>
      <c r="C547" s="40">
        <f>SUMIF(Jan!$A:$A,TB!$A547,Jan!$H:$H)</f>
        <v>800</v>
      </c>
      <c r="D547" s="40">
        <f>SUMIF(Feb!$A:$A,TB!$A547,Feb!$H:$H)</f>
        <v>1600</v>
      </c>
      <c r="E547" s="40">
        <f>SUMIF(Mar!$A:$A,TB!$A547,Mar!$H:$H)</f>
        <v>2400</v>
      </c>
      <c r="F547" s="40">
        <f>SUMIF(Apr!$A:$A,TB!$A547,Apr!$H:$H)</f>
        <v>3200</v>
      </c>
      <c r="G547" s="40">
        <f>SUMIF(May!$A:$A,TB!$A547,May!$H:$H)</f>
        <v>4000</v>
      </c>
      <c r="H547" s="40">
        <f>SUMIF(Jun!$A:$A,TB!$A547,Jun!$H:$H)</f>
        <v>4800</v>
      </c>
      <c r="I547" s="40">
        <f>SUMIF(Jul!$A:$A,TB!$A547,Jul!$H:$H)</f>
        <v>4800</v>
      </c>
      <c r="J547" s="40">
        <f>SUMIF(Aug!$A:$A,TB!$A547,Aug!$H:$H)</f>
        <v>4800</v>
      </c>
      <c r="K547" s="40">
        <f>SUMIF(Sep!$A:$A,TB!$A547,Sep!$H:$H)</f>
        <v>4800</v>
      </c>
      <c r="L547" s="40">
        <f>SUMIF(Oct!$A:$A,TB!$A547,Oct!$H:$H)</f>
        <v>4800</v>
      </c>
      <c r="M547" s="40">
        <f>SUMIF(Nov!$A:$A,TB!$A547,Nov!$H:$H)</f>
        <v>4800</v>
      </c>
      <c r="N547" s="167">
        <f>SUMIF(Dec!$A:$A,TB!$A547,Dec!$H:$H)</f>
        <v>4800</v>
      </c>
      <c r="O547" s="181" t="s">
        <v>542</v>
      </c>
      <c r="P547" s="181"/>
      <c r="Q547" s="172">
        <v>748.9</v>
      </c>
      <c r="R547" s="40">
        <v>1497.8</v>
      </c>
      <c r="S547" s="40">
        <v>2246.6999999999998</v>
      </c>
      <c r="T547" s="40">
        <v>2995.6</v>
      </c>
      <c r="U547" s="40">
        <v>3744.5</v>
      </c>
      <c r="V547" s="40">
        <v>4493.3999999999996</v>
      </c>
      <c r="W547" s="40">
        <v>5242.3</v>
      </c>
      <c r="X547" s="40">
        <v>5991.2</v>
      </c>
      <c r="Y547" s="40">
        <v>6740.1</v>
      </c>
      <c r="Z547" s="40">
        <v>7080.1</v>
      </c>
      <c r="AA547" s="40">
        <v>7420.1</v>
      </c>
      <c r="AB547" s="40">
        <v>8220.1</v>
      </c>
      <c r="AD547" s="40">
        <f t="shared" si="727"/>
        <v>6140.96</v>
      </c>
      <c r="AE547" s="40">
        <f t="shared" si="728"/>
        <v>12229.92</v>
      </c>
      <c r="AF547" s="40">
        <f t="shared" si="729"/>
        <v>18333.599999999999</v>
      </c>
      <c r="AG547" s="40">
        <f t="shared" si="730"/>
        <v>24452.799999999999</v>
      </c>
      <c r="AH547" s="40">
        <f t="shared" si="731"/>
        <v>30632</v>
      </c>
      <c r="AI547" s="40">
        <f t="shared" si="732"/>
        <v>36789.120000000003</v>
      </c>
      <c r="AJ547" s="40">
        <f t="shared" si="733"/>
        <v>36789.120000000003</v>
      </c>
      <c r="AK547" s="40">
        <f t="shared" si="734"/>
        <v>36789.120000000003</v>
      </c>
      <c r="AL547" s="40">
        <f t="shared" si="735"/>
        <v>36789.120000000003</v>
      </c>
      <c r="AM547" s="40">
        <f t="shared" si="736"/>
        <v>36789.120000000003</v>
      </c>
      <c r="AN547" s="40">
        <f t="shared" si="737"/>
        <v>36789.120000000003</v>
      </c>
      <c r="AO547" s="167">
        <f t="shared" si="738"/>
        <v>36789.120000000003</v>
      </c>
    </row>
    <row r="548" spans="1:41" ht="16.399999999999999" customHeight="1">
      <c r="A548" s="20">
        <v>94003</v>
      </c>
      <c r="B548" s="14" t="s">
        <v>431</v>
      </c>
      <c r="C548" s="40">
        <f>SUMIF(Jan!$A:$A,TB!$A548,Jan!$H:$H)</f>
        <v>480</v>
      </c>
      <c r="D548" s="40">
        <f>SUMIF(Feb!$A:$A,TB!$A548,Feb!$H:$H)</f>
        <v>670</v>
      </c>
      <c r="E548" s="40">
        <f>SUMIF(Mar!$A:$A,TB!$A548,Mar!$H:$H)</f>
        <v>1040</v>
      </c>
      <c r="F548" s="40">
        <f>SUMIF(Apr!$A:$A,TB!$A548,Apr!$H:$H)</f>
        <v>1320</v>
      </c>
      <c r="G548" s="40">
        <f>SUMIF(May!$A:$A,TB!$A548,May!$H:$H)</f>
        <v>1600</v>
      </c>
      <c r="H548" s="40">
        <f>SUMIF(Jun!$A:$A,TB!$A548,Jun!$H:$H)</f>
        <v>1880</v>
      </c>
      <c r="I548" s="40">
        <f>SUMIF(Jul!$A:$A,TB!$A548,Jul!$H:$H)</f>
        <v>1880</v>
      </c>
      <c r="J548" s="40">
        <f>SUMIF(Aug!$A:$A,TB!$A548,Aug!$H:$H)</f>
        <v>1880</v>
      </c>
      <c r="K548" s="40">
        <f>SUMIF(Sep!$A:$A,TB!$A548,Sep!$H:$H)</f>
        <v>1880</v>
      </c>
      <c r="L548" s="40">
        <f>SUMIF(Oct!$A:$A,TB!$A548,Oct!$H:$H)</f>
        <v>1880</v>
      </c>
      <c r="M548" s="40">
        <f>SUMIF(Nov!$A:$A,TB!$A548,Nov!$H:$H)</f>
        <v>1880</v>
      </c>
      <c r="N548" s="167">
        <f>SUMIF(Dec!$A:$A,TB!$A548,Dec!$H:$H)</f>
        <v>1880</v>
      </c>
      <c r="O548" s="181" t="s">
        <v>542</v>
      </c>
      <c r="P548" s="181"/>
      <c r="Q548" s="172">
        <v>390</v>
      </c>
      <c r="R548" s="40">
        <v>780</v>
      </c>
      <c r="S548" s="40">
        <v>1170</v>
      </c>
      <c r="T548" s="40">
        <v>1560</v>
      </c>
      <c r="U548" s="40">
        <v>1950</v>
      </c>
      <c r="V548" s="40">
        <v>2340</v>
      </c>
      <c r="W548" s="40">
        <v>2730</v>
      </c>
      <c r="X548" s="40">
        <v>3120</v>
      </c>
      <c r="Y548" s="40">
        <v>3510</v>
      </c>
      <c r="Z548" s="40">
        <v>3900</v>
      </c>
      <c r="AA548" s="40">
        <v>4290</v>
      </c>
      <c r="AB548" s="40">
        <v>4680</v>
      </c>
      <c r="AD548" s="40">
        <f t="shared" si="727"/>
        <v>3684.58</v>
      </c>
      <c r="AE548" s="40">
        <f t="shared" si="728"/>
        <v>5121.28</v>
      </c>
      <c r="AF548" s="40">
        <f t="shared" si="729"/>
        <v>7944.56</v>
      </c>
      <c r="AG548" s="40">
        <f t="shared" si="730"/>
        <v>10086.780000000001</v>
      </c>
      <c r="AH548" s="40">
        <f t="shared" si="731"/>
        <v>12252.8</v>
      </c>
      <c r="AI548" s="40">
        <f t="shared" si="732"/>
        <v>14409.07</v>
      </c>
      <c r="AJ548" s="40">
        <f t="shared" si="733"/>
        <v>14409.07</v>
      </c>
      <c r="AK548" s="40">
        <f t="shared" si="734"/>
        <v>14409.07</v>
      </c>
      <c r="AL548" s="40">
        <f t="shared" si="735"/>
        <v>14409.07</v>
      </c>
      <c r="AM548" s="40">
        <f t="shared" si="736"/>
        <v>14409.07</v>
      </c>
      <c r="AN548" s="40">
        <f t="shared" si="737"/>
        <v>14409.07</v>
      </c>
      <c r="AO548" s="167">
        <f t="shared" si="738"/>
        <v>14409.07</v>
      </c>
    </row>
    <row r="549" spans="1:41" ht="16.399999999999999" customHeight="1">
      <c r="A549" s="20">
        <v>94004</v>
      </c>
      <c r="B549" s="14" t="s">
        <v>432</v>
      </c>
      <c r="C549" s="40">
        <f>SUMIF(Jan!$A:$A,TB!$A549,Jan!$H:$H)</f>
        <v>12</v>
      </c>
      <c r="D549" s="40">
        <f>SUMIF(Feb!$A:$A,TB!$A549,Feb!$H:$H)</f>
        <v>24</v>
      </c>
      <c r="E549" s="40">
        <f>SUMIF(Mar!$A:$A,TB!$A549,Mar!$H:$H)</f>
        <v>36</v>
      </c>
      <c r="F549" s="40">
        <f>SUMIF(Apr!$A:$A,TB!$A549,Apr!$H:$H)</f>
        <v>48</v>
      </c>
      <c r="G549" s="40">
        <f>SUMIF(May!$A:$A,TB!$A549,May!$H:$H)</f>
        <v>60</v>
      </c>
      <c r="H549" s="40">
        <f>SUMIF(Jun!$A:$A,TB!$A549,Jun!$H:$H)</f>
        <v>72</v>
      </c>
      <c r="I549" s="40">
        <f>SUMIF(Jul!$A:$A,TB!$A549,Jul!$H:$H)</f>
        <v>72</v>
      </c>
      <c r="J549" s="40">
        <f>SUMIF(Aug!$A:$A,TB!$A549,Aug!$H:$H)</f>
        <v>72</v>
      </c>
      <c r="K549" s="40">
        <f>SUMIF(Sep!$A:$A,TB!$A549,Sep!$H:$H)</f>
        <v>72</v>
      </c>
      <c r="L549" s="40">
        <f>SUMIF(Oct!$A:$A,TB!$A549,Oct!$H:$H)</f>
        <v>72</v>
      </c>
      <c r="M549" s="40">
        <f>SUMIF(Nov!$A:$A,TB!$A549,Nov!$H:$H)</f>
        <v>72</v>
      </c>
      <c r="N549" s="167">
        <f>SUMIF(Dec!$A:$A,TB!$A549,Dec!$H:$H)</f>
        <v>72</v>
      </c>
      <c r="O549" s="181" t="s">
        <v>539</v>
      </c>
      <c r="P549" s="181"/>
      <c r="Q549" s="172">
        <v>12</v>
      </c>
      <c r="R549" s="40">
        <v>24</v>
      </c>
      <c r="S549" s="40">
        <v>36</v>
      </c>
      <c r="T549" s="40">
        <v>48</v>
      </c>
      <c r="U549" s="40">
        <v>60</v>
      </c>
      <c r="V549" s="40">
        <v>72</v>
      </c>
      <c r="W549" s="40">
        <v>84</v>
      </c>
      <c r="X549" s="40">
        <v>96</v>
      </c>
      <c r="Y549" s="40">
        <v>108</v>
      </c>
      <c r="Z549" s="40">
        <v>1116.43</v>
      </c>
      <c r="AA549" s="40">
        <v>4688.43</v>
      </c>
      <c r="AB549" s="40">
        <v>4700.43</v>
      </c>
      <c r="AD549" s="40">
        <f t="shared" si="727"/>
        <v>92.11</v>
      </c>
      <c r="AE549" s="40">
        <f t="shared" si="728"/>
        <v>183.45</v>
      </c>
      <c r="AF549" s="40">
        <f t="shared" si="729"/>
        <v>275</v>
      </c>
      <c r="AG549" s="40">
        <f t="shared" si="730"/>
        <v>366.79</v>
      </c>
      <c r="AH549" s="40">
        <f t="shared" si="731"/>
        <v>459.48</v>
      </c>
      <c r="AI549" s="40">
        <f t="shared" si="732"/>
        <v>551.84</v>
      </c>
      <c r="AJ549" s="40">
        <f t="shared" si="733"/>
        <v>551.84</v>
      </c>
      <c r="AK549" s="40">
        <f t="shared" si="734"/>
        <v>551.84</v>
      </c>
      <c r="AL549" s="40">
        <f t="shared" si="735"/>
        <v>551.84</v>
      </c>
      <c r="AM549" s="40">
        <f t="shared" si="736"/>
        <v>551.84</v>
      </c>
      <c r="AN549" s="40">
        <f t="shared" si="737"/>
        <v>551.84</v>
      </c>
      <c r="AO549" s="167">
        <f t="shared" si="738"/>
        <v>551.84</v>
      </c>
    </row>
    <row r="550" spans="1:41" ht="16.399999999999999" customHeight="1">
      <c r="A550" s="20">
        <v>94005</v>
      </c>
      <c r="B550" s="14" t="s">
        <v>433</v>
      </c>
      <c r="C550" s="40">
        <f>SUMIF(Jan!$A:$A,TB!$A550,Jan!$H:$H)</f>
        <v>1422.24</v>
      </c>
      <c r="D550" s="40">
        <f>SUMIF(Feb!$A:$A,TB!$A550,Feb!$H:$H)</f>
        <v>2850.46</v>
      </c>
      <c r="E550" s="40">
        <f>SUMIF(Mar!$A:$A,TB!$A550,Mar!$H:$H)</f>
        <v>4279.6000000000004</v>
      </c>
      <c r="F550" s="40">
        <f>SUMIF(Apr!$A:$A,TB!$A550,Apr!$H:$H)</f>
        <v>5677.9</v>
      </c>
      <c r="G550" s="40">
        <f>SUMIF(May!$A:$A,TB!$A550,May!$H:$H)</f>
        <v>7200.6</v>
      </c>
      <c r="H550" s="40">
        <f>SUMIF(Jun!$A:$A,TB!$A550,Jun!$H:$H)</f>
        <v>8718.6</v>
      </c>
      <c r="I550" s="40">
        <f>SUMIF(Jul!$A:$A,TB!$A550,Jul!$H:$H)</f>
        <v>8718.6</v>
      </c>
      <c r="J550" s="40">
        <f>SUMIF(Aug!$A:$A,TB!$A550,Aug!$H:$H)</f>
        <v>8718.6</v>
      </c>
      <c r="K550" s="40">
        <f>SUMIF(Sep!$A:$A,TB!$A550,Sep!$H:$H)</f>
        <v>8718.6</v>
      </c>
      <c r="L550" s="40">
        <f>SUMIF(Oct!$A:$A,TB!$A550,Oct!$H:$H)</f>
        <v>8718.6</v>
      </c>
      <c r="M550" s="40">
        <f>SUMIF(Nov!$A:$A,TB!$A550,Nov!$H:$H)</f>
        <v>8718.6</v>
      </c>
      <c r="N550" s="167">
        <f>SUMIF(Dec!$A:$A,TB!$A550,Dec!$H:$H)</f>
        <v>8718.6</v>
      </c>
      <c r="O550" s="181" t="s">
        <v>543</v>
      </c>
      <c r="P550" s="181"/>
      <c r="Q550" s="172">
        <v>1555.95</v>
      </c>
      <c r="R550" s="40">
        <v>3289.21</v>
      </c>
      <c r="S550" s="40">
        <v>5121.6000000000004</v>
      </c>
      <c r="T550" s="40">
        <v>6724.94</v>
      </c>
      <c r="U550" s="40">
        <v>8360.61</v>
      </c>
      <c r="V550" s="40">
        <v>9944.19</v>
      </c>
      <c r="W550" s="40">
        <v>11478.81</v>
      </c>
      <c r="X550" s="40">
        <v>13150.13</v>
      </c>
      <c r="Y550" s="40">
        <v>14737.76</v>
      </c>
      <c r="Z550" s="40">
        <v>16226.9</v>
      </c>
      <c r="AA550" s="40">
        <v>17868.419999999998</v>
      </c>
      <c r="AB550" s="40">
        <v>19468.439999999999</v>
      </c>
      <c r="AD550" s="40">
        <f t="shared" si="727"/>
        <v>10917.4</v>
      </c>
      <c r="AE550" s="40">
        <f t="shared" si="728"/>
        <v>21788.06</v>
      </c>
      <c r="AF550" s="40">
        <f t="shared" si="729"/>
        <v>32691.86</v>
      </c>
      <c r="AG550" s="40">
        <f t="shared" si="730"/>
        <v>43387.67</v>
      </c>
      <c r="AH550" s="40">
        <f t="shared" si="731"/>
        <v>55142.19</v>
      </c>
      <c r="AI550" s="40">
        <f t="shared" si="732"/>
        <v>66822.84</v>
      </c>
      <c r="AJ550" s="40">
        <f t="shared" si="733"/>
        <v>66822.84</v>
      </c>
      <c r="AK550" s="40">
        <f t="shared" si="734"/>
        <v>66822.84</v>
      </c>
      <c r="AL550" s="40">
        <f t="shared" si="735"/>
        <v>66822.84</v>
      </c>
      <c r="AM550" s="40">
        <f t="shared" si="736"/>
        <v>66822.84</v>
      </c>
      <c r="AN550" s="40">
        <f t="shared" si="737"/>
        <v>66822.84</v>
      </c>
      <c r="AO550" s="167">
        <f t="shared" si="738"/>
        <v>66822.84</v>
      </c>
    </row>
    <row r="551" spans="1:41" ht="16.399999999999999" customHeight="1">
      <c r="A551" s="20">
        <v>94006</v>
      </c>
      <c r="B551" s="14" t="s">
        <v>434</v>
      </c>
      <c r="C551" s="40">
        <f>SUMIF(Jan!$A:$A,TB!$A551,Jan!$H:$H)</f>
        <v>416.2</v>
      </c>
      <c r="D551" s="40">
        <f>SUMIF(Feb!$A:$A,TB!$A551,Feb!$H:$H)</f>
        <v>906.2</v>
      </c>
      <c r="E551" s="40">
        <f>SUMIF(Mar!$A:$A,TB!$A551,Mar!$H:$H)</f>
        <v>1140.2</v>
      </c>
      <c r="F551" s="40">
        <f>SUMIF(Apr!$A:$A,TB!$A551,Apr!$H:$H)</f>
        <v>1140.2</v>
      </c>
      <c r="G551" s="40">
        <f>SUMIF(May!$A:$A,TB!$A551,May!$H:$H)</f>
        <v>1353.4</v>
      </c>
      <c r="H551" s="40">
        <f>SUMIF(Jun!$A:$A,TB!$A551,Jun!$H:$H)</f>
        <v>2678.4</v>
      </c>
      <c r="I551" s="40">
        <f>SUMIF(Jul!$A:$A,TB!$A551,Jul!$H:$H)</f>
        <v>2678.4</v>
      </c>
      <c r="J551" s="40">
        <f>SUMIF(Aug!$A:$A,TB!$A551,Aug!$H:$H)</f>
        <v>2678.4</v>
      </c>
      <c r="K551" s="40">
        <f>SUMIF(Sep!$A:$A,TB!$A551,Sep!$H:$H)</f>
        <v>2678.4</v>
      </c>
      <c r="L551" s="40">
        <f>SUMIF(Oct!$A:$A,TB!$A551,Oct!$H:$H)</f>
        <v>2678.4</v>
      </c>
      <c r="M551" s="40">
        <f>SUMIF(Nov!$A:$A,TB!$A551,Nov!$H:$H)</f>
        <v>2678.4</v>
      </c>
      <c r="N551" s="167">
        <f>SUMIF(Dec!$A:$A,TB!$A551,Dec!$H:$H)</f>
        <v>2678.4</v>
      </c>
      <c r="O551" s="181" t="s">
        <v>544</v>
      </c>
      <c r="P551" s="181"/>
      <c r="Q551" s="172">
        <v>225</v>
      </c>
      <c r="R551" s="40">
        <v>255</v>
      </c>
      <c r="S551" s="40">
        <v>325</v>
      </c>
      <c r="T551" s="40">
        <v>325</v>
      </c>
      <c r="U551" s="40">
        <v>395</v>
      </c>
      <c r="V551" s="40">
        <v>495</v>
      </c>
      <c r="W551" s="40">
        <v>665</v>
      </c>
      <c r="X551" s="40">
        <v>857</v>
      </c>
      <c r="Y551" s="40">
        <v>857</v>
      </c>
      <c r="Z551" s="40">
        <v>927</v>
      </c>
      <c r="AA551" s="40">
        <v>927</v>
      </c>
      <c r="AB551" s="40">
        <v>1052</v>
      </c>
      <c r="AD551" s="40">
        <f t="shared" si="727"/>
        <v>3194.83</v>
      </c>
      <c r="AE551" s="40">
        <f t="shared" si="728"/>
        <v>6926.72</v>
      </c>
      <c r="AF551" s="40">
        <f t="shared" si="729"/>
        <v>8709.99</v>
      </c>
      <c r="AG551" s="40">
        <f t="shared" si="730"/>
        <v>8712.84</v>
      </c>
      <c r="AH551" s="40">
        <f t="shared" si="731"/>
        <v>10364.34</v>
      </c>
      <c r="AI551" s="40">
        <f t="shared" si="732"/>
        <v>20528.330000000002</v>
      </c>
      <c r="AJ551" s="40">
        <f t="shared" si="733"/>
        <v>20528.330000000002</v>
      </c>
      <c r="AK551" s="40">
        <f t="shared" si="734"/>
        <v>20528.330000000002</v>
      </c>
      <c r="AL551" s="40">
        <f t="shared" si="735"/>
        <v>20528.330000000002</v>
      </c>
      <c r="AM551" s="40">
        <f t="shared" si="736"/>
        <v>20528.330000000002</v>
      </c>
      <c r="AN551" s="40">
        <f t="shared" si="737"/>
        <v>20528.330000000002</v>
      </c>
      <c r="AO551" s="167">
        <f t="shared" si="738"/>
        <v>20528.330000000002</v>
      </c>
    </row>
    <row r="552" spans="1:41" ht="16.399999999999999" customHeight="1">
      <c r="A552" s="20">
        <v>94007</v>
      </c>
      <c r="B552" s="14" t="s">
        <v>435</v>
      </c>
      <c r="C552" s="40">
        <f>SUMIF(Jan!$A:$A,TB!$A552,Jan!$H:$H)</f>
        <v>2072.98</v>
      </c>
      <c r="D552" s="40">
        <f>SUMIF(Feb!$A:$A,TB!$A552,Feb!$H:$H)</f>
        <v>2217.0300000000002</v>
      </c>
      <c r="E552" s="40">
        <f>SUMIF(Mar!$A:$A,TB!$A552,Mar!$H:$H)</f>
        <v>2909.21</v>
      </c>
      <c r="F552" s="40">
        <f>SUMIF(Apr!$A:$A,TB!$A552,Apr!$H:$H)</f>
        <v>3145.62</v>
      </c>
      <c r="G552" s="40">
        <f>SUMIF(May!$A:$A,TB!$A552,May!$H:$H)</f>
        <v>3662.65</v>
      </c>
      <c r="H552" s="40">
        <f>SUMIF(Jun!$A:$A,TB!$A552,Jun!$H:$H)</f>
        <v>4322.13</v>
      </c>
      <c r="I552" s="40">
        <f>SUMIF(Jul!$A:$A,TB!$A552,Jul!$H:$H)</f>
        <v>4322.13</v>
      </c>
      <c r="J552" s="40">
        <f>SUMIF(Aug!$A:$A,TB!$A552,Aug!$H:$H)</f>
        <v>4322.13</v>
      </c>
      <c r="K552" s="40">
        <f>SUMIF(Sep!$A:$A,TB!$A552,Sep!$H:$H)</f>
        <v>4322.13</v>
      </c>
      <c r="L552" s="40">
        <f>SUMIF(Oct!$A:$A,TB!$A552,Oct!$H:$H)</f>
        <v>4322.13</v>
      </c>
      <c r="M552" s="40">
        <f>SUMIF(Nov!$A:$A,TB!$A552,Nov!$H:$H)</f>
        <v>4322.13</v>
      </c>
      <c r="N552" s="167">
        <f>SUMIF(Dec!$A:$A,TB!$A552,Dec!$H:$H)</f>
        <v>4322.13</v>
      </c>
      <c r="O552" s="181" t="s">
        <v>539</v>
      </c>
      <c r="P552" s="181"/>
      <c r="Q552" s="172">
        <v>1028.19</v>
      </c>
      <c r="R552" s="40">
        <v>1788.81</v>
      </c>
      <c r="S552" s="40">
        <v>2415.52</v>
      </c>
      <c r="T552" s="40">
        <v>3366.64</v>
      </c>
      <c r="U552" s="40">
        <v>3691.98</v>
      </c>
      <c r="V552" s="40">
        <v>4245.45</v>
      </c>
      <c r="W552" s="40">
        <v>4617</v>
      </c>
      <c r="X552" s="40">
        <v>4928.54</v>
      </c>
      <c r="Y552" s="40">
        <v>5545.61</v>
      </c>
      <c r="Z552" s="40">
        <v>6072.22</v>
      </c>
      <c r="AA552" s="40">
        <v>6577.31</v>
      </c>
      <c r="AB552" s="40">
        <v>6866.05</v>
      </c>
      <c r="AD552" s="40">
        <f t="shared" si="727"/>
        <v>15912.61</v>
      </c>
      <c r="AE552" s="40">
        <f t="shared" si="728"/>
        <v>16946.310000000001</v>
      </c>
      <c r="AF552" s="40">
        <f t="shared" si="729"/>
        <v>22223.46</v>
      </c>
      <c r="AG552" s="40">
        <f t="shared" si="730"/>
        <v>24037.26</v>
      </c>
      <c r="AH552" s="40">
        <f t="shared" si="731"/>
        <v>28048.57</v>
      </c>
      <c r="AI552" s="40">
        <f t="shared" si="732"/>
        <v>33126.53</v>
      </c>
      <c r="AJ552" s="40">
        <f t="shared" si="733"/>
        <v>33126.53</v>
      </c>
      <c r="AK552" s="40">
        <f t="shared" si="734"/>
        <v>33126.53</v>
      </c>
      <c r="AL552" s="40">
        <f t="shared" si="735"/>
        <v>33126.53</v>
      </c>
      <c r="AM552" s="40">
        <f t="shared" si="736"/>
        <v>33126.53</v>
      </c>
      <c r="AN552" s="40">
        <f t="shared" si="737"/>
        <v>33126.53</v>
      </c>
      <c r="AO552" s="167">
        <f t="shared" si="738"/>
        <v>33126.53</v>
      </c>
    </row>
    <row r="553" spans="1:41" ht="16.399999999999999" customHeight="1">
      <c r="A553" s="20">
        <v>94008</v>
      </c>
      <c r="B553" s="14" t="s">
        <v>436</v>
      </c>
      <c r="C553" s="40">
        <f>SUMIF(Jan!$A:$A,TB!$A553,Jan!$H:$H)</f>
        <v>750</v>
      </c>
      <c r="D553" s="40">
        <f>SUMIF(Feb!$A:$A,TB!$A553,Feb!$H:$H)</f>
        <v>1500</v>
      </c>
      <c r="E553" s="40">
        <f>SUMIF(Mar!$A:$A,TB!$A553,Mar!$H:$H)</f>
        <v>2250</v>
      </c>
      <c r="F553" s="40">
        <f>SUMIF(Apr!$A:$A,TB!$A553,Apr!$H:$H)</f>
        <v>3000</v>
      </c>
      <c r="G553" s="40">
        <f>SUMIF(May!$A:$A,TB!$A553,May!$H:$H)</f>
        <v>3750</v>
      </c>
      <c r="H553" s="40">
        <f>SUMIF(Jun!$A:$A,TB!$A553,Jun!$H:$H)</f>
        <v>4500</v>
      </c>
      <c r="I553" s="40">
        <f>SUMIF(Jul!$A:$A,TB!$A553,Jul!$H:$H)</f>
        <v>4500</v>
      </c>
      <c r="J553" s="40">
        <f>SUMIF(Aug!$A:$A,TB!$A553,Aug!$H:$H)</f>
        <v>4500</v>
      </c>
      <c r="K553" s="40">
        <f>SUMIF(Sep!$A:$A,TB!$A553,Sep!$H:$H)</f>
        <v>4500</v>
      </c>
      <c r="L553" s="40">
        <f>SUMIF(Oct!$A:$A,TB!$A553,Oct!$H:$H)</f>
        <v>4500</v>
      </c>
      <c r="M553" s="40">
        <f>SUMIF(Nov!$A:$A,TB!$A553,Nov!$H:$H)</f>
        <v>4500</v>
      </c>
      <c r="N553" s="167">
        <f>SUMIF(Dec!$A:$A,TB!$A553,Dec!$H:$H)</f>
        <v>4500</v>
      </c>
      <c r="O553" s="181" t="s">
        <v>539</v>
      </c>
      <c r="P553" s="181"/>
      <c r="Q553" s="172">
        <v>750</v>
      </c>
      <c r="R553" s="40">
        <v>1500</v>
      </c>
      <c r="S553" s="40">
        <v>2250</v>
      </c>
      <c r="T553" s="40">
        <v>3000</v>
      </c>
      <c r="U553" s="40">
        <v>3750</v>
      </c>
      <c r="V553" s="40">
        <v>4500</v>
      </c>
      <c r="W553" s="40">
        <v>5250</v>
      </c>
      <c r="X553" s="40">
        <v>6000</v>
      </c>
      <c r="Y553" s="40">
        <v>6750</v>
      </c>
      <c r="Z553" s="40">
        <v>7500</v>
      </c>
      <c r="AA553" s="40">
        <v>8250</v>
      </c>
      <c r="AB553" s="40">
        <v>9000</v>
      </c>
      <c r="AD553" s="40">
        <f t="shared" si="727"/>
        <v>5757.15</v>
      </c>
      <c r="AE553" s="40">
        <f t="shared" si="728"/>
        <v>11465.55</v>
      </c>
      <c r="AF553" s="40">
        <f t="shared" si="729"/>
        <v>17187.75</v>
      </c>
      <c r="AG553" s="40">
        <f t="shared" si="730"/>
        <v>22924.5</v>
      </c>
      <c r="AH553" s="40">
        <f t="shared" si="731"/>
        <v>28717.5</v>
      </c>
      <c r="AI553" s="40">
        <f t="shared" si="732"/>
        <v>34489.800000000003</v>
      </c>
      <c r="AJ553" s="40">
        <f t="shared" si="733"/>
        <v>34489.800000000003</v>
      </c>
      <c r="AK553" s="40">
        <f t="shared" si="734"/>
        <v>34489.800000000003</v>
      </c>
      <c r="AL553" s="40">
        <f t="shared" si="735"/>
        <v>34489.800000000003</v>
      </c>
      <c r="AM553" s="40">
        <f t="shared" si="736"/>
        <v>34489.800000000003</v>
      </c>
      <c r="AN553" s="40">
        <f t="shared" si="737"/>
        <v>34489.800000000003</v>
      </c>
      <c r="AO553" s="167">
        <f t="shared" si="738"/>
        <v>34489.800000000003</v>
      </c>
    </row>
    <row r="554" spans="1:41" ht="16.399999999999999" customHeight="1">
      <c r="A554" s="20">
        <v>94009</v>
      </c>
      <c r="B554" s="14" t="s">
        <v>437</v>
      </c>
      <c r="C554" s="40">
        <f>SUMIF(Jan!$A:$A,TB!$A554,Jan!$H:$H)</f>
        <v>0</v>
      </c>
      <c r="D554" s="40">
        <f>SUMIF(Feb!$A:$A,TB!$A554,Feb!$H:$H)</f>
        <v>0</v>
      </c>
      <c r="E554" s="40">
        <f>SUMIF(Mar!$A:$A,TB!$A554,Mar!$H:$H)</f>
        <v>2250</v>
      </c>
      <c r="F554" s="40">
        <f>SUMIF(Apr!$A:$A,TB!$A554,Apr!$H:$H)</f>
        <v>250</v>
      </c>
      <c r="G554" s="40">
        <f>SUMIF(May!$A:$A,TB!$A554,May!$H:$H)</f>
        <v>250</v>
      </c>
      <c r="H554" s="40">
        <f>SUMIF(Jun!$A:$A,TB!$A554,Jun!$H:$H)</f>
        <v>250</v>
      </c>
      <c r="I554" s="40">
        <f>SUMIF(Jul!$A:$A,TB!$A554,Jul!$H:$H)</f>
        <v>250</v>
      </c>
      <c r="J554" s="40">
        <f>SUMIF(Aug!$A:$A,TB!$A554,Aug!$H:$H)</f>
        <v>250</v>
      </c>
      <c r="K554" s="40">
        <f>SUMIF(Sep!$A:$A,TB!$A554,Sep!$H:$H)</f>
        <v>250</v>
      </c>
      <c r="L554" s="40">
        <f>SUMIF(Oct!$A:$A,TB!$A554,Oct!$H:$H)</f>
        <v>250</v>
      </c>
      <c r="M554" s="40">
        <f>SUMIF(Nov!$A:$A,TB!$A554,Nov!$H:$H)</f>
        <v>250</v>
      </c>
      <c r="N554" s="167">
        <f>SUMIF(Dec!$A:$A,TB!$A554,Dec!$H:$H)</f>
        <v>250</v>
      </c>
      <c r="O554" s="181" t="s">
        <v>539</v>
      </c>
      <c r="P554" s="181"/>
      <c r="Q554" s="172">
        <v>0</v>
      </c>
      <c r="R554" s="40">
        <v>0</v>
      </c>
      <c r="S554" s="40">
        <v>0</v>
      </c>
      <c r="T554" s="40">
        <v>0</v>
      </c>
      <c r="U554" s="40">
        <v>0</v>
      </c>
      <c r="V554" s="40">
        <v>1130</v>
      </c>
      <c r="W554" s="40">
        <v>2698</v>
      </c>
      <c r="X554" s="40">
        <v>2698</v>
      </c>
      <c r="Y554" s="40">
        <v>2698</v>
      </c>
      <c r="Z554" s="40">
        <v>2698</v>
      </c>
      <c r="AA554" s="40">
        <v>2698</v>
      </c>
      <c r="AB554" s="40">
        <v>2698</v>
      </c>
      <c r="AD554" s="40">
        <f t="shared" si="727"/>
        <v>0</v>
      </c>
      <c r="AE554" s="40">
        <f t="shared" si="728"/>
        <v>0</v>
      </c>
      <c r="AF554" s="40">
        <f t="shared" si="729"/>
        <v>17187.75</v>
      </c>
      <c r="AG554" s="40">
        <f t="shared" si="730"/>
        <v>1910.38</v>
      </c>
      <c r="AH554" s="40">
        <f t="shared" si="731"/>
        <v>1914.5</v>
      </c>
      <c r="AI554" s="40">
        <f t="shared" si="732"/>
        <v>1916.1</v>
      </c>
      <c r="AJ554" s="40">
        <f t="shared" si="733"/>
        <v>1916.1</v>
      </c>
      <c r="AK554" s="40">
        <f t="shared" si="734"/>
        <v>1916.1</v>
      </c>
      <c r="AL554" s="40">
        <f t="shared" si="735"/>
        <v>1916.1</v>
      </c>
      <c r="AM554" s="40">
        <f t="shared" si="736"/>
        <v>1916.1</v>
      </c>
      <c r="AN554" s="40">
        <f t="shared" si="737"/>
        <v>1916.1</v>
      </c>
      <c r="AO554" s="167">
        <f t="shared" si="738"/>
        <v>1916.1</v>
      </c>
    </row>
    <row r="555" spans="1:41" ht="16.399999999999999" customHeight="1">
      <c r="A555" s="20">
        <v>94010</v>
      </c>
      <c r="B555" s="14" t="s">
        <v>438</v>
      </c>
      <c r="C555" s="40">
        <f>SUMIF(Jan!$A:$A,TB!$A555,Jan!$H:$H)</f>
        <v>3475.57</v>
      </c>
      <c r="D555" s="40">
        <f>SUMIF(Feb!$A:$A,TB!$A555,Feb!$H:$H)</f>
        <v>4881.1400000000003</v>
      </c>
      <c r="E555" s="40">
        <f>SUMIF(Mar!$A:$A,TB!$A555,Mar!$H:$H)</f>
        <v>7276.71</v>
      </c>
      <c r="F555" s="40">
        <f>SUMIF(Apr!$A:$A,TB!$A555,Apr!$H:$H)</f>
        <v>13762.28</v>
      </c>
      <c r="G555" s="40">
        <f>SUMIF(May!$A:$A,TB!$A555,May!$H:$H)</f>
        <v>16147.85</v>
      </c>
      <c r="H555" s="40">
        <f>SUMIF(Jun!$A:$A,TB!$A555,Jun!$H:$H)</f>
        <v>18543.419999999998</v>
      </c>
      <c r="I555" s="40">
        <f>SUMIF(Jul!$A:$A,TB!$A555,Jul!$H:$H)</f>
        <v>18543.419999999998</v>
      </c>
      <c r="J555" s="40">
        <f>SUMIF(Aug!$A:$A,TB!$A555,Aug!$H:$H)</f>
        <v>18543.419999999998</v>
      </c>
      <c r="K555" s="40">
        <f>SUMIF(Sep!$A:$A,TB!$A555,Sep!$H:$H)</f>
        <v>18543.419999999998</v>
      </c>
      <c r="L555" s="40">
        <f>SUMIF(Oct!$A:$A,TB!$A555,Oct!$H:$H)</f>
        <v>18543.419999999998</v>
      </c>
      <c r="M555" s="40">
        <f>SUMIF(Nov!$A:$A,TB!$A555,Nov!$H:$H)</f>
        <v>18543.419999999998</v>
      </c>
      <c r="N555" s="167">
        <f>SUMIF(Dec!$A:$A,TB!$A555,Dec!$H:$H)</f>
        <v>18543.419999999998</v>
      </c>
      <c r="O555" s="181" t="s">
        <v>539</v>
      </c>
      <c r="P555" s="181"/>
      <c r="Q555" s="172">
        <v>3154.97</v>
      </c>
      <c r="R555" s="40">
        <v>4929.9399999999996</v>
      </c>
      <c r="S555" s="40">
        <v>10323.83</v>
      </c>
      <c r="T555" s="40">
        <v>13178.8</v>
      </c>
      <c r="U555" s="40">
        <v>14953.77</v>
      </c>
      <c r="V555" s="40">
        <v>17328.740000000002</v>
      </c>
      <c r="W555" s="40">
        <v>19883.71</v>
      </c>
      <c r="X555" s="40">
        <v>22438.68</v>
      </c>
      <c r="Y555" s="40">
        <v>25499.65</v>
      </c>
      <c r="Z555" s="40">
        <v>28054.62</v>
      </c>
      <c r="AA555" s="40">
        <v>29529.59</v>
      </c>
      <c r="AB555" s="40">
        <v>31004.55</v>
      </c>
      <c r="AD555" s="40">
        <f t="shared" si="727"/>
        <v>26679.17</v>
      </c>
      <c r="AE555" s="40">
        <f t="shared" si="728"/>
        <v>37309.97</v>
      </c>
      <c r="AF555" s="40">
        <f t="shared" si="729"/>
        <v>55586.79</v>
      </c>
      <c r="AG555" s="40">
        <f t="shared" si="730"/>
        <v>105164.46</v>
      </c>
      <c r="AH555" s="40">
        <f t="shared" si="731"/>
        <v>123660.24</v>
      </c>
      <c r="AI555" s="40">
        <f t="shared" si="732"/>
        <v>142124.19</v>
      </c>
      <c r="AJ555" s="40">
        <f t="shared" si="733"/>
        <v>142124.19</v>
      </c>
      <c r="AK555" s="40">
        <f t="shared" si="734"/>
        <v>142124.19</v>
      </c>
      <c r="AL555" s="40">
        <f t="shared" si="735"/>
        <v>142124.19</v>
      </c>
      <c r="AM555" s="40">
        <f t="shared" si="736"/>
        <v>142124.19</v>
      </c>
      <c r="AN555" s="40">
        <f t="shared" si="737"/>
        <v>142124.19</v>
      </c>
      <c r="AO555" s="167">
        <f t="shared" si="738"/>
        <v>142124.19</v>
      </c>
    </row>
    <row r="556" spans="1:41" ht="16.399999999999999" customHeight="1">
      <c r="A556" s="20">
        <v>94011</v>
      </c>
      <c r="B556" s="14" t="s">
        <v>439</v>
      </c>
      <c r="C556" s="40">
        <f>SUMIF(Jan!$A:$A,TB!$A556,Jan!$H:$H)</f>
        <v>0</v>
      </c>
      <c r="D556" s="40">
        <f>SUMIF(Feb!$A:$A,TB!$A556,Feb!$H:$H)</f>
        <v>0</v>
      </c>
      <c r="E556" s="40">
        <f>SUMIF(Mar!$A:$A,TB!$A556,Mar!$H:$H)</f>
        <v>0</v>
      </c>
      <c r="F556" s="40">
        <f>SUMIF(Apr!$A:$A,TB!$A556,Apr!$H:$H)</f>
        <v>0</v>
      </c>
      <c r="G556" s="40">
        <f>SUMIF(May!$A:$A,TB!$A556,May!$H:$H)</f>
        <v>0</v>
      </c>
      <c r="H556" s="40">
        <f>SUMIF(Jun!$A:$A,TB!$A556,Jun!$H:$H)</f>
        <v>0</v>
      </c>
      <c r="I556" s="40">
        <f>SUMIF(Jul!$A:$A,TB!$A556,Jul!$H:$H)</f>
        <v>0</v>
      </c>
      <c r="J556" s="40">
        <f>SUMIF(Aug!$A:$A,TB!$A556,Aug!$H:$H)</f>
        <v>0</v>
      </c>
      <c r="K556" s="40">
        <f>SUMIF(Sep!$A:$A,TB!$A556,Sep!$H:$H)</f>
        <v>0</v>
      </c>
      <c r="L556" s="40">
        <f>SUMIF(Oct!$A:$A,TB!$A556,Oct!$H:$H)</f>
        <v>0</v>
      </c>
      <c r="M556" s="40">
        <f>SUMIF(Nov!$A:$A,TB!$A556,Nov!$H:$H)</f>
        <v>0</v>
      </c>
      <c r="N556" s="167">
        <f>SUMIF(Dec!$A:$A,TB!$A556,Dec!$H:$H)</f>
        <v>0</v>
      </c>
      <c r="O556" s="181" t="s">
        <v>539</v>
      </c>
      <c r="P556" s="181"/>
      <c r="Q556" s="172">
        <v>0</v>
      </c>
      <c r="R556" s="40">
        <v>0</v>
      </c>
      <c r="S556" s="40">
        <v>0</v>
      </c>
      <c r="T556" s="40">
        <v>0</v>
      </c>
      <c r="U556" s="40">
        <v>0</v>
      </c>
      <c r="V556" s="40">
        <v>0</v>
      </c>
      <c r="W556" s="40">
        <v>0</v>
      </c>
      <c r="X556" s="40">
        <v>0</v>
      </c>
      <c r="Y556" s="40">
        <v>0</v>
      </c>
      <c r="Z556" s="40">
        <v>0</v>
      </c>
      <c r="AA556" s="40">
        <v>0</v>
      </c>
      <c r="AB556" s="40">
        <v>0</v>
      </c>
      <c r="AD556" s="40">
        <f t="shared" si="727"/>
        <v>0</v>
      </c>
      <c r="AE556" s="40">
        <f t="shared" si="728"/>
        <v>0</v>
      </c>
      <c r="AF556" s="40">
        <f t="shared" si="729"/>
        <v>0</v>
      </c>
      <c r="AG556" s="40">
        <f t="shared" si="730"/>
        <v>0</v>
      </c>
      <c r="AH556" s="40">
        <f t="shared" si="731"/>
        <v>0</v>
      </c>
      <c r="AI556" s="40">
        <f t="shared" si="732"/>
        <v>0</v>
      </c>
      <c r="AJ556" s="40">
        <f t="shared" si="733"/>
        <v>0</v>
      </c>
      <c r="AK556" s="40">
        <f t="shared" si="734"/>
        <v>0</v>
      </c>
      <c r="AL556" s="40">
        <f t="shared" si="735"/>
        <v>0</v>
      </c>
      <c r="AM556" s="40">
        <f t="shared" si="736"/>
        <v>0</v>
      </c>
      <c r="AN556" s="40">
        <f t="shared" si="737"/>
        <v>0</v>
      </c>
      <c r="AO556" s="167">
        <f t="shared" si="738"/>
        <v>0</v>
      </c>
    </row>
    <row r="557" spans="1:41" ht="16.399999999999999" customHeight="1">
      <c r="A557" s="20">
        <v>94012</v>
      </c>
      <c r="B557" s="14" t="s">
        <v>440</v>
      </c>
      <c r="C557" s="40">
        <f>SUMIF(Jan!$A:$A,TB!$A557,Jan!$H:$H)</f>
        <v>0</v>
      </c>
      <c r="D557" s="40">
        <f>SUMIF(Feb!$A:$A,TB!$A557,Feb!$H:$H)</f>
        <v>0</v>
      </c>
      <c r="E557" s="40">
        <f>SUMIF(Mar!$A:$A,TB!$A557,Mar!$H:$H)</f>
        <v>0</v>
      </c>
      <c r="F557" s="40">
        <f>SUMIF(Apr!$A:$A,TB!$A557,Apr!$H:$H)</f>
        <v>0</v>
      </c>
      <c r="G557" s="40">
        <f>SUMIF(May!$A:$A,TB!$A557,May!$H:$H)</f>
        <v>0</v>
      </c>
      <c r="H557" s="40">
        <f>SUMIF(Jun!$A:$A,TB!$A557,Jun!$H:$H)</f>
        <v>0</v>
      </c>
      <c r="I557" s="40">
        <f>SUMIF(Jul!$A:$A,TB!$A557,Jul!$H:$H)</f>
        <v>0</v>
      </c>
      <c r="J557" s="40">
        <f>SUMIF(Aug!$A:$A,TB!$A557,Aug!$H:$H)</f>
        <v>0</v>
      </c>
      <c r="K557" s="40">
        <f>SUMIF(Sep!$A:$A,TB!$A557,Sep!$H:$H)</f>
        <v>0</v>
      </c>
      <c r="L557" s="40">
        <f>SUMIF(Oct!$A:$A,TB!$A557,Oct!$H:$H)</f>
        <v>0</v>
      </c>
      <c r="M557" s="40">
        <f>SUMIF(Nov!$A:$A,TB!$A557,Nov!$H:$H)</f>
        <v>0</v>
      </c>
      <c r="N557" s="167">
        <f>SUMIF(Dec!$A:$A,TB!$A557,Dec!$H:$H)</f>
        <v>0</v>
      </c>
      <c r="O557" s="181" t="s">
        <v>539</v>
      </c>
      <c r="P557" s="181"/>
      <c r="Q557" s="172">
        <v>0</v>
      </c>
      <c r="R557" s="40">
        <v>0</v>
      </c>
      <c r="S557" s="40">
        <v>0</v>
      </c>
      <c r="T557" s="40">
        <v>379</v>
      </c>
      <c r="U557" s="40">
        <v>379</v>
      </c>
      <c r="V557" s="40">
        <v>379</v>
      </c>
      <c r="W557" s="40">
        <v>8679</v>
      </c>
      <c r="X557" s="40">
        <v>8679</v>
      </c>
      <c r="Y557" s="40">
        <v>8679</v>
      </c>
      <c r="Z557" s="40">
        <v>8679</v>
      </c>
      <c r="AA557" s="40">
        <v>8679</v>
      </c>
      <c r="AB557" s="40">
        <v>8679</v>
      </c>
      <c r="AD557" s="40">
        <f t="shared" si="727"/>
        <v>0</v>
      </c>
      <c r="AE557" s="40">
        <f t="shared" si="728"/>
        <v>0</v>
      </c>
      <c r="AF557" s="40">
        <f t="shared" si="729"/>
        <v>0</v>
      </c>
      <c r="AG557" s="40">
        <f t="shared" si="730"/>
        <v>0</v>
      </c>
      <c r="AH557" s="40">
        <f t="shared" si="731"/>
        <v>0</v>
      </c>
      <c r="AI557" s="40">
        <f t="shared" si="732"/>
        <v>0</v>
      </c>
      <c r="AJ557" s="40">
        <f t="shared" si="733"/>
        <v>0</v>
      </c>
      <c r="AK557" s="40">
        <f t="shared" si="734"/>
        <v>0</v>
      </c>
      <c r="AL557" s="40">
        <f t="shared" si="735"/>
        <v>0</v>
      </c>
      <c r="AM557" s="40">
        <f t="shared" si="736"/>
        <v>0</v>
      </c>
      <c r="AN557" s="40">
        <f t="shared" si="737"/>
        <v>0</v>
      </c>
      <c r="AO557" s="167">
        <f t="shared" si="738"/>
        <v>0</v>
      </c>
    </row>
    <row r="558" spans="1:41" ht="16.399999999999999" customHeight="1">
      <c r="A558" s="20">
        <v>94013</v>
      </c>
      <c r="B558" s="14" t="s">
        <v>441</v>
      </c>
      <c r="C558" s="40">
        <f>SUMIF(Jan!$A:$A,TB!$A558,Jan!$H:$H)</f>
        <v>0</v>
      </c>
      <c r="D558" s="40">
        <f>SUMIF(Feb!$A:$A,TB!$A558,Feb!$H:$H)</f>
        <v>0</v>
      </c>
      <c r="E558" s="40">
        <f>SUMIF(Mar!$A:$A,TB!$A558,Mar!$H:$H)</f>
        <v>0</v>
      </c>
      <c r="F558" s="40">
        <f>SUMIF(Apr!$A:$A,TB!$A558,Apr!$H:$H)</f>
        <v>0</v>
      </c>
      <c r="G558" s="40">
        <f>SUMIF(May!$A:$A,TB!$A558,May!$H:$H)</f>
        <v>0</v>
      </c>
      <c r="H558" s="40">
        <f>SUMIF(Jun!$A:$A,TB!$A558,Jun!$H:$H)</f>
        <v>0</v>
      </c>
      <c r="I558" s="40">
        <f>SUMIF(Jul!$A:$A,TB!$A558,Jul!$H:$H)</f>
        <v>0</v>
      </c>
      <c r="J558" s="40">
        <f>SUMIF(Aug!$A:$A,TB!$A558,Aug!$H:$H)</f>
        <v>0</v>
      </c>
      <c r="K558" s="40">
        <f>SUMIF(Sep!$A:$A,TB!$A558,Sep!$H:$H)</f>
        <v>0</v>
      </c>
      <c r="L558" s="40">
        <f>SUMIF(Oct!$A:$A,TB!$A558,Oct!$H:$H)</f>
        <v>0</v>
      </c>
      <c r="M558" s="40">
        <f>SUMIF(Nov!$A:$A,TB!$A558,Nov!$H:$H)</f>
        <v>0</v>
      </c>
      <c r="N558" s="167">
        <f>SUMIF(Dec!$A:$A,TB!$A558,Dec!$H:$H)</f>
        <v>0</v>
      </c>
      <c r="O558" s="181" t="s">
        <v>539</v>
      </c>
      <c r="P558" s="181"/>
      <c r="Q558" s="172">
        <v>0</v>
      </c>
      <c r="R558" s="40">
        <v>0</v>
      </c>
      <c r="S558" s="40">
        <v>0</v>
      </c>
      <c r="T558" s="40">
        <v>0</v>
      </c>
      <c r="U558" s="40">
        <v>0</v>
      </c>
      <c r="V558" s="40">
        <v>0</v>
      </c>
      <c r="W558" s="40">
        <v>0</v>
      </c>
      <c r="X558" s="40">
        <v>0</v>
      </c>
      <c r="Y558" s="40">
        <v>0</v>
      </c>
      <c r="Z558" s="40">
        <v>0</v>
      </c>
      <c r="AA558" s="40">
        <v>0</v>
      </c>
      <c r="AB558" s="40">
        <v>0</v>
      </c>
      <c r="AD558" s="40">
        <f t="shared" si="727"/>
        <v>0</v>
      </c>
      <c r="AE558" s="40">
        <f t="shared" si="728"/>
        <v>0</v>
      </c>
      <c r="AF558" s="40">
        <f t="shared" si="729"/>
        <v>0</v>
      </c>
      <c r="AG558" s="40">
        <f t="shared" si="730"/>
        <v>0</v>
      </c>
      <c r="AH558" s="40">
        <f t="shared" si="731"/>
        <v>0</v>
      </c>
      <c r="AI558" s="40">
        <f t="shared" si="732"/>
        <v>0</v>
      </c>
      <c r="AJ558" s="40">
        <f t="shared" si="733"/>
        <v>0</v>
      </c>
      <c r="AK558" s="40">
        <f t="shared" si="734"/>
        <v>0</v>
      </c>
      <c r="AL558" s="40">
        <f t="shared" si="735"/>
        <v>0</v>
      </c>
      <c r="AM558" s="40">
        <f t="shared" si="736"/>
        <v>0</v>
      </c>
      <c r="AN558" s="40">
        <f t="shared" si="737"/>
        <v>0</v>
      </c>
      <c r="AO558" s="167">
        <f t="shared" si="738"/>
        <v>0</v>
      </c>
    </row>
    <row r="559" spans="1:41" ht="16.399999999999999" customHeight="1">
      <c r="A559" s="20">
        <v>94016</v>
      </c>
      <c r="B559" s="14" t="s">
        <v>442</v>
      </c>
      <c r="C559" s="40">
        <f>SUMIF(Jan!$A:$A,TB!$A559,Jan!$H:$H)</f>
        <v>1760.72</v>
      </c>
      <c r="D559" s="40">
        <f>SUMIF(Feb!$A:$A,TB!$A559,Feb!$H:$H)</f>
        <v>3521.44</v>
      </c>
      <c r="E559" s="40">
        <f>SUMIF(Mar!$A:$A,TB!$A559,Mar!$H:$H)</f>
        <v>31603.23</v>
      </c>
      <c r="F559" s="40">
        <f>SUMIF(Apr!$A:$A,TB!$A559,Apr!$H:$H)</f>
        <v>33558.21</v>
      </c>
      <c r="G559" s="40">
        <f>SUMIF(May!$A:$A,TB!$A559,May!$H:$H)</f>
        <v>35535.29</v>
      </c>
      <c r="H559" s="40">
        <f>SUMIF(Jun!$A:$A,TB!$A559,Jun!$H:$H)</f>
        <v>63411.61</v>
      </c>
      <c r="I559" s="40">
        <f>SUMIF(Jul!$A:$A,TB!$A559,Jul!$H:$H)</f>
        <v>63411.61</v>
      </c>
      <c r="J559" s="40">
        <f>SUMIF(Aug!$A:$A,TB!$A559,Aug!$H:$H)</f>
        <v>63411.61</v>
      </c>
      <c r="K559" s="40">
        <f>SUMIF(Sep!$A:$A,TB!$A559,Sep!$H:$H)</f>
        <v>63411.61</v>
      </c>
      <c r="L559" s="40">
        <f>SUMIF(Oct!$A:$A,TB!$A559,Oct!$H:$H)</f>
        <v>63411.61</v>
      </c>
      <c r="M559" s="40">
        <f>SUMIF(Nov!$A:$A,TB!$A559,Nov!$H:$H)</f>
        <v>63411.61</v>
      </c>
      <c r="N559" s="167">
        <f>SUMIF(Dec!$A:$A,TB!$A559,Dec!$H:$H)</f>
        <v>63411.61</v>
      </c>
      <c r="O559" s="181" t="s">
        <v>545</v>
      </c>
      <c r="P559" s="181"/>
      <c r="Q559" s="172">
        <v>1075.6099999999999</v>
      </c>
      <c r="R559" s="40">
        <v>2151.2199999999998</v>
      </c>
      <c r="S559" s="40">
        <v>28539.53</v>
      </c>
      <c r="T559" s="40">
        <v>29529.06</v>
      </c>
      <c r="U559" s="40">
        <v>30518.59</v>
      </c>
      <c r="V559" s="40">
        <v>56906.78</v>
      </c>
      <c r="W559" s="40">
        <v>58480.32</v>
      </c>
      <c r="X559" s="40">
        <v>60053.86</v>
      </c>
      <c r="Y559" s="40">
        <v>87483.22</v>
      </c>
      <c r="Z559" s="40">
        <v>89056.76</v>
      </c>
      <c r="AA559" s="40">
        <v>90630.3</v>
      </c>
      <c r="AB559" s="40">
        <v>118517.71</v>
      </c>
      <c r="AD559" s="40">
        <f t="shared" si="727"/>
        <v>13515.64</v>
      </c>
      <c r="AE559" s="40">
        <f t="shared" si="728"/>
        <v>26916.83</v>
      </c>
      <c r="AF559" s="40">
        <f t="shared" si="729"/>
        <v>241417.07</v>
      </c>
      <c r="AG559" s="40">
        <f t="shared" si="730"/>
        <v>256435.06</v>
      </c>
      <c r="AH559" s="40">
        <f t="shared" si="731"/>
        <v>272129.25</v>
      </c>
      <c r="AI559" s="40">
        <f t="shared" si="732"/>
        <v>486011.94</v>
      </c>
      <c r="AJ559" s="40">
        <f t="shared" si="733"/>
        <v>486011.94</v>
      </c>
      <c r="AK559" s="40">
        <f t="shared" si="734"/>
        <v>486011.94</v>
      </c>
      <c r="AL559" s="40">
        <f t="shared" si="735"/>
        <v>486011.94</v>
      </c>
      <c r="AM559" s="40">
        <f t="shared" si="736"/>
        <v>486011.94</v>
      </c>
      <c r="AN559" s="40">
        <f t="shared" si="737"/>
        <v>486011.94</v>
      </c>
      <c r="AO559" s="167">
        <f t="shared" si="738"/>
        <v>486011.94</v>
      </c>
    </row>
    <row r="560" spans="1:41" ht="16.399999999999999" customHeight="1">
      <c r="A560" s="20">
        <v>94017</v>
      </c>
      <c r="B560" s="14" t="s">
        <v>443</v>
      </c>
      <c r="C560" s="40">
        <f>SUMIF(Jan!$A:$A,TB!$A560,Jan!$H:$H)</f>
        <v>0</v>
      </c>
      <c r="D560" s="40">
        <f>SUMIF(Feb!$A:$A,TB!$A560,Feb!$H:$H)</f>
        <v>0</v>
      </c>
      <c r="E560" s="40">
        <f>SUMIF(Mar!$A:$A,TB!$A560,Mar!$H:$H)</f>
        <v>0</v>
      </c>
      <c r="F560" s="40">
        <f>SUMIF(Apr!$A:$A,TB!$A560,Apr!$H:$H)</f>
        <v>0</v>
      </c>
      <c r="G560" s="40">
        <f>SUMIF(May!$A:$A,TB!$A560,May!$H:$H)</f>
        <v>0</v>
      </c>
      <c r="H560" s="40">
        <f>SUMIF(Jun!$A:$A,TB!$A560,Jun!$H:$H)</f>
        <v>0</v>
      </c>
      <c r="I560" s="40">
        <f>SUMIF(Jul!$A:$A,TB!$A560,Jul!$H:$H)</f>
        <v>0</v>
      </c>
      <c r="J560" s="40">
        <f>SUMIF(Aug!$A:$A,TB!$A560,Aug!$H:$H)</f>
        <v>0</v>
      </c>
      <c r="K560" s="40">
        <f>SUMIF(Sep!$A:$A,TB!$A560,Sep!$H:$H)</f>
        <v>0</v>
      </c>
      <c r="L560" s="40">
        <f>SUMIF(Oct!$A:$A,TB!$A560,Oct!$H:$H)</f>
        <v>0</v>
      </c>
      <c r="M560" s="40">
        <f>SUMIF(Nov!$A:$A,TB!$A560,Nov!$H:$H)</f>
        <v>0</v>
      </c>
      <c r="N560" s="167">
        <f>SUMIF(Dec!$A:$A,TB!$A560,Dec!$H:$H)</f>
        <v>0</v>
      </c>
      <c r="O560" s="181" t="s">
        <v>546</v>
      </c>
      <c r="P560" s="181"/>
      <c r="Q560" s="172">
        <v>0</v>
      </c>
      <c r="R560" s="40">
        <v>0</v>
      </c>
      <c r="S560" s="40">
        <v>0</v>
      </c>
      <c r="T560" s="40">
        <v>0</v>
      </c>
      <c r="U560" s="40">
        <v>0</v>
      </c>
      <c r="V560" s="40">
        <v>0</v>
      </c>
      <c r="W560" s="40">
        <v>0</v>
      </c>
      <c r="X560" s="40">
        <v>0</v>
      </c>
      <c r="Y560" s="40">
        <v>0</v>
      </c>
      <c r="Z560" s="40">
        <v>0</v>
      </c>
      <c r="AA560" s="40">
        <v>0</v>
      </c>
      <c r="AB560" s="40">
        <v>0</v>
      </c>
      <c r="AD560" s="40">
        <f t="shared" si="727"/>
        <v>0</v>
      </c>
      <c r="AE560" s="40">
        <f t="shared" si="728"/>
        <v>0</v>
      </c>
      <c r="AF560" s="40">
        <f t="shared" si="729"/>
        <v>0</v>
      </c>
      <c r="AG560" s="40">
        <f t="shared" si="730"/>
        <v>0</v>
      </c>
      <c r="AH560" s="40">
        <f t="shared" si="731"/>
        <v>0</v>
      </c>
      <c r="AI560" s="40">
        <f t="shared" si="732"/>
        <v>0</v>
      </c>
      <c r="AJ560" s="40">
        <f t="shared" si="733"/>
        <v>0</v>
      </c>
      <c r="AK560" s="40">
        <f t="shared" si="734"/>
        <v>0</v>
      </c>
      <c r="AL560" s="40">
        <f t="shared" si="735"/>
        <v>0</v>
      </c>
      <c r="AM560" s="40">
        <f t="shared" si="736"/>
        <v>0</v>
      </c>
      <c r="AN560" s="40">
        <f t="shared" si="737"/>
        <v>0</v>
      </c>
      <c r="AO560" s="167">
        <f t="shared" si="738"/>
        <v>0</v>
      </c>
    </row>
    <row r="561" spans="1:41" ht="16.399999999999999" customHeight="1">
      <c r="A561" s="20">
        <v>94018</v>
      </c>
      <c r="B561" s="14" t="s">
        <v>444</v>
      </c>
      <c r="C561" s="40">
        <f>SUMIF(Jan!$A:$A,TB!$A561,Jan!$H:$H)</f>
        <v>0</v>
      </c>
      <c r="D561" s="40">
        <f>SUMIF(Feb!$A:$A,TB!$A561,Feb!$H:$H)</f>
        <v>0</v>
      </c>
      <c r="E561" s="40">
        <f>SUMIF(Mar!$A:$A,TB!$A561,Mar!$H:$H)</f>
        <v>94.4</v>
      </c>
      <c r="F561" s="40">
        <f>SUMIF(Apr!$A:$A,TB!$A561,Apr!$H:$H)</f>
        <v>94.4</v>
      </c>
      <c r="G561" s="40">
        <f>SUMIF(May!$A:$A,TB!$A561,May!$H:$H)</f>
        <v>94.4</v>
      </c>
      <c r="H561" s="40">
        <f>SUMIF(Jun!$A:$A,TB!$A561,Jun!$H:$H)</f>
        <v>94.4</v>
      </c>
      <c r="I561" s="40">
        <f>SUMIF(Jul!$A:$A,TB!$A561,Jul!$H:$H)</f>
        <v>94.4</v>
      </c>
      <c r="J561" s="40">
        <f>SUMIF(Aug!$A:$A,TB!$A561,Aug!$H:$H)</f>
        <v>94.4</v>
      </c>
      <c r="K561" s="40">
        <f>SUMIF(Sep!$A:$A,TB!$A561,Sep!$H:$H)</f>
        <v>94.4</v>
      </c>
      <c r="L561" s="40">
        <f>SUMIF(Oct!$A:$A,TB!$A561,Oct!$H:$H)</f>
        <v>94.4</v>
      </c>
      <c r="M561" s="40">
        <f>SUMIF(Nov!$A:$A,TB!$A561,Nov!$H:$H)</f>
        <v>94.4</v>
      </c>
      <c r="N561" s="167">
        <f>SUMIF(Dec!$A:$A,TB!$A561,Dec!$H:$H)</f>
        <v>94.4</v>
      </c>
      <c r="O561" s="181" t="s">
        <v>539</v>
      </c>
      <c r="P561" s="181"/>
      <c r="Q561" s="172">
        <v>0</v>
      </c>
      <c r="R561" s="40">
        <v>0</v>
      </c>
      <c r="S561" s="40">
        <v>0</v>
      </c>
      <c r="T561" s="40">
        <v>0</v>
      </c>
      <c r="U561" s="40">
        <v>0</v>
      </c>
      <c r="V561" s="40">
        <v>900</v>
      </c>
      <c r="W561" s="40">
        <v>900</v>
      </c>
      <c r="X561" s="40">
        <v>900</v>
      </c>
      <c r="Y561" s="40">
        <v>900</v>
      </c>
      <c r="Z561" s="40">
        <v>900</v>
      </c>
      <c r="AA561" s="40">
        <v>900</v>
      </c>
      <c r="AB561" s="40">
        <v>900</v>
      </c>
      <c r="AD561" s="40">
        <f t="shared" si="727"/>
        <v>0</v>
      </c>
      <c r="AE561" s="40">
        <f t="shared" si="728"/>
        <v>0</v>
      </c>
      <c r="AF561" s="40">
        <f t="shared" si="729"/>
        <v>721.12</v>
      </c>
      <c r="AG561" s="40">
        <f t="shared" si="730"/>
        <v>721.36</v>
      </c>
      <c r="AH561" s="40">
        <f t="shared" si="731"/>
        <v>722.92</v>
      </c>
      <c r="AI561" s="40">
        <f t="shared" si="732"/>
        <v>723.52</v>
      </c>
      <c r="AJ561" s="40">
        <f t="shared" si="733"/>
        <v>723.52</v>
      </c>
      <c r="AK561" s="40">
        <f t="shared" si="734"/>
        <v>723.52</v>
      </c>
      <c r="AL561" s="40">
        <f t="shared" si="735"/>
        <v>723.52</v>
      </c>
      <c r="AM561" s="40">
        <f t="shared" si="736"/>
        <v>723.52</v>
      </c>
      <c r="AN561" s="40">
        <f t="shared" si="737"/>
        <v>723.52</v>
      </c>
      <c r="AO561" s="167">
        <f t="shared" si="738"/>
        <v>723.52</v>
      </c>
    </row>
    <row r="562" spans="1:41" ht="16.399999999999999" customHeight="1">
      <c r="A562" s="20">
        <v>94019</v>
      </c>
      <c r="B562" s="14" t="s">
        <v>417</v>
      </c>
      <c r="C562" s="40">
        <f>SUMIF(Jan!$A:$A,TB!$A562,Jan!$H:$H)</f>
        <v>1891.54</v>
      </c>
      <c r="D562" s="40">
        <f>SUMIF(Feb!$A:$A,TB!$A562,Feb!$H:$H)</f>
        <v>2285.2800000000002</v>
      </c>
      <c r="E562" s="40">
        <f>SUMIF(Mar!$A:$A,TB!$A562,Mar!$H:$H)</f>
        <v>2747.47</v>
      </c>
      <c r="F562" s="40">
        <f>SUMIF(Apr!$A:$A,TB!$A562,Apr!$H:$H)</f>
        <v>3079.96</v>
      </c>
      <c r="G562" s="40">
        <f>SUMIF(May!$A:$A,TB!$A562,May!$H:$H)</f>
        <v>3463.45</v>
      </c>
      <c r="H562" s="40">
        <f>SUMIF(Jun!$A:$A,TB!$A562,Jun!$H:$H)</f>
        <v>4203.88</v>
      </c>
      <c r="I562" s="40">
        <f>SUMIF(Jul!$A:$A,TB!$A562,Jul!$H:$H)</f>
        <v>4203.88</v>
      </c>
      <c r="J562" s="40">
        <f>SUMIF(Aug!$A:$A,TB!$A562,Aug!$H:$H)</f>
        <v>4203.88</v>
      </c>
      <c r="K562" s="40">
        <f>SUMIF(Sep!$A:$A,TB!$A562,Sep!$H:$H)</f>
        <v>4203.88</v>
      </c>
      <c r="L562" s="40">
        <f>SUMIF(Oct!$A:$A,TB!$A562,Oct!$H:$H)</f>
        <v>4203.88</v>
      </c>
      <c r="M562" s="40">
        <f>SUMIF(Nov!$A:$A,TB!$A562,Nov!$H:$H)</f>
        <v>4203.88</v>
      </c>
      <c r="N562" s="167">
        <f>SUMIF(Dec!$A:$A,TB!$A562,Dec!$H:$H)</f>
        <v>4203.88</v>
      </c>
      <c r="O562" s="181" t="s">
        <v>539</v>
      </c>
      <c r="P562" s="181"/>
      <c r="Q562" s="172">
        <v>2057.4899999999998</v>
      </c>
      <c r="R562" s="40">
        <v>2642.21</v>
      </c>
      <c r="S562" s="40">
        <v>1214.7</v>
      </c>
      <c r="T562" s="40">
        <v>1837.99</v>
      </c>
      <c r="U562" s="40">
        <v>3630.48</v>
      </c>
      <c r="V562" s="40">
        <v>4722.01</v>
      </c>
      <c r="W562" s="40">
        <v>5094.5</v>
      </c>
      <c r="X562" s="40">
        <v>5940.21</v>
      </c>
      <c r="Y562" s="40">
        <v>6490.7</v>
      </c>
      <c r="Z562" s="40">
        <v>7207.69</v>
      </c>
      <c r="AA562" s="40">
        <v>7754.83</v>
      </c>
      <c r="AB562" s="40">
        <v>8103.44</v>
      </c>
      <c r="AD562" s="40">
        <f t="shared" si="727"/>
        <v>14519.84</v>
      </c>
      <c r="AE562" s="40">
        <f t="shared" si="728"/>
        <v>17467.990000000002</v>
      </c>
      <c r="AF562" s="40">
        <f t="shared" si="729"/>
        <v>20987.919999999998</v>
      </c>
      <c r="AG562" s="40">
        <f t="shared" si="730"/>
        <v>23535.51</v>
      </c>
      <c r="AH562" s="40">
        <f t="shared" si="731"/>
        <v>26523.1</v>
      </c>
      <c r="AI562" s="40">
        <f t="shared" si="732"/>
        <v>32220.22</v>
      </c>
      <c r="AJ562" s="40">
        <f t="shared" si="733"/>
        <v>32220.22</v>
      </c>
      <c r="AK562" s="40">
        <f t="shared" si="734"/>
        <v>32220.22</v>
      </c>
      <c r="AL562" s="40">
        <f t="shared" si="735"/>
        <v>32220.22</v>
      </c>
      <c r="AM562" s="40">
        <f t="shared" si="736"/>
        <v>32220.22</v>
      </c>
      <c r="AN562" s="40">
        <f t="shared" si="737"/>
        <v>32220.22</v>
      </c>
      <c r="AO562" s="167">
        <f t="shared" si="738"/>
        <v>32220.22</v>
      </c>
    </row>
    <row r="563" spans="1:41" ht="16.399999999999999" customHeight="1">
      <c r="A563" s="20">
        <v>94020</v>
      </c>
      <c r="B563" s="14" t="s">
        <v>384</v>
      </c>
      <c r="C563" s="40">
        <f>SUMIF(Jan!$A:$A,TB!$A563,Jan!$H:$H)</f>
        <v>0</v>
      </c>
      <c r="D563" s="40">
        <f>SUMIF(Feb!$A:$A,TB!$A563,Feb!$H:$H)</f>
        <v>0</v>
      </c>
      <c r="E563" s="40">
        <f>SUMIF(Mar!$A:$A,TB!$A563,Mar!$H:$H)</f>
        <v>0</v>
      </c>
      <c r="F563" s="40">
        <f>SUMIF(Apr!$A:$A,TB!$A563,Apr!$H:$H)</f>
        <v>0</v>
      </c>
      <c r="G563" s="40">
        <f>SUMIF(May!$A:$A,TB!$A563,May!$H:$H)</f>
        <v>0</v>
      </c>
      <c r="H563" s="40">
        <f>SUMIF(Jun!$A:$A,TB!$A563,Jun!$H:$H)</f>
        <v>0</v>
      </c>
      <c r="I563" s="40">
        <f>SUMIF(Jul!$A:$A,TB!$A563,Jul!$H:$H)</f>
        <v>0</v>
      </c>
      <c r="J563" s="40">
        <f>SUMIF(Aug!$A:$A,TB!$A563,Aug!$H:$H)</f>
        <v>0</v>
      </c>
      <c r="K563" s="40">
        <f>SUMIF(Sep!$A:$A,TB!$A563,Sep!$H:$H)</f>
        <v>0</v>
      </c>
      <c r="L563" s="40">
        <f>SUMIF(Oct!$A:$A,TB!$A563,Oct!$H:$H)</f>
        <v>0</v>
      </c>
      <c r="M563" s="40">
        <f>SUMIF(Nov!$A:$A,TB!$A563,Nov!$H:$H)</f>
        <v>0</v>
      </c>
      <c r="N563" s="167">
        <f>SUMIF(Dec!$A:$A,TB!$A563,Dec!$H:$H)</f>
        <v>0</v>
      </c>
      <c r="O563" s="181" t="s">
        <v>542</v>
      </c>
      <c r="P563" s="181"/>
      <c r="Q563" s="172">
        <v>0</v>
      </c>
      <c r="R563" s="40">
        <v>0</v>
      </c>
      <c r="S563" s="40">
        <v>0</v>
      </c>
      <c r="T563" s="40">
        <v>0</v>
      </c>
      <c r="U563" s="40">
        <v>0</v>
      </c>
      <c r="V563" s="40">
        <v>0</v>
      </c>
      <c r="W563" s="40">
        <v>0</v>
      </c>
      <c r="X563" s="40">
        <v>0</v>
      </c>
      <c r="Y563" s="40">
        <v>0</v>
      </c>
      <c r="Z563" s="40">
        <v>0</v>
      </c>
      <c r="AA563" s="40">
        <v>0</v>
      </c>
      <c r="AB563" s="40">
        <v>0</v>
      </c>
      <c r="AD563" s="40">
        <f t="shared" si="727"/>
        <v>0</v>
      </c>
      <c r="AE563" s="40">
        <f t="shared" si="728"/>
        <v>0</v>
      </c>
      <c r="AF563" s="40">
        <f t="shared" si="729"/>
        <v>0</v>
      </c>
      <c r="AG563" s="40">
        <f t="shared" si="730"/>
        <v>0</v>
      </c>
      <c r="AH563" s="40">
        <f t="shared" si="731"/>
        <v>0</v>
      </c>
      <c r="AI563" s="40">
        <f t="shared" si="732"/>
        <v>0</v>
      </c>
      <c r="AJ563" s="40">
        <f t="shared" si="733"/>
        <v>0</v>
      </c>
      <c r="AK563" s="40">
        <f t="shared" si="734"/>
        <v>0</v>
      </c>
      <c r="AL563" s="40">
        <f t="shared" si="735"/>
        <v>0</v>
      </c>
      <c r="AM563" s="40">
        <f t="shared" si="736"/>
        <v>0</v>
      </c>
      <c r="AN563" s="40">
        <f t="shared" si="737"/>
        <v>0</v>
      </c>
      <c r="AO563" s="167">
        <f t="shared" si="738"/>
        <v>0</v>
      </c>
    </row>
    <row r="564" spans="1:41" ht="16.399999999999999" customHeight="1">
      <c r="A564" s="20">
        <v>94021</v>
      </c>
      <c r="B564" s="14" t="s">
        <v>445</v>
      </c>
      <c r="C564" s="40">
        <f>SUMIF(Jan!$A:$A,TB!$A564,Jan!$H:$H)</f>
        <v>802.6</v>
      </c>
      <c r="D564" s="40">
        <f>SUMIF(Feb!$A:$A,TB!$A564,Feb!$H:$H)</f>
        <v>1446.52</v>
      </c>
      <c r="E564" s="40">
        <f>SUMIF(Mar!$A:$A,TB!$A564,Mar!$H:$H)</f>
        <v>1446.52</v>
      </c>
      <c r="F564" s="40">
        <f>SUMIF(Apr!$A:$A,TB!$A564,Apr!$H:$H)</f>
        <v>2321.59</v>
      </c>
      <c r="G564" s="40">
        <f>SUMIF(May!$A:$A,TB!$A564,May!$H:$H)</f>
        <v>2478.14</v>
      </c>
      <c r="H564" s="40">
        <f>SUMIF(Jun!$A:$A,TB!$A564,Jun!$H:$H)</f>
        <v>3273.02</v>
      </c>
      <c r="I564" s="40">
        <f>SUMIF(Jul!$A:$A,TB!$A564,Jul!$H:$H)</f>
        <v>3273.02</v>
      </c>
      <c r="J564" s="40">
        <f>SUMIF(Aug!$A:$A,TB!$A564,Aug!$H:$H)</f>
        <v>3273.02</v>
      </c>
      <c r="K564" s="40">
        <f>SUMIF(Sep!$A:$A,TB!$A564,Sep!$H:$H)</f>
        <v>3273.02</v>
      </c>
      <c r="L564" s="40">
        <f>SUMIF(Oct!$A:$A,TB!$A564,Oct!$H:$H)</f>
        <v>3273.02</v>
      </c>
      <c r="M564" s="40">
        <f>SUMIF(Nov!$A:$A,TB!$A564,Nov!$H:$H)</f>
        <v>3273.02</v>
      </c>
      <c r="N564" s="167">
        <f>SUMIF(Dec!$A:$A,TB!$A564,Dec!$H:$H)</f>
        <v>3273.02</v>
      </c>
      <c r="O564" s="181" t="s">
        <v>539</v>
      </c>
      <c r="P564" s="181"/>
      <c r="Q564" s="172">
        <v>3340.91</v>
      </c>
      <c r="R564" s="40">
        <v>7210.17</v>
      </c>
      <c r="S564" s="40">
        <v>10561.72</v>
      </c>
      <c r="T564" s="40">
        <v>11730.29</v>
      </c>
      <c r="U564" s="40">
        <v>12820.5</v>
      </c>
      <c r="V564" s="40">
        <v>15315.71</v>
      </c>
      <c r="W564" s="40">
        <v>15646.33</v>
      </c>
      <c r="X564" s="40">
        <v>18082.52</v>
      </c>
      <c r="Y564" s="40">
        <v>19891.61</v>
      </c>
      <c r="Z564" s="40">
        <v>23142.44</v>
      </c>
      <c r="AA564" s="40">
        <v>24735.32</v>
      </c>
      <c r="AB564" s="40">
        <v>25501.200000000001</v>
      </c>
      <c r="AD564" s="40">
        <f t="shared" si="727"/>
        <v>6160.92</v>
      </c>
      <c r="AE564" s="40">
        <f t="shared" si="728"/>
        <v>11056.76</v>
      </c>
      <c r="AF564" s="40">
        <f t="shared" si="729"/>
        <v>11049.97</v>
      </c>
      <c r="AG564" s="40">
        <f t="shared" si="730"/>
        <v>17740.43</v>
      </c>
      <c r="AH564" s="40">
        <f t="shared" si="731"/>
        <v>18977.599999999999</v>
      </c>
      <c r="AI564" s="40">
        <f t="shared" si="732"/>
        <v>25085.73</v>
      </c>
      <c r="AJ564" s="40">
        <f t="shared" si="733"/>
        <v>25085.73</v>
      </c>
      <c r="AK564" s="40">
        <f t="shared" si="734"/>
        <v>25085.73</v>
      </c>
      <c r="AL564" s="40">
        <f t="shared" si="735"/>
        <v>25085.73</v>
      </c>
      <c r="AM564" s="40">
        <f t="shared" si="736"/>
        <v>25085.73</v>
      </c>
      <c r="AN564" s="40">
        <f t="shared" si="737"/>
        <v>25085.73</v>
      </c>
      <c r="AO564" s="167">
        <f t="shared" si="738"/>
        <v>25085.73</v>
      </c>
    </row>
    <row r="565" spans="1:41" ht="16.399999999999999" customHeight="1">
      <c r="A565" s="20">
        <v>94022</v>
      </c>
      <c r="B565" s="14" t="s">
        <v>446</v>
      </c>
      <c r="C565" s="40">
        <f>SUMIF(Jan!$A:$A,TB!$A565,Jan!$H:$H)</f>
        <v>1677.86</v>
      </c>
      <c r="D565" s="40">
        <f>SUMIF(Feb!$A:$A,TB!$A565,Feb!$H:$H)</f>
        <v>11440.07</v>
      </c>
      <c r="E565" s="40">
        <f>SUMIF(Mar!$A:$A,TB!$A565,Mar!$H:$H)</f>
        <v>27000.21</v>
      </c>
      <c r="F565" s="40">
        <f>SUMIF(Apr!$A:$A,TB!$A565,Apr!$H:$H)</f>
        <v>35667.699999999997</v>
      </c>
      <c r="G565" s="40">
        <f>SUMIF(May!$A:$A,TB!$A565,May!$H:$H)</f>
        <v>53247.03</v>
      </c>
      <c r="H565" s="40">
        <f>SUMIF(Jun!$A:$A,TB!$A565,Jun!$H:$H)</f>
        <v>63453.13</v>
      </c>
      <c r="I565" s="40">
        <f>SUMIF(Jul!$A:$A,TB!$A565,Jul!$H:$H)</f>
        <v>63453.13</v>
      </c>
      <c r="J565" s="40">
        <f>SUMIF(Aug!$A:$A,TB!$A565,Aug!$H:$H)</f>
        <v>63453.13</v>
      </c>
      <c r="K565" s="40">
        <f>SUMIF(Sep!$A:$A,TB!$A565,Sep!$H:$H)</f>
        <v>63453.13</v>
      </c>
      <c r="L565" s="40">
        <f>SUMIF(Oct!$A:$A,TB!$A565,Oct!$H:$H)</f>
        <v>63453.13</v>
      </c>
      <c r="M565" s="40">
        <f>SUMIF(Nov!$A:$A,TB!$A565,Nov!$H:$H)</f>
        <v>63453.13</v>
      </c>
      <c r="N565" s="167">
        <f>SUMIF(Dec!$A:$A,TB!$A565,Dec!$H:$H)</f>
        <v>63453.13</v>
      </c>
      <c r="O565" s="181" t="s">
        <v>539</v>
      </c>
      <c r="P565" s="181"/>
      <c r="Q565" s="172">
        <v>6168.19</v>
      </c>
      <c r="R565" s="40">
        <v>39421.69</v>
      </c>
      <c r="S565" s="40">
        <v>42510.29</v>
      </c>
      <c r="T565" s="40">
        <v>50751.77</v>
      </c>
      <c r="U565" s="40">
        <v>54961</v>
      </c>
      <c r="V565" s="40">
        <v>68254.48</v>
      </c>
      <c r="W565" s="40">
        <v>69754.080000000002</v>
      </c>
      <c r="X565" s="40">
        <v>73869.37</v>
      </c>
      <c r="Y565" s="40">
        <v>81999.59</v>
      </c>
      <c r="Z565" s="40">
        <v>92757.54</v>
      </c>
      <c r="AA565" s="40">
        <v>119815.85</v>
      </c>
      <c r="AB565" s="40">
        <v>125526.33</v>
      </c>
      <c r="AD565" s="40">
        <f t="shared" si="727"/>
        <v>12879.59</v>
      </c>
      <c r="AE565" s="40">
        <f t="shared" si="728"/>
        <v>87444.46</v>
      </c>
      <c r="AF565" s="40">
        <f t="shared" si="729"/>
        <v>206254.6</v>
      </c>
      <c r="AG565" s="40">
        <f t="shared" si="730"/>
        <v>272554.73</v>
      </c>
      <c r="AH565" s="40">
        <f t="shared" si="731"/>
        <v>407765.76000000001</v>
      </c>
      <c r="AI565" s="40">
        <f t="shared" si="732"/>
        <v>486330.17</v>
      </c>
      <c r="AJ565" s="40">
        <f t="shared" si="733"/>
        <v>486330.17</v>
      </c>
      <c r="AK565" s="40">
        <f t="shared" si="734"/>
        <v>486330.17</v>
      </c>
      <c r="AL565" s="40">
        <f t="shared" si="735"/>
        <v>486330.17</v>
      </c>
      <c r="AM565" s="40">
        <f t="shared" si="736"/>
        <v>486330.17</v>
      </c>
      <c r="AN565" s="40">
        <f t="shared" si="737"/>
        <v>486330.17</v>
      </c>
      <c r="AO565" s="167">
        <f t="shared" si="738"/>
        <v>486330.17</v>
      </c>
    </row>
    <row r="566" spans="1:41" ht="16.399999999999999" customHeight="1">
      <c r="A566" s="20">
        <v>94023</v>
      </c>
      <c r="B566" s="14" t="s">
        <v>447</v>
      </c>
      <c r="C566" s="40">
        <f>SUMIF(Jan!$A:$A,TB!$A566,Jan!$H:$H)</f>
        <v>0</v>
      </c>
      <c r="D566" s="40">
        <f>SUMIF(Feb!$A:$A,TB!$A566,Feb!$H:$H)</f>
        <v>0</v>
      </c>
      <c r="E566" s="40">
        <f>SUMIF(Mar!$A:$A,TB!$A566,Mar!$H:$H)</f>
        <v>0</v>
      </c>
      <c r="F566" s="40">
        <f>SUMIF(Apr!$A:$A,TB!$A566,Apr!$H:$H)</f>
        <v>0</v>
      </c>
      <c r="G566" s="40">
        <f>SUMIF(May!$A:$A,TB!$A566,May!$H:$H)</f>
        <v>0</v>
      </c>
      <c r="H566" s="40">
        <f>SUMIF(Jun!$A:$A,TB!$A566,Jun!$H:$H)</f>
        <v>0</v>
      </c>
      <c r="I566" s="40">
        <f>SUMIF(Jul!$A:$A,TB!$A566,Jul!$H:$H)</f>
        <v>0</v>
      </c>
      <c r="J566" s="40">
        <f>SUMIF(Aug!$A:$A,TB!$A566,Aug!$H:$H)</f>
        <v>0</v>
      </c>
      <c r="K566" s="40">
        <f>SUMIF(Sep!$A:$A,TB!$A566,Sep!$H:$H)</f>
        <v>0</v>
      </c>
      <c r="L566" s="40">
        <f>SUMIF(Oct!$A:$A,TB!$A566,Oct!$H:$H)</f>
        <v>0</v>
      </c>
      <c r="M566" s="40">
        <f>SUMIF(Nov!$A:$A,TB!$A566,Nov!$H:$H)</f>
        <v>0</v>
      </c>
      <c r="N566" s="167">
        <f>SUMIF(Dec!$A:$A,TB!$A566,Dec!$H:$H)</f>
        <v>0</v>
      </c>
      <c r="O566" s="181" t="s">
        <v>539</v>
      </c>
      <c r="P566" s="181"/>
      <c r="Q566" s="172">
        <v>0</v>
      </c>
      <c r="R566" s="40">
        <v>0</v>
      </c>
      <c r="S566" s="40">
        <v>0</v>
      </c>
      <c r="T566" s="40">
        <v>0</v>
      </c>
      <c r="U566" s="40">
        <v>0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D566" s="40">
        <f t="shared" si="727"/>
        <v>0</v>
      </c>
      <c r="AE566" s="40">
        <f t="shared" si="728"/>
        <v>0</v>
      </c>
      <c r="AF566" s="40">
        <f t="shared" si="729"/>
        <v>0</v>
      </c>
      <c r="AG566" s="40">
        <f t="shared" si="730"/>
        <v>0</v>
      </c>
      <c r="AH566" s="40">
        <f t="shared" si="731"/>
        <v>0</v>
      </c>
      <c r="AI566" s="40">
        <f t="shared" si="732"/>
        <v>0</v>
      </c>
      <c r="AJ566" s="40">
        <f t="shared" si="733"/>
        <v>0</v>
      </c>
      <c r="AK566" s="40">
        <f t="shared" si="734"/>
        <v>0</v>
      </c>
      <c r="AL566" s="40">
        <f t="shared" si="735"/>
        <v>0</v>
      </c>
      <c r="AM566" s="40">
        <f t="shared" si="736"/>
        <v>0</v>
      </c>
      <c r="AN566" s="40">
        <f t="shared" si="737"/>
        <v>0</v>
      </c>
      <c r="AO566" s="167">
        <f t="shared" si="738"/>
        <v>0</v>
      </c>
    </row>
    <row r="567" spans="1:41" ht="16.399999999999999" customHeight="1">
      <c r="A567" s="20">
        <v>94024</v>
      </c>
      <c r="B567" s="14" t="s">
        <v>448</v>
      </c>
      <c r="C567" s="40">
        <f>SUMIF(Jan!$A:$A,TB!$A567,Jan!$H:$H)</f>
        <v>0</v>
      </c>
      <c r="D567" s="40">
        <f>SUMIF(Feb!$A:$A,TB!$A567,Feb!$H:$H)</f>
        <v>250</v>
      </c>
      <c r="E567" s="40">
        <f>SUMIF(Mar!$A:$A,TB!$A567,Mar!$H:$H)</f>
        <v>500</v>
      </c>
      <c r="F567" s="40">
        <f>SUMIF(Apr!$A:$A,TB!$A567,Apr!$H:$H)</f>
        <v>500</v>
      </c>
      <c r="G567" s="40">
        <f>SUMIF(May!$A:$A,TB!$A567,May!$H:$H)</f>
        <v>500</v>
      </c>
      <c r="H567" s="40">
        <f>SUMIF(Jun!$A:$A,TB!$A567,Jun!$H:$H)</f>
        <v>500</v>
      </c>
      <c r="I567" s="40">
        <f>SUMIF(Jul!$A:$A,TB!$A567,Jul!$H:$H)</f>
        <v>500</v>
      </c>
      <c r="J567" s="40">
        <f>SUMIF(Aug!$A:$A,TB!$A567,Aug!$H:$H)</f>
        <v>500</v>
      </c>
      <c r="K567" s="40">
        <f>SUMIF(Sep!$A:$A,TB!$A567,Sep!$H:$H)</f>
        <v>500</v>
      </c>
      <c r="L567" s="40">
        <f>SUMIF(Oct!$A:$A,TB!$A567,Oct!$H:$H)</f>
        <v>500</v>
      </c>
      <c r="M567" s="40">
        <f>SUMIF(Nov!$A:$A,TB!$A567,Nov!$H:$H)</f>
        <v>500</v>
      </c>
      <c r="N567" s="167">
        <f>SUMIF(Dec!$A:$A,TB!$A567,Dec!$H:$H)</f>
        <v>500</v>
      </c>
      <c r="O567" s="181" t="s">
        <v>539</v>
      </c>
      <c r="P567" s="181"/>
      <c r="Q567" s="172">
        <v>0</v>
      </c>
      <c r="R567" s="40">
        <v>0</v>
      </c>
      <c r="S567" s="40">
        <v>250</v>
      </c>
      <c r="T567" s="40">
        <v>250</v>
      </c>
      <c r="U567" s="40">
        <v>450</v>
      </c>
      <c r="V567" s="40">
        <v>450</v>
      </c>
      <c r="W567" s="40">
        <v>450</v>
      </c>
      <c r="X567" s="40">
        <v>450</v>
      </c>
      <c r="Y567" s="40">
        <v>450</v>
      </c>
      <c r="Z567" s="40">
        <v>736.62</v>
      </c>
      <c r="AA567" s="40">
        <v>986.62</v>
      </c>
      <c r="AB567" s="40">
        <v>986.62</v>
      </c>
      <c r="AD567" s="40">
        <f t="shared" si="727"/>
        <v>0</v>
      </c>
      <c r="AE567" s="40">
        <f t="shared" si="728"/>
        <v>1910.93</v>
      </c>
      <c r="AF567" s="40">
        <f t="shared" si="729"/>
        <v>3819.5</v>
      </c>
      <c r="AG567" s="40">
        <f t="shared" si="730"/>
        <v>3820.75</v>
      </c>
      <c r="AH567" s="40">
        <f t="shared" si="731"/>
        <v>3829</v>
      </c>
      <c r="AI567" s="40">
        <f t="shared" si="732"/>
        <v>3832.2</v>
      </c>
      <c r="AJ567" s="40">
        <f t="shared" si="733"/>
        <v>3832.2</v>
      </c>
      <c r="AK567" s="40">
        <f t="shared" si="734"/>
        <v>3832.2</v>
      </c>
      <c r="AL567" s="40">
        <f t="shared" si="735"/>
        <v>3832.2</v>
      </c>
      <c r="AM567" s="40">
        <f t="shared" si="736"/>
        <v>3832.2</v>
      </c>
      <c r="AN567" s="40">
        <f t="shared" si="737"/>
        <v>3832.2</v>
      </c>
      <c r="AO567" s="167">
        <f t="shared" si="738"/>
        <v>3832.2</v>
      </c>
    </row>
    <row r="568" spans="1:41" ht="16.399999999999999" customHeight="1">
      <c r="A568" s="20">
        <v>94025</v>
      </c>
      <c r="B568" s="14" t="s">
        <v>449</v>
      </c>
      <c r="C568" s="40">
        <f>SUMIF(Jan!$A:$A,TB!$A568,Jan!$H:$H)</f>
        <v>0</v>
      </c>
      <c r="D568" s="40">
        <f>SUMIF(Feb!$A:$A,TB!$A568,Feb!$H:$H)</f>
        <v>0</v>
      </c>
      <c r="E568" s="40">
        <f>SUMIF(Mar!$A:$A,TB!$A568,Mar!$H:$H)</f>
        <v>0</v>
      </c>
      <c r="F568" s="40">
        <f>SUMIF(Apr!$A:$A,TB!$A568,Apr!$H:$H)</f>
        <v>0</v>
      </c>
      <c r="G568" s="40">
        <f>SUMIF(May!$A:$A,TB!$A568,May!$H:$H)</f>
        <v>0</v>
      </c>
      <c r="H568" s="40">
        <f>SUMIF(Jun!$A:$A,TB!$A568,Jun!$H:$H)</f>
        <v>0</v>
      </c>
      <c r="I568" s="40">
        <f>SUMIF(Jul!$A:$A,TB!$A568,Jul!$H:$H)</f>
        <v>0</v>
      </c>
      <c r="J568" s="40">
        <f>SUMIF(Aug!$A:$A,TB!$A568,Aug!$H:$H)</f>
        <v>0</v>
      </c>
      <c r="K568" s="40">
        <f>SUMIF(Sep!$A:$A,TB!$A568,Sep!$H:$H)</f>
        <v>0</v>
      </c>
      <c r="L568" s="40">
        <f>SUMIF(Oct!$A:$A,TB!$A568,Oct!$H:$H)</f>
        <v>0</v>
      </c>
      <c r="M568" s="40">
        <f>SUMIF(Nov!$A:$A,TB!$A568,Nov!$H:$H)</f>
        <v>0</v>
      </c>
      <c r="N568" s="167">
        <f>SUMIF(Dec!$A:$A,TB!$A568,Dec!$H:$H)</f>
        <v>0</v>
      </c>
      <c r="O568" s="181" t="s">
        <v>539</v>
      </c>
      <c r="P568" s="181"/>
      <c r="Q568" s="172">
        <v>628.58000000000004</v>
      </c>
      <c r="R568" s="40">
        <v>628.58000000000004</v>
      </c>
      <c r="S568" s="40">
        <v>628.58000000000004</v>
      </c>
      <c r="T568" s="40">
        <v>628.58000000000004</v>
      </c>
      <c r="U568" s="40">
        <v>628.58000000000004</v>
      </c>
      <c r="V568" s="40">
        <v>628.58000000000004</v>
      </c>
      <c r="W568" s="40">
        <v>628.58000000000004</v>
      </c>
      <c r="X568" s="40">
        <v>628.58000000000004</v>
      </c>
      <c r="Y568" s="40">
        <v>628.58000000000004</v>
      </c>
      <c r="Z568" s="40">
        <v>628.58000000000004</v>
      </c>
      <c r="AA568" s="40">
        <v>628.58000000000004</v>
      </c>
      <c r="AB568" s="40">
        <v>628.58000000000004</v>
      </c>
      <c r="AD568" s="40">
        <f t="shared" si="727"/>
        <v>0</v>
      </c>
      <c r="AE568" s="40">
        <f t="shared" si="728"/>
        <v>0</v>
      </c>
      <c r="AF568" s="40">
        <f t="shared" si="729"/>
        <v>0</v>
      </c>
      <c r="AG568" s="40">
        <f t="shared" si="730"/>
        <v>0</v>
      </c>
      <c r="AH568" s="40">
        <f t="shared" si="731"/>
        <v>0</v>
      </c>
      <c r="AI568" s="40">
        <f t="shared" si="732"/>
        <v>0</v>
      </c>
      <c r="AJ568" s="40">
        <f t="shared" si="733"/>
        <v>0</v>
      </c>
      <c r="AK568" s="40">
        <f t="shared" si="734"/>
        <v>0</v>
      </c>
      <c r="AL568" s="40">
        <f t="shared" si="735"/>
        <v>0</v>
      </c>
      <c r="AM568" s="40">
        <f t="shared" si="736"/>
        <v>0</v>
      </c>
      <c r="AN568" s="40">
        <f t="shared" si="737"/>
        <v>0</v>
      </c>
      <c r="AO568" s="167">
        <f t="shared" si="738"/>
        <v>0</v>
      </c>
    </row>
    <row r="569" spans="1:41" ht="16.399999999999999" customHeight="1">
      <c r="A569" s="20">
        <v>94027</v>
      </c>
      <c r="B569" s="14" t="s">
        <v>450</v>
      </c>
      <c r="C569" s="40">
        <f>SUMIF(Jan!$A:$A,TB!$A569,Jan!$H:$H)</f>
        <v>236.6</v>
      </c>
      <c r="D569" s="40">
        <f>SUMIF(Feb!$A:$A,TB!$A569,Feb!$H:$H)</f>
        <v>236.6</v>
      </c>
      <c r="E569" s="40">
        <f>SUMIF(Mar!$A:$A,TB!$A569,Mar!$H:$H)</f>
        <v>548.95000000000005</v>
      </c>
      <c r="F569" s="40">
        <f>SUMIF(Apr!$A:$A,TB!$A569,Apr!$H:$H)</f>
        <v>616.29</v>
      </c>
      <c r="G569" s="40">
        <f>SUMIF(May!$A:$A,TB!$A569,May!$H:$H)</f>
        <v>663.56</v>
      </c>
      <c r="H569" s="40">
        <f>SUMIF(Jun!$A:$A,TB!$A569,Jun!$H:$H)</f>
        <v>782.35</v>
      </c>
      <c r="I569" s="40">
        <f>SUMIF(Jul!$A:$A,TB!$A569,Jul!$H:$H)</f>
        <v>782.35</v>
      </c>
      <c r="J569" s="40">
        <f>SUMIF(Aug!$A:$A,TB!$A569,Aug!$H:$H)</f>
        <v>782.35</v>
      </c>
      <c r="K569" s="40">
        <f>SUMIF(Sep!$A:$A,TB!$A569,Sep!$H:$H)</f>
        <v>782.35</v>
      </c>
      <c r="L569" s="40">
        <f>SUMIF(Oct!$A:$A,TB!$A569,Oct!$H:$H)</f>
        <v>782.35</v>
      </c>
      <c r="M569" s="40">
        <f>SUMIF(Nov!$A:$A,TB!$A569,Nov!$H:$H)</f>
        <v>782.35</v>
      </c>
      <c r="N569" s="167">
        <f>SUMIF(Dec!$A:$A,TB!$A569,Dec!$H:$H)</f>
        <v>782.35</v>
      </c>
      <c r="O569" s="181" t="s">
        <v>539</v>
      </c>
      <c r="P569" s="181"/>
      <c r="Q569" s="172">
        <v>432.1</v>
      </c>
      <c r="R569" s="40">
        <v>938.41</v>
      </c>
      <c r="S569" s="40">
        <v>1197.08</v>
      </c>
      <c r="T569" s="40">
        <v>1229.48</v>
      </c>
      <c r="U569" s="40">
        <v>1268.18</v>
      </c>
      <c r="V569" s="40">
        <v>1915.5</v>
      </c>
      <c r="W569" s="40">
        <v>2057.69</v>
      </c>
      <c r="X569" s="40">
        <v>2170.9499999999998</v>
      </c>
      <c r="Y569" s="40">
        <v>2237.0700000000002</v>
      </c>
      <c r="Z569" s="40">
        <v>2254.0700000000002</v>
      </c>
      <c r="AA569" s="40">
        <v>7700.02</v>
      </c>
      <c r="AB569" s="40">
        <v>7787.24</v>
      </c>
      <c r="AD569" s="40">
        <f t="shared" si="727"/>
        <v>1816.19</v>
      </c>
      <c r="AE569" s="40">
        <f t="shared" si="728"/>
        <v>1808.5</v>
      </c>
      <c r="AF569" s="40">
        <f t="shared" si="729"/>
        <v>4193.43</v>
      </c>
      <c r="AG569" s="40">
        <f t="shared" si="730"/>
        <v>4709.38</v>
      </c>
      <c r="AH569" s="40">
        <f t="shared" si="731"/>
        <v>5081.54</v>
      </c>
      <c r="AI569" s="40">
        <f t="shared" si="732"/>
        <v>5996.24</v>
      </c>
      <c r="AJ569" s="40">
        <f t="shared" si="733"/>
        <v>5996.24</v>
      </c>
      <c r="AK569" s="40">
        <f t="shared" si="734"/>
        <v>5996.24</v>
      </c>
      <c r="AL569" s="40">
        <f t="shared" si="735"/>
        <v>5996.24</v>
      </c>
      <c r="AM569" s="40">
        <f t="shared" si="736"/>
        <v>5996.24</v>
      </c>
      <c r="AN569" s="40">
        <f t="shared" si="737"/>
        <v>5996.24</v>
      </c>
      <c r="AO569" s="167">
        <f t="shared" si="738"/>
        <v>5996.24</v>
      </c>
    </row>
    <row r="570" spans="1:41" ht="16.399999999999999" customHeight="1">
      <c r="A570" s="20">
        <v>94028</v>
      </c>
      <c r="B570" s="14" t="s">
        <v>451</v>
      </c>
      <c r="C570" s="40">
        <f>SUMIF(Jan!$A:$A,TB!$A570,Jan!$H:$H)</f>
        <v>0</v>
      </c>
      <c r="D570" s="40">
        <f>SUMIF(Feb!$A:$A,TB!$A570,Feb!$H:$H)</f>
        <v>0</v>
      </c>
      <c r="E570" s="40">
        <f>SUMIF(Mar!$A:$A,TB!$A570,Mar!$H:$H)</f>
        <v>0</v>
      </c>
      <c r="F570" s="40">
        <f>SUMIF(Apr!$A:$A,TB!$A570,Apr!$H:$H)</f>
        <v>0</v>
      </c>
      <c r="G570" s="40">
        <f>SUMIF(May!$A:$A,TB!$A570,May!$H:$H)</f>
        <v>0</v>
      </c>
      <c r="H570" s="40">
        <f>SUMIF(Jun!$A:$A,TB!$A570,Jun!$H:$H)</f>
        <v>0</v>
      </c>
      <c r="I570" s="40">
        <f>SUMIF(Jul!$A:$A,TB!$A570,Jul!$H:$H)</f>
        <v>0</v>
      </c>
      <c r="J570" s="40">
        <f>SUMIF(Aug!$A:$A,TB!$A570,Aug!$H:$H)</f>
        <v>0</v>
      </c>
      <c r="K570" s="40">
        <f>SUMIF(Sep!$A:$A,TB!$A570,Sep!$H:$H)</f>
        <v>0</v>
      </c>
      <c r="L570" s="40">
        <f>SUMIF(Oct!$A:$A,TB!$A570,Oct!$H:$H)</f>
        <v>0</v>
      </c>
      <c r="M570" s="40">
        <f>SUMIF(Nov!$A:$A,TB!$A570,Nov!$H:$H)</f>
        <v>0</v>
      </c>
      <c r="N570" s="167">
        <f>SUMIF(Dec!$A:$A,TB!$A570,Dec!$H:$H)</f>
        <v>0</v>
      </c>
      <c r="O570" s="181" t="s">
        <v>547</v>
      </c>
      <c r="P570" s="181"/>
      <c r="Q570" s="172">
        <v>0</v>
      </c>
      <c r="R570" s="40">
        <v>0</v>
      </c>
      <c r="S570" s="40">
        <v>0</v>
      </c>
      <c r="T570" s="40">
        <v>0</v>
      </c>
      <c r="U570" s="40">
        <v>0</v>
      </c>
      <c r="V570" s="40">
        <v>0</v>
      </c>
      <c r="W570" s="40">
        <v>0</v>
      </c>
      <c r="X570" s="40">
        <v>0</v>
      </c>
      <c r="Y570" s="40">
        <v>0</v>
      </c>
      <c r="Z570" s="40">
        <v>0</v>
      </c>
      <c r="AA570" s="40">
        <v>0</v>
      </c>
      <c r="AB570" s="40">
        <v>0</v>
      </c>
      <c r="AD570" s="40">
        <f t="shared" si="727"/>
        <v>0</v>
      </c>
      <c r="AE570" s="40">
        <f t="shared" si="728"/>
        <v>0</v>
      </c>
      <c r="AF570" s="40">
        <f t="shared" si="729"/>
        <v>0</v>
      </c>
      <c r="AG570" s="40">
        <f t="shared" si="730"/>
        <v>0</v>
      </c>
      <c r="AH570" s="40">
        <f t="shared" si="731"/>
        <v>0</v>
      </c>
      <c r="AI570" s="40">
        <f t="shared" si="732"/>
        <v>0</v>
      </c>
      <c r="AJ570" s="40">
        <f t="shared" si="733"/>
        <v>0</v>
      </c>
      <c r="AK570" s="40">
        <f t="shared" si="734"/>
        <v>0</v>
      </c>
      <c r="AL570" s="40">
        <f t="shared" si="735"/>
        <v>0</v>
      </c>
      <c r="AM570" s="40">
        <f t="shared" si="736"/>
        <v>0</v>
      </c>
      <c r="AN570" s="40">
        <f t="shared" si="737"/>
        <v>0</v>
      </c>
      <c r="AO570" s="167">
        <f t="shared" si="738"/>
        <v>0</v>
      </c>
    </row>
    <row r="571" spans="1:41" ht="16.399999999999999" customHeight="1">
      <c r="A571" s="20">
        <v>94029</v>
      </c>
      <c r="B571" s="14" t="s">
        <v>452</v>
      </c>
      <c r="C571" s="40">
        <f>SUMIF(Jan!$A:$A,TB!$A571,Jan!$H:$H)</f>
        <v>0</v>
      </c>
      <c r="D571" s="40">
        <f>SUMIF(Feb!$A:$A,TB!$A571,Feb!$H:$H)</f>
        <v>0</v>
      </c>
      <c r="E571" s="40">
        <f>SUMIF(Mar!$A:$A,TB!$A571,Mar!$H:$H)</f>
        <v>0</v>
      </c>
      <c r="F571" s="40">
        <f>SUMIF(Apr!$A:$A,TB!$A571,Apr!$H:$H)</f>
        <v>0</v>
      </c>
      <c r="G571" s="40">
        <f>SUMIF(May!$A:$A,TB!$A571,May!$H:$H)</f>
        <v>0</v>
      </c>
      <c r="H571" s="40">
        <f>SUMIF(Jun!$A:$A,TB!$A571,Jun!$H:$H)</f>
        <v>0</v>
      </c>
      <c r="I571" s="40">
        <f>SUMIF(Jul!$A:$A,TB!$A571,Jul!$H:$H)</f>
        <v>0</v>
      </c>
      <c r="J571" s="40">
        <f>SUMIF(Aug!$A:$A,TB!$A571,Aug!$H:$H)</f>
        <v>0</v>
      </c>
      <c r="K571" s="40">
        <f>SUMIF(Sep!$A:$A,TB!$A571,Sep!$H:$H)</f>
        <v>0</v>
      </c>
      <c r="L571" s="40">
        <f>SUMIF(Oct!$A:$A,TB!$A571,Oct!$H:$H)</f>
        <v>0</v>
      </c>
      <c r="M571" s="40">
        <f>SUMIF(Nov!$A:$A,TB!$A571,Nov!$H:$H)</f>
        <v>0</v>
      </c>
      <c r="N571" s="167">
        <f>SUMIF(Dec!$A:$A,TB!$A571,Dec!$H:$H)</f>
        <v>0</v>
      </c>
      <c r="O571" s="181" t="s">
        <v>539</v>
      </c>
      <c r="P571" s="181"/>
      <c r="Q571" s="172">
        <v>0</v>
      </c>
      <c r="R571" s="40">
        <v>0</v>
      </c>
      <c r="S571" s="40">
        <v>0</v>
      </c>
      <c r="T571" s="40">
        <v>0</v>
      </c>
      <c r="U571" s="40">
        <v>0</v>
      </c>
      <c r="V571" s="40">
        <v>0</v>
      </c>
      <c r="W571" s="40">
        <v>0</v>
      </c>
      <c r="X571" s="40">
        <v>0</v>
      </c>
      <c r="Y571" s="40">
        <v>0</v>
      </c>
      <c r="Z571" s="40">
        <v>0</v>
      </c>
      <c r="AA571" s="40">
        <v>0</v>
      </c>
      <c r="AB571" s="40">
        <v>0</v>
      </c>
      <c r="AD571" s="40">
        <f t="shared" si="727"/>
        <v>0</v>
      </c>
      <c r="AE571" s="40">
        <f t="shared" si="728"/>
        <v>0</v>
      </c>
      <c r="AF571" s="40">
        <f t="shared" si="729"/>
        <v>0</v>
      </c>
      <c r="AG571" s="40">
        <f t="shared" si="730"/>
        <v>0</v>
      </c>
      <c r="AH571" s="40">
        <f t="shared" si="731"/>
        <v>0</v>
      </c>
      <c r="AI571" s="40">
        <f t="shared" si="732"/>
        <v>0</v>
      </c>
      <c r="AJ571" s="40">
        <f t="shared" si="733"/>
        <v>0</v>
      </c>
      <c r="AK571" s="40">
        <f t="shared" si="734"/>
        <v>0</v>
      </c>
      <c r="AL571" s="40">
        <f t="shared" si="735"/>
        <v>0</v>
      </c>
      <c r="AM571" s="40">
        <f t="shared" si="736"/>
        <v>0</v>
      </c>
      <c r="AN571" s="40">
        <f t="shared" si="737"/>
        <v>0</v>
      </c>
      <c r="AO571" s="167">
        <f t="shared" si="738"/>
        <v>0</v>
      </c>
    </row>
    <row r="572" spans="1:41" ht="16.399999999999999" customHeight="1">
      <c r="A572" s="20">
        <v>96001</v>
      </c>
      <c r="B572" s="14" t="s">
        <v>453</v>
      </c>
      <c r="C572" s="40">
        <f>SUMIF(Jan!$A:$A,TB!$A572,Jan!$H:$H)</f>
        <v>1291.6600000000001</v>
      </c>
      <c r="D572" s="40">
        <f>SUMIF(Feb!$A:$A,TB!$A572,Feb!$H:$H)</f>
        <v>2583.3200000000002</v>
      </c>
      <c r="E572" s="40">
        <f>SUMIF(Mar!$A:$A,TB!$A572,Mar!$H:$H)</f>
        <v>3624.98</v>
      </c>
      <c r="F572" s="40">
        <f>SUMIF(Apr!$A:$A,TB!$A572,Apr!$H:$H)</f>
        <v>4666.6400000000003</v>
      </c>
      <c r="G572" s="40">
        <f>SUMIF(May!$A:$A,TB!$A572,May!$H:$H)</f>
        <v>5708.3</v>
      </c>
      <c r="H572" s="40">
        <f>SUMIF(Jun!$A:$A,TB!$A572,Jun!$H:$H)</f>
        <v>6749.96</v>
      </c>
      <c r="I572" s="40">
        <f>SUMIF(Jul!$A:$A,TB!$A572,Jul!$H:$H)</f>
        <v>6749.96</v>
      </c>
      <c r="J572" s="40">
        <f>SUMIF(Aug!$A:$A,TB!$A572,Aug!$H:$H)</f>
        <v>6749.96</v>
      </c>
      <c r="K572" s="40">
        <f>SUMIF(Sep!$A:$A,TB!$A572,Sep!$H:$H)</f>
        <v>6749.96</v>
      </c>
      <c r="L572" s="40">
        <f>SUMIF(Oct!$A:$A,TB!$A572,Oct!$H:$H)</f>
        <v>6749.96</v>
      </c>
      <c r="M572" s="40">
        <f>SUMIF(Nov!$A:$A,TB!$A572,Nov!$H:$H)</f>
        <v>6749.96</v>
      </c>
      <c r="N572" s="167">
        <f>SUMIF(Dec!$A:$A,TB!$A572,Dec!$H:$H)</f>
        <v>6749.96</v>
      </c>
      <c r="O572" s="181" t="s">
        <v>548</v>
      </c>
      <c r="P572" s="181"/>
      <c r="Q572" s="172">
        <v>1291.6600000000001</v>
      </c>
      <c r="R572" s="40">
        <v>2583.3200000000002</v>
      </c>
      <c r="S572" s="40">
        <v>3874.98</v>
      </c>
      <c r="T572" s="40">
        <v>5166.6400000000003</v>
      </c>
      <c r="U572" s="40">
        <v>6458.3</v>
      </c>
      <c r="V572" s="40">
        <v>7749.96</v>
      </c>
      <c r="W572" s="40">
        <v>9041.6200000000008</v>
      </c>
      <c r="X572" s="40">
        <v>10333.280000000001</v>
      </c>
      <c r="Y572" s="40">
        <v>11624.94</v>
      </c>
      <c r="Z572" s="40">
        <v>12916.6</v>
      </c>
      <c r="AA572" s="40">
        <v>14208.26</v>
      </c>
      <c r="AB572" s="40">
        <v>15500</v>
      </c>
      <c r="AD572" s="40">
        <f t="shared" si="727"/>
        <v>9915.0400000000009</v>
      </c>
      <c r="AE572" s="40">
        <f t="shared" si="728"/>
        <v>19746.12</v>
      </c>
      <c r="AF572" s="40">
        <f t="shared" si="729"/>
        <v>27691.22</v>
      </c>
      <c r="AG572" s="40">
        <f t="shared" si="730"/>
        <v>35660.129999999997</v>
      </c>
      <c r="AH572" s="40">
        <f t="shared" si="731"/>
        <v>43714.16</v>
      </c>
      <c r="AI572" s="40">
        <f t="shared" si="732"/>
        <v>51734.39</v>
      </c>
      <c r="AJ572" s="40">
        <f t="shared" si="733"/>
        <v>51734.39</v>
      </c>
      <c r="AK572" s="40">
        <f t="shared" si="734"/>
        <v>51734.39</v>
      </c>
      <c r="AL572" s="40">
        <f t="shared" si="735"/>
        <v>51734.39</v>
      </c>
      <c r="AM572" s="40">
        <f t="shared" si="736"/>
        <v>51734.39</v>
      </c>
      <c r="AN572" s="40">
        <f t="shared" si="737"/>
        <v>51734.39</v>
      </c>
      <c r="AO572" s="167">
        <f t="shared" si="738"/>
        <v>51734.39</v>
      </c>
    </row>
    <row r="573" spans="1:41" ht="16.399999999999999" customHeight="1">
      <c r="A573" s="20">
        <v>96002</v>
      </c>
      <c r="B573" s="14" t="s">
        <v>454</v>
      </c>
      <c r="C573" s="40">
        <f>SUMIF(Jan!$A:$A,TB!$A573,Jan!$H:$H)</f>
        <v>120</v>
      </c>
      <c r="D573" s="40">
        <f>SUMIF(Feb!$A:$A,TB!$A573,Feb!$H:$H)</f>
        <v>240</v>
      </c>
      <c r="E573" s="40">
        <f>SUMIF(Mar!$A:$A,TB!$A573,Mar!$H:$H)</f>
        <v>360</v>
      </c>
      <c r="F573" s="40">
        <f>SUMIF(Apr!$A:$A,TB!$A573,Apr!$H:$H)</f>
        <v>480</v>
      </c>
      <c r="G573" s="40">
        <f>SUMIF(May!$A:$A,TB!$A573,May!$H:$H)</f>
        <v>600</v>
      </c>
      <c r="H573" s="40">
        <f>SUMIF(Jun!$A:$A,TB!$A573,Jun!$H:$H)</f>
        <v>720</v>
      </c>
      <c r="I573" s="40">
        <f>SUMIF(Jul!$A:$A,TB!$A573,Jul!$H:$H)</f>
        <v>720</v>
      </c>
      <c r="J573" s="40">
        <f>SUMIF(Aug!$A:$A,TB!$A573,Aug!$H:$H)</f>
        <v>720</v>
      </c>
      <c r="K573" s="40">
        <f>SUMIF(Sep!$A:$A,TB!$A573,Sep!$H:$H)</f>
        <v>720</v>
      </c>
      <c r="L573" s="40">
        <f>SUMIF(Oct!$A:$A,TB!$A573,Oct!$H:$H)</f>
        <v>720</v>
      </c>
      <c r="M573" s="40">
        <f>SUMIF(Nov!$A:$A,TB!$A573,Nov!$H:$H)</f>
        <v>720</v>
      </c>
      <c r="N573" s="167">
        <f>SUMIF(Dec!$A:$A,TB!$A573,Dec!$H:$H)</f>
        <v>720</v>
      </c>
      <c r="O573" s="181" t="s">
        <v>548</v>
      </c>
      <c r="P573" s="181"/>
      <c r="Q573" s="172">
        <v>100</v>
      </c>
      <c r="R573" s="40">
        <v>200</v>
      </c>
      <c r="S573" s="40">
        <v>300</v>
      </c>
      <c r="T573" s="40">
        <v>400</v>
      </c>
      <c r="U573" s="40">
        <v>500</v>
      </c>
      <c r="V573" s="40">
        <v>600</v>
      </c>
      <c r="W573" s="40">
        <v>700</v>
      </c>
      <c r="X573" s="40">
        <v>800</v>
      </c>
      <c r="Y573" s="40">
        <v>900</v>
      </c>
      <c r="Z573" s="40">
        <v>1000</v>
      </c>
      <c r="AA573" s="40">
        <v>1100</v>
      </c>
      <c r="AB573" s="40">
        <v>1200</v>
      </c>
      <c r="AD573" s="40">
        <f t="shared" si="727"/>
        <v>921.14</v>
      </c>
      <c r="AE573" s="40">
        <f t="shared" si="728"/>
        <v>1834.49</v>
      </c>
      <c r="AF573" s="40">
        <f t="shared" si="729"/>
        <v>2750.04</v>
      </c>
      <c r="AG573" s="40">
        <f t="shared" si="730"/>
        <v>3667.92</v>
      </c>
      <c r="AH573" s="40">
        <f t="shared" si="731"/>
        <v>4594.8</v>
      </c>
      <c r="AI573" s="40">
        <f t="shared" si="732"/>
        <v>5518.37</v>
      </c>
      <c r="AJ573" s="40">
        <f t="shared" si="733"/>
        <v>5518.37</v>
      </c>
      <c r="AK573" s="40">
        <f t="shared" si="734"/>
        <v>5518.37</v>
      </c>
      <c r="AL573" s="40">
        <f t="shared" si="735"/>
        <v>5518.37</v>
      </c>
      <c r="AM573" s="40">
        <f t="shared" si="736"/>
        <v>5518.37</v>
      </c>
      <c r="AN573" s="40">
        <f t="shared" si="737"/>
        <v>5518.37</v>
      </c>
      <c r="AO573" s="167">
        <f t="shared" si="738"/>
        <v>5518.37</v>
      </c>
    </row>
    <row r="574" spans="1:41" ht="16.399999999999999" customHeight="1">
      <c r="A574" s="20">
        <v>96003</v>
      </c>
      <c r="B574" s="14" t="s">
        <v>455</v>
      </c>
      <c r="C574" s="40">
        <f>SUMIF(Jan!$A:$A,TB!$A574,Jan!$H:$H)</f>
        <v>250</v>
      </c>
      <c r="D574" s="40">
        <f>SUMIF(Feb!$A:$A,TB!$A574,Feb!$H:$H)</f>
        <v>500</v>
      </c>
      <c r="E574" s="40">
        <f>SUMIF(Mar!$A:$A,TB!$A574,Mar!$H:$H)</f>
        <v>750</v>
      </c>
      <c r="F574" s="40">
        <f>SUMIF(Apr!$A:$A,TB!$A574,Apr!$H:$H)</f>
        <v>1000</v>
      </c>
      <c r="G574" s="40">
        <f>SUMIF(May!$A:$A,TB!$A574,May!$H:$H)</f>
        <v>1250</v>
      </c>
      <c r="H574" s="40">
        <f>SUMIF(Jun!$A:$A,TB!$A574,Jun!$H:$H)</f>
        <v>1500</v>
      </c>
      <c r="I574" s="40">
        <f>SUMIF(Jul!$A:$A,TB!$A574,Jul!$H:$H)</f>
        <v>1500</v>
      </c>
      <c r="J574" s="40">
        <f>SUMIF(Aug!$A:$A,TB!$A574,Aug!$H:$H)</f>
        <v>1500</v>
      </c>
      <c r="K574" s="40">
        <f>SUMIF(Sep!$A:$A,TB!$A574,Sep!$H:$H)</f>
        <v>1500</v>
      </c>
      <c r="L574" s="40">
        <f>SUMIF(Oct!$A:$A,TB!$A574,Oct!$H:$H)</f>
        <v>1500</v>
      </c>
      <c r="M574" s="40">
        <f>SUMIF(Nov!$A:$A,TB!$A574,Nov!$H:$H)</f>
        <v>1500</v>
      </c>
      <c r="N574" s="167">
        <f>SUMIF(Dec!$A:$A,TB!$A574,Dec!$H:$H)</f>
        <v>1500</v>
      </c>
      <c r="O574" s="181" t="s">
        <v>548</v>
      </c>
      <c r="P574" s="181"/>
      <c r="Q574" s="172">
        <v>250</v>
      </c>
      <c r="R574" s="40">
        <v>500</v>
      </c>
      <c r="S574" s="40">
        <v>750</v>
      </c>
      <c r="T574" s="40">
        <v>1000</v>
      </c>
      <c r="U574" s="40">
        <v>1250</v>
      </c>
      <c r="V574" s="40">
        <v>1500</v>
      </c>
      <c r="W574" s="40">
        <v>1750</v>
      </c>
      <c r="X574" s="40">
        <v>2000</v>
      </c>
      <c r="Y574" s="40">
        <v>2250</v>
      </c>
      <c r="Z574" s="40">
        <v>2500</v>
      </c>
      <c r="AA574" s="40">
        <v>2750</v>
      </c>
      <c r="AB574" s="40">
        <v>3000</v>
      </c>
      <c r="AD574" s="40">
        <f t="shared" si="727"/>
        <v>1919.05</v>
      </c>
      <c r="AE574" s="40">
        <f t="shared" si="728"/>
        <v>3821.85</v>
      </c>
      <c r="AF574" s="40">
        <f t="shared" si="729"/>
        <v>5729.25</v>
      </c>
      <c r="AG574" s="40">
        <f t="shared" si="730"/>
        <v>7641.5</v>
      </c>
      <c r="AH574" s="40">
        <f t="shared" si="731"/>
        <v>9572.5</v>
      </c>
      <c r="AI574" s="40">
        <f t="shared" si="732"/>
        <v>11496.6</v>
      </c>
      <c r="AJ574" s="40">
        <f t="shared" si="733"/>
        <v>11496.6</v>
      </c>
      <c r="AK574" s="40">
        <f t="shared" si="734"/>
        <v>11496.6</v>
      </c>
      <c r="AL574" s="40">
        <f t="shared" si="735"/>
        <v>11496.6</v>
      </c>
      <c r="AM574" s="40">
        <f t="shared" si="736"/>
        <v>11496.6</v>
      </c>
      <c r="AN574" s="40">
        <f t="shared" si="737"/>
        <v>11496.6</v>
      </c>
      <c r="AO574" s="167">
        <f t="shared" si="738"/>
        <v>11496.6</v>
      </c>
    </row>
    <row r="575" spans="1:41" ht="16.399999999999999" customHeight="1">
      <c r="A575" s="20">
        <v>96004</v>
      </c>
      <c r="B575" s="14" t="s">
        <v>456</v>
      </c>
      <c r="C575" s="40">
        <f>SUMIF(Jan!$A:$A,TB!$A575,Jan!$H:$H)</f>
        <v>0</v>
      </c>
      <c r="D575" s="40">
        <f>SUMIF(Feb!$A:$A,TB!$A575,Feb!$H:$H)</f>
        <v>0</v>
      </c>
      <c r="E575" s="40">
        <f>SUMIF(Mar!$A:$A,TB!$A575,Mar!$H:$H)</f>
        <v>540</v>
      </c>
      <c r="F575" s="40">
        <f>SUMIF(Apr!$A:$A,TB!$A575,Apr!$H:$H)</f>
        <v>540</v>
      </c>
      <c r="G575" s="40">
        <f>SUMIF(May!$A:$A,TB!$A575,May!$H:$H)</f>
        <v>540</v>
      </c>
      <c r="H575" s="40">
        <f>SUMIF(Jun!$A:$A,TB!$A575,Jun!$H:$H)</f>
        <v>540</v>
      </c>
      <c r="I575" s="40">
        <f>SUMIF(Jul!$A:$A,TB!$A575,Jul!$H:$H)</f>
        <v>540</v>
      </c>
      <c r="J575" s="40">
        <f>SUMIF(Aug!$A:$A,TB!$A575,Aug!$H:$H)</f>
        <v>540</v>
      </c>
      <c r="K575" s="40">
        <f>SUMIF(Sep!$A:$A,TB!$A575,Sep!$H:$H)</f>
        <v>540</v>
      </c>
      <c r="L575" s="40">
        <f>SUMIF(Oct!$A:$A,TB!$A575,Oct!$H:$H)</f>
        <v>540</v>
      </c>
      <c r="M575" s="40">
        <f>SUMIF(Nov!$A:$A,TB!$A575,Nov!$H:$H)</f>
        <v>540</v>
      </c>
      <c r="N575" s="167">
        <f>SUMIF(Dec!$A:$A,TB!$A575,Dec!$H:$H)</f>
        <v>540</v>
      </c>
      <c r="O575" s="181" t="s">
        <v>548</v>
      </c>
      <c r="P575" s="181"/>
      <c r="Q575" s="172">
        <v>0</v>
      </c>
      <c r="R575" s="40">
        <v>0</v>
      </c>
      <c r="S575" s="40">
        <v>0</v>
      </c>
      <c r="T575" s="40">
        <v>0</v>
      </c>
      <c r="U575" s="40">
        <v>0</v>
      </c>
      <c r="V575" s="40">
        <v>0</v>
      </c>
      <c r="W575" s="40">
        <v>0</v>
      </c>
      <c r="X575" s="40">
        <v>0</v>
      </c>
      <c r="Y575" s="40">
        <v>0</v>
      </c>
      <c r="Z575" s="40">
        <v>0</v>
      </c>
      <c r="AA575" s="40">
        <v>0</v>
      </c>
      <c r="AB575" s="40">
        <v>0</v>
      </c>
      <c r="AD575" s="40">
        <f t="shared" si="727"/>
        <v>0</v>
      </c>
      <c r="AE575" s="40">
        <f t="shared" si="728"/>
        <v>0</v>
      </c>
      <c r="AF575" s="40">
        <f t="shared" si="729"/>
        <v>4125.0600000000004</v>
      </c>
      <c r="AG575" s="40">
        <f t="shared" si="730"/>
        <v>4126.41</v>
      </c>
      <c r="AH575" s="40">
        <f t="shared" si="731"/>
        <v>4135.32</v>
      </c>
      <c r="AI575" s="40">
        <f t="shared" si="732"/>
        <v>4138.78</v>
      </c>
      <c r="AJ575" s="40">
        <f t="shared" si="733"/>
        <v>4138.78</v>
      </c>
      <c r="AK575" s="40">
        <f t="shared" si="734"/>
        <v>4138.78</v>
      </c>
      <c r="AL575" s="40">
        <f t="shared" si="735"/>
        <v>4138.78</v>
      </c>
      <c r="AM575" s="40">
        <f t="shared" si="736"/>
        <v>4138.78</v>
      </c>
      <c r="AN575" s="40">
        <f t="shared" si="737"/>
        <v>4138.78</v>
      </c>
      <c r="AO575" s="167">
        <f t="shared" si="738"/>
        <v>4138.78</v>
      </c>
    </row>
    <row r="576" spans="1:41" ht="16.399999999999999" customHeight="1">
      <c r="A576" s="20">
        <v>96005</v>
      </c>
      <c r="B576" s="14" t="s">
        <v>457</v>
      </c>
      <c r="C576" s="40">
        <f>SUMIF(Jan!$A:$A,TB!$A576,Jan!$H:$H)</f>
        <v>19</v>
      </c>
      <c r="D576" s="40">
        <f>SUMIF(Feb!$A:$A,TB!$A576,Feb!$H:$H)</f>
        <v>69</v>
      </c>
      <c r="E576" s="40">
        <f>SUMIF(Mar!$A:$A,TB!$A576,Mar!$H:$H)</f>
        <v>177</v>
      </c>
      <c r="F576" s="40">
        <f>SUMIF(Apr!$A:$A,TB!$A576,Apr!$H:$H)</f>
        <v>1378.6</v>
      </c>
      <c r="G576" s="40">
        <f>SUMIF(May!$A:$A,TB!$A576,May!$H:$H)</f>
        <v>2022.28</v>
      </c>
      <c r="H576" s="40">
        <f>SUMIF(Jun!$A:$A,TB!$A576,Jun!$H:$H)</f>
        <v>2022.28</v>
      </c>
      <c r="I576" s="40">
        <f>SUMIF(Jul!$A:$A,TB!$A576,Jul!$H:$H)</f>
        <v>2022.28</v>
      </c>
      <c r="J576" s="40">
        <f>SUMIF(Aug!$A:$A,TB!$A576,Aug!$H:$H)</f>
        <v>2022.28</v>
      </c>
      <c r="K576" s="40">
        <f>SUMIF(Sep!$A:$A,TB!$A576,Sep!$H:$H)</f>
        <v>2022.28</v>
      </c>
      <c r="L576" s="40">
        <f>SUMIF(Oct!$A:$A,TB!$A576,Oct!$H:$H)</f>
        <v>2022.28</v>
      </c>
      <c r="M576" s="40">
        <f>SUMIF(Nov!$A:$A,TB!$A576,Nov!$H:$H)</f>
        <v>2022.28</v>
      </c>
      <c r="N576" s="167">
        <f>SUMIF(Dec!$A:$A,TB!$A576,Dec!$H:$H)</f>
        <v>2022.28</v>
      </c>
      <c r="O576" s="181" t="s">
        <v>548</v>
      </c>
      <c r="P576" s="181"/>
      <c r="Q576" s="172">
        <v>5</v>
      </c>
      <c r="R576" s="40">
        <v>455</v>
      </c>
      <c r="S576" s="40">
        <v>455</v>
      </c>
      <c r="T576" s="40">
        <v>464</v>
      </c>
      <c r="U576" s="40">
        <v>464</v>
      </c>
      <c r="V576" s="40">
        <v>464</v>
      </c>
      <c r="W576" s="40">
        <v>520</v>
      </c>
      <c r="X576" s="40">
        <v>1886</v>
      </c>
      <c r="Y576" s="40">
        <v>1886</v>
      </c>
      <c r="Z576" s="40">
        <v>1948</v>
      </c>
      <c r="AA576" s="40">
        <v>1948</v>
      </c>
      <c r="AB576" s="40">
        <v>1948</v>
      </c>
      <c r="AD576" s="40">
        <f t="shared" si="727"/>
        <v>145.85</v>
      </c>
      <c r="AE576" s="40">
        <f t="shared" si="728"/>
        <v>527.41999999999996</v>
      </c>
      <c r="AF576" s="40">
        <f t="shared" si="729"/>
        <v>1352.1</v>
      </c>
      <c r="AG576" s="40">
        <f t="shared" si="730"/>
        <v>10534.57</v>
      </c>
      <c r="AH576" s="40">
        <f t="shared" si="731"/>
        <v>15486.62</v>
      </c>
      <c r="AI576" s="40">
        <f t="shared" si="732"/>
        <v>15499.56</v>
      </c>
      <c r="AJ576" s="40">
        <f t="shared" si="733"/>
        <v>15499.56</v>
      </c>
      <c r="AK576" s="40">
        <f t="shared" si="734"/>
        <v>15499.56</v>
      </c>
      <c r="AL576" s="40">
        <f t="shared" si="735"/>
        <v>15499.56</v>
      </c>
      <c r="AM576" s="40">
        <f t="shared" si="736"/>
        <v>15499.56</v>
      </c>
      <c r="AN576" s="40">
        <f t="shared" si="737"/>
        <v>15499.56</v>
      </c>
      <c r="AO576" s="167">
        <f t="shared" si="738"/>
        <v>15499.56</v>
      </c>
    </row>
    <row r="577" spans="1:41" ht="16.399999999999999" customHeight="1">
      <c r="A577" s="20">
        <v>96006</v>
      </c>
      <c r="B577" s="14" t="s">
        <v>488</v>
      </c>
      <c r="C577" s="40">
        <f>SUMIF(Jan!$A:$A,TB!$A577,Jan!$H:$H)</f>
        <v>0</v>
      </c>
      <c r="D577" s="40">
        <f>SUMIF(Feb!$A:$A,TB!$A577,Feb!$H:$H)</f>
        <v>0</v>
      </c>
      <c r="E577" s="40">
        <f>SUMIF(Mar!$A:$A,TB!$A577,Mar!$H:$H)</f>
        <v>0</v>
      </c>
      <c r="F577" s="40">
        <f>SUMIF(Apr!$A:$A,TB!$A577,Apr!$H:$H)</f>
        <v>0</v>
      </c>
      <c r="G577" s="40">
        <f>SUMIF(May!$A:$A,TB!$A577,May!$H:$H)</f>
        <v>0</v>
      </c>
      <c r="H577" s="40">
        <f>SUMIF(Jun!$A:$A,TB!$A577,Jun!$H:$H)</f>
        <v>0</v>
      </c>
      <c r="I577" s="40">
        <f>SUMIF(Jul!$A:$A,TB!$A577,Jul!$H:$H)</f>
        <v>0</v>
      </c>
      <c r="J577" s="40">
        <f>SUMIF(Aug!$A:$A,TB!$A577,Aug!$H:$H)</f>
        <v>0</v>
      </c>
      <c r="K577" s="40">
        <f>SUMIF(Sep!$A:$A,TB!$A577,Sep!$H:$H)</f>
        <v>0</v>
      </c>
      <c r="L577" s="40">
        <f>SUMIF(Oct!$A:$A,TB!$A577,Oct!$H:$H)</f>
        <v>0</v>
      </c>
      <c r="M577" s="40">
        <f>SUMIF(Nov!$A:$A,TB!$A577,Nov!$H:$H)</f>
        <v>0</v>
      </c>
      <c r="N577" s="167">
        <f>SUMIF(Dec!$A:$A,TB!$A577,Dec!$H:$H)</f>
        <v>0</v>
      </c>
      <c r="O577" s="181" t="s">
        <v>548</v>
      </c>
      <c r="P577" s="181"/>
      <c r="Q577" s="172">
        <v>0</v>
      </c>
      <c r="R577" s="40">
        <v>0</v>
      </c>
      <c r="S577" s="40">
        <v>0</v>
      </c>
      <c r="T577" s="40">
        <v>0</v>
      </c>
      <c r="U577" s="40">
        <v>0</v>
      </c>
      <c r="V577" s="40">
        <v>0</v>
      </c>
      <c r="W577" s="40">
        <v>0</v>
      </c>
      <c r="X577" s="40">
        <v>0</v>
      </c>
      <c r="Y577" s="40">
        <v>0</v>
      </c>
      <c r="Z577" s="40">
        <v>0</v>
      </c>
      <c r="AA577" s="40">
        <v>0</v>
      </c>
      <c r="AB577" s="40">
        <v>0</v>
      </c>
      <c r="AD577" s="40">
        <f t="shared" si="727"/>
        <v>0</v>
      </c>
      <c r="AE577" s="40">
        <f t="shared" si="728"/>
        <v>0</v>
      </c>
      <c r="AF577" s="40">
        <f t="shared" si="729"/>
        <v>0</v>
      </c>
      <c r="AG577" s="40">
        <f t="shared" si="730"/>
        <v>0</v>
      </c>
      <c r="AH577" s="40">
        <f t="shared" si="731"/>
        <v>0</v>
      </c>
      <c r="AI577" s="40">
        <f t="shared" si="732"/>
        <v>0</v>
      </c>
      <c r="AJ577" s="40">
        <f t="shared" si="733"/>
        <v>0</v>
      </c>
      <c r="AK577" s="40">
        <f t="shared" si="734"/>
        <v>0</v>
      </c>
      <c r="AL577" s="40">
        <f t="shared" si="735"/>
        <v>0</v>
      </c>
      <c r="AM577" s="40">
        <f t="shared" si="736"/>
        <v>0</v>
      </c>
      <c r="AN577" s="40">
        <f t="shared" si="737"/>
        <v>0</v>
      </c>
      <c r="AO577" s="167">
        <f t="shared" si="738"/>
        <v>0</v>
      </c>
    </row>
    <row r="578" spans="1:41" ht="16.399999999999999" customHeight="1">
      <c r="A578" s="20">
        <v>96007</v>
      </c>
      <c r="B578" s="14" t="s">
        <v>458</v>
      </c>
      <c r="C578" s="40">
        <f>SUMIF(Jan!$A:$A,TB!$A578,Jan!$H:$H)</f>
        <v>85482.8</v>
      </c>
      <c r="D578" s="40">
        <f>SUMIF(Feb!$A:$A,TB!$A578,Feb!$H:$H)</f>
        <v>170952.6</v>
      </c>
      <c r="E578" s="40">
        <f>SUMIF(Mar!$A:$A,TB!$A578,Mar!$H:$H)</f>
        <v>256929.4</v>
      </c>
      <c r="F578" s="40">
        <f>SUMIF(Apr!$A:$A,TB!$A578,Apr!$H:$H)</f>
        <v>342875</v>
      </c>
      <c r="G578" s="40">
        <f>SUMIF(May!$A:$A,TB!$A578,May!$H:$H)</f>
        <v>428838.8</v>
      </c>
      <c r="H578" s="40">
        <f>SUMIF(Jun!$A:$A,TB!$A578,Jun!$H:$H)</f>
        <v>257665.2</v>
      </c>
      <c r="I578" s="40">
        <f>SUMIF(Jul!$A:$A,TB!$A578,Jul!$H:$H)</f>
        <v>257665.2</v>
      </c>
      <c r="J578" s="40">
        <f>SUMIF(Aug!$A:$A,TB!$A578,Aug!$H:$H)</f>
        <v>257665.2</v>
      </c>
      <c r="K578" s="40">
        <f>SUMIF(Sep!$A:$A,TB!$A578,Sep!$H:$H)</f>
        <v>257665.2</v>
      </c>
      <c r="L578" s="40">
        <f>SUMIF(Oct!$A:$A,TB!$A578,Oct!$H:$H)</f>
        <v>257665.2</v>
      </c>
      <c r="M578" s="40">
        <f>SUMIF(Nov!$A:$A,TB!$A578,Nov!$H:$H)</f>
        <v>257665.2</v>
      </c>
      <c r="N578" s="167">
        <f>SUMIF(Dec!$A:$A,TB!$A578,Dec!$H:$H)</f>
        <v>257665.2</v>
      </c>
      <c r="O578" s="181" t="s">
        <v>548</v>
      </c>
      <c r="P578" s="181"/>
      <c r="Q578" s="172">
        <v>69574</v>
      </c>
      <c r="R578" s="40">
        <v>140190</v>
      </c>
      <c r="S578" s="40">
        <v>210886</v>
      </c>
      <c r="T578" s="40">
        <v>280866</v>
      </c>
      <c r="U578" s="40">
        <v>350922</v>
      </c>
      <c r="V578" s="40">
        <v>483184.8</v>
      </c>
      <c r="W578" s="40">
        <v>573620.6</v>
      </c>
      <c r="X578" s="40">
        <v>662748.6</v>
      </c>
      <c r="Y578" s="40">
        <v>748878.8</v>
      </c>
      <c r="Z578" s="40">
        <v>835009</v>
      </c>
      <c r="AA578" s="40">
        <v>921144.4</v>
      </c>
      <c r="AB578" s="40">
        <v>1007334.4</v>
      </c>
      <c r="AD578" s="40">
        <f t="shared" si="727"/>
        <v>656183.06999999995</v>
      </c>
      <c r="AE578" s="40">
        <f t="shared" si="728"/>
        <v>1306710.3899999999</v>
      </c>
      <c r="AF578" s="40">
        <f t="shared" si="729"/>
        <v>1962683.69</v>
      </c>
      <c r="AG578" s="40">
        <f t="shared" si="730"/>
        <v>2620079.31</v>
      </c>
      <c r="AH578" s="40">
        <f t="shared" si="731"/>
        <v>3284047.53</v>
      </c>
      <c r="AI578" s="40">
        <f t="shared" si="732"/>
        <v>1974849.16</v>
      </c>
      <c r="AJ578" s="40">
        <f t="shared" si="733"/>
        <v>1974849.16</v>
      </c>
      <c r="AK578" s="40">
        <f t="shared" si="734"/>
        <v>1974849.16</v>
      </c>
      <c r="AL578" s="40">
        <f t="shared" si="735"/>
        <v>1974849.16</v>
      </c>
      <c r="AM578" s="40">
        <f t="shared" si="736"/>
        <v>1974849.16</v>
      </c>
      <c r="AN578" s="40">
        <f t="shared" si="737"/>
        <v>1974849.16</v>
      </c>
      <c r="AO578" s="167">
        <f t="shared" si="738"/>
        <v>1974849.16</v>
      </c>
    </row>
    <row r="579" spans="1:41" ht="16.399999999999999" customHeight="1">
      <c r="A579" s="20">
        <v>96008</v>
      </c>
      <c r="B579" s="14" t="s">
        <v>459</v>
      </c>
      <c r="C579" s="40">
        <f>SUMIF(Jan!$A:$A,TB!$A579,Jan!$H:$H)</f>
        <v>0</v>
      </c>
      <c r="D579" s="40">
        <f>SUMIF(Feb!$A:$A,TB!$A579,Feb!$H:$H)</f>
        <v>550</v>
      </c>
      <c r="E579" s="40">
        <f>SUMIF(Mar!$A:$A,TB!$A579,Mar!$H:$H)</f>
        <v>1859.6</v>
      </c>
      <c r="F579" s="40">
        <f>SUMIF(Apr!$A:$A,TB!$A579,Apr!$H:$H)</f>
        <v>1508</v>
      </c>
      <c r="G579" s="40">
        <f>SUMIF(May!$A:$A,TB!$A579,May!$H:$H)</f>
        <v>4532</v>
      </c>
      <c r="H579" s="40">
        <f>SUMIF(Jun!$A:$A,TB!$A579,Jun!$H:$H)</f>
        <v>4532</v>
      </c>
      <c r="I579" s="40">
        <f>SUMIF(Jul!$A:$A,TB!$A579,Jul!$H:$H)</f>
        <v>4532</v>
      </c>
      <c r="J579" s="40">
        <f>SUMIF(Aug!$A:$A,TB!$A579,Aug!$H:$H)</f>
        <v>4532</v>
      </c>
      <c r="K579" s="40">
        <f>SUMIF(Sep!$A:$A,TB!$A579,Sep!$H:$H)</f>
        <v>4532</v>
      </c>
      <c r="L579" s="40">
        <f>SUMIF(Oct!$A:$A,TB!$A579,Oct!$H:$H)</f>
        <v>4532</v>
      </c>
      <c r="M579" s="40">
        <f>SUMIF(Nov!$A:$A,TB!$A579,Nov!$H:$H)</f>
        <v>4532</v>
      </c>
      <c r="N579" s="167">
        <f>SUMIF(Dec!$A:$A,TB!$A579,Dec!$H:$H)</f>
        <v>4532</v>
      </c>
      <c r="O579" s="181" t="s">
        <v>548</v>
      </c>
      <c r="P579" s="181"/>
      <c r="Q579" s="172">
        <v>0</v>
      </c>
      <c r="R579" s="40">
        <v>3504</v>
      </c>
      <c r="S579" s="40">
        <v>3504</v>
      </c>
      <c r="T579" s="40">
        <v>4189</v>
      </c>
      <c r="U579" s="40">
        <v>4984</v>
      </c>
      <c r="V579" s="40">
        <v>5334</v>
      </c>
      <c r="W579" s="40">
        <v>5634</v>
      </c>
      <c r="X579" s="40">
        <v>11759.28</v>
      </c>
      <c r="Y579" s="40">
        <v>11759.28</v>
      </c>
      <c r="Z579" s="40">
        <v>11889.28</v>
      </c>
      <c r="AA579" s="40">
        <v>11889.28</v>
      </c>
      <c r="AB579" s="40">
        <v>11889.28</v>
      </c>
      <c r="AD579" s="40">
        <f t="shared" ref="AD579:AD586" si="739">ROUND(C579*AD$2,2)</f>
        <v>0</v>
      </c>
      <c r="AE579" s="40">
        <f t="shared" ref="AE579:AE586" si="740">ROUND(D579*AE$2,2)</f>
        <v>4204.04</v>
      </c>
      <c r="AF579" s="40">
        <f t="shared" ref="AF579:AF586" si="741">ROUND(E579*AF$2,2)</f>
        <v>14205.48</v>
      </c>
      <c r="AG579" s="40">
        <f t="shared" ref="AG579:AG586" si="742">ROUND(F579*AG$2,2)</f>
        <v>11523.38</v>
      </c>
      <c r="AH579" s="40">
        <f t="shared" ref="AH579:AH586" si="743">ROUND(G579*AH$2,2)</f>
        <v>34706.06</v>
      </c>
      <c r="AI579" s="40">
        <f t="shared" ref="AI579:AI586" si="744">ROUND(H579*AI$2,2)</f>
        <v>34735.06</v>
      </c>
      <c r="AJ579" s="40">
        <f t="shared" ref="AJ579:AJ586" si="745">ROUND(I579*AJ$2,2)</f>
        <v>34735.06</v>
      </c>
      <c r="AK579" s="40">
        <f t="shared" ref="AK579:AK586" si="746">ROUND(J579*AK$2,2)</f>
        <v>34735.06</v>
      </c>
      <c r="AL579" s="40">
        <f t="shared" ref="AL579:AL586" si="747">ROUND(K579*AL$2,2)</f>
        <v>34735.06</v>
      </c>
      <c r="AM579" s="40">
        <f t="shared" ref="AM579:AM586" si="748">ROUND(L579*AM$2,2)</f>
        <v>34735.06</v>
      </c>
      <c r="AN579" s="40">
        <f t="shared" ref="AN579:AN586" si="749">ROUND(M579*AN$2,2)</f>
        <v>34735.06</v>
      </c>
      <c r="AO579" s="167">
        <f t="shared" ref="AO579:AO586" si="750">ROUND(N579*AO$2,2)</f>
        <v>34735.06</v>
      </c>
    </row>
    <row r="580" spans="1:41" ht="16.399999999999999" customHeight="1">
      <c r="A580" s="20">
        <v>97003</v>
      </c>
      <c r="B580" s="14" t="s">
        <v>460</v>
      </c>
      <c r="C580" s="40">
        <f>SUMIF(Jan!$A:$A,TB!$A580,Jan!$H:$H)</f>
        <v>12569.66</v>
      </c>
      <c r="D580" s="40">
        <f>SUMIF(Feb!$A:$A,TB!$A580,Feb!$H:$H)</f>
        <v>25139.32</v>
      </c>
      <c r="E580" s="40">
        <f>SUMIF(Mar!$A:$A,TB!$A580,Mar!$H:$H)</f>
        <v>37708.94</v>
      </c>
      <c r="F580" s="40">
        <f>SUMIF(Apr!$A:$A,TB!$A580,Apr!$H:$H)</f>
        <v>50112.800000000003</v>
      </c>
      <c r="G580" s="40">
        <f>SUMIF(May!$A:$A,TB!$A580,May!$H:$H)</f>
        <v>62476.76</v>
      </c>
      <c r="H580" s="40">
        <f>SUMIF(Jun!$A:$A,TB!$A580,Jun!$H:$H)</f>
        <v>74840.72</v>
      </c>
      <c r="I580" s="40">
        <f>SUMIF(Jul!$A:$A,TB!$A580,Jul!$H:$H)</f>
        <v>74840.72</v>
      </c>
      <c r="J580" s="40">
        <f>SUMIF(Aug!$A:$A,TB!$A580,Aug!$H:$H)</f>
        <v>74840.72</v>
      </c>
      <c r="K580" s="40">
        <f>SUMIF(Sep!$A:$A,TB!$A580,Sep!$H:$H)</f>
        <v>74840.72</v>
      </c>
      <c r="L580" s="40">
        <f>SUMIF(Oct!$A:$A,TB!$A580,Oct!$H:$H)</f>
        <v>74840.72</v>
      </c>
      <c r="M580" s="40">
        <f>SUMIF(Nov!$A:$A,TB!$A580,Nov!$H:$H)</f>
        <v>74840.72</v>
      </c>
      <c r="N580" s="167">
        <f>SUMIF(Dec!$A:$A,TB!$A580,Dec!$H:$H)</f>
        <v>74840.72</v>
      </c>
      <c r="O580" s="181" t="s">
        <v>548</v>
      </c>
      <c r="P580" s="181"/>
      <c r="Q580" s="172">
        <v>8045.44</v>
      </c>
      <c r="R580" s="40">
        <v>16340.88</v>
      </c>
      <c r="S580" s="40">
        <v>24386.32</v>
      </c>
      <c r="T580" s="40">
        <v>32431.759999999998</v>
      </c>
      <c r="U580" s="40">
        <v>40477.199999999997</v>
      </c>
      <c r="V580" s="40">
        <v>48522.6</v>
      </c>
      <c r="W580" s="40">
        <v>57090.52</v>
      </c>
      <c r="X580" s="40">
        <v>65658.44</v>
      </c>
      <c r="Y580" s="40">
        <v>74226.36</v>
      </c>
      <c r="Z580" s="40">
        <v>82794.28</v>
      </c>
      <c r="AA580" s="40">
        <v>167896.59</v>
      </c>
      <c r="AB580" s="40">
        <v>173330.59</v>
      </c>
      <c r="AD580" s="40">
        <f t="shared" si="739"/>
        <v>96487.22</v>
      </c>
      <c r="AE580" s="40">
        <f t="shared" si="740"/>
        <v>192157.42</v>
      </c>
      <c r="AF580" s="40">
        <f t="shared" si="741"/>
        <v>288058.59000000003</v>
      </c>
      <c r="AG580" s="40">
        <f t="shared" si="742"/>
        <v>382936.96</v>
      </c>
      <c r="AH580" s="40">
        <f t="shared" si="743"/>
        <v>478447.03</v>
      </c>
      <c r="AI580" s="40">
        <f t="shared" si="744"/>
        <v>573609.21</v>
      </c>
      <c r="AJ580" s="40">
        <f t="shared" si="745"/>
        <v>573609.21</v>
      </c>
      <c r="AK580" s="40">
        <f t="shared" si="746"/>
        <v>573609.21</v>
      </c>
      <c r="AL580" s="40">
        <f t="shared" si="747"/>
        <v>573609.21</v>
      </c>
      <c r="AM580" s="40">
        <f t="shared" si="748"/>
        <v>573609.21</v>
      </c>
      <c r="AN580" s="40">
        <f t="shared" si="749"/>
        <v>573609.21</v>
      </c>
      <c r="AO580" s="167">
        <f t="shared" si="750"/>
        <v>573609.21</v>
      </c>
    </row>
    <row r="581" spans="1:41" ht="16.399999999999999" customHeight="1">
      <c r="A581" s="20">
        <v>97004</v>
      </c>
      <c r="B581" s="14" t="s">
        <v>461</v>
      </c>
      <c r="C581" s="40">
        <f>SUMIF(Jan!$A:$A,TB!$A581,Jan!$H:$H)</f>
        <v>169.98</v>
      </c>
      <c r="D581" s="40">
        <f>SUMIF(Feb!$A:$A,TB!$A581,Feb!$H:$H)</f>
        <v>382.07</v>
      </c>
      <c r="E581" s="40">
        <f>SUMIF(Mar!$A:$A,TB!$A581,Mar!$H:$H)</f>
        <v>664.51</v>
      </c>
      <c r="F581" s="40">
        <f>SUMIF(Apr!$A:$A,TB!$A581,Apr!$H:$H)</f>
        <v>758.7</v>
      </c>
      <c r="G581" s="40">
        <f>SUMIF(May!$A:$A,TB!$A581,May!$H:$H)</f>
        <v>845.12</v>
      </c>
      <c r="H581" s="40">
        <f>SUMIF(Jun!$A:$A,TB!$A581,Jun!$H:$H)</f>
        <v>1274.76</v>
      </c>
      <c r="I581" s="40">
        <f>SUMIF(Jul!$A:$A,TB!$A581,Jul!$H:$H)</f>
        <v>1274.76</v>
      </c>
      <c r="J581" s="40">
        <f>SUMIF(Aug!$A:$A,TB!$A581,Aug!$H:$H)</f>
        <v>1274.76</v>
      </c>
      <c r="K581" s="40">
        <f>SUMIF(Sep!$A:$A,TB!$A581,Sep!$H:$H)</f>
        <v>1274.76</v>
      </c>
      <c r="L581" s="40">
        <f>SUMIF(Oct!$A:$A,TB!$A581,Oct!$H:$H)</f>
        <v>1274.76</v>
      </c>
      <c r="M581" s="40">
        <f>SUMIF(Nov!$A:$A,TB!$A581,Nov!$H:$H)</f>
        <v>1274.76</v>
      </c>
      <c r="N581" s="167">
        <f>SUMIF(Dec!$A:$A,TB!$A581,Dec!$H:$H)</f>
        <v>1274.76</v>
      </c>
      <c r="O581" s="181" t="s">
        <v>548</v>
      </c>
      <c r="P581" s="181"/>
      <c r="Q581" s="172">
        <v>78.97</v>
      </c>
      <c r="R581" s="40">
        <v>309.06</v>
      </c>
      <c r="S581" s="40">
        <v>490.33</v>
      </c>
      <c r="T581" s="40">
        <v>600.35</v>
      </c>
      <c r="U581" s="40">
        <v>716.81</v>
      </c>
      <c r="V581" s="40">
        <v>846</v>
      </c>
      <c r="W581" s="40">
        <v>968</v>
      </c>
      <c r="X581" s="40">
        <v>1186.9100000000001</v>
      </c>
      <c r="Y581" s="40">
        <v>1464.18</v>
      </c>
      <c r="Z581" s="40">
        <v>1497.37</v>
      </c>
      <c r="AA581" s="40">
        <v>1627.63</v>
      </c>
      <c r="AB581" s="40">
        <v>1832.11</v>
      </c>
      <c r="AD581" s="40">
        <f t="shared" si="739"/>
        <v>1304.8</v>
      </c>
      <c r="AE581" s="40">
        <f t="shared" si="740"/>
        <v>2920.43</v>
      </c>
      <c r="AF581" s="40">
        <f t="shared" si="741"/>
        <v>5076.1899999999996</v>
      </c>
      <c r="AG581" s="40">
        <f t="shared" si="742"/>
        <v>5797.61</v>
      </c>
      <c r="AH581" s="40">
        <f t="shared" si="743"/>
        <v>6471.93</v>
      </c>
      <c r="AI581" s="40">
        <f t="shared" si="744"/>
        <v>9770.27</v>
      </c>
      <c r="AJ581" s="40">
        <f t="shared" si="745"/>
        <v>9770.27</v>
      </c>
      <c r="AK581" s="40">
        <f t="shared" si="746"/>
        <v>9770.27</v>
      </c>
      <c r="AL581" s="40">
        <f t="shared" si="747"/>
        <v>9770.27</v>
      </c>
      <c r="AM581" s="40">
        <f t="shared" si="748"/>
        <v>9770.27</v>
      </c>
      <c r="AN581" s="40">
        <f t="shared" si="749"/>
        <v>9770.27</v>
      </c>
      <c r="AO581" s="167">
        <f t="shared" si="750"/>
        <v>9770.27</v>
      </c>
    </row>
    <row r="582" spans="1:41" ht="16.399999999999999" customHeight="1">
      <c r="A582" s="20">
        <v>60006</v>
      </c>
      <c r="B582" s="14" t="s">
        <v>462</v>
      </c>
      <c r="C582" s="40">
        <f>SUMIF(Jan!$A:$A,TB!$A582,Jan!$H:$H)</f>
        <v>0</v>
      </c>
      <c r="D582" s="40">
        <f>SUMIF(Feb!$A:$A,TB!$A582,Feb!$H:$H)</f>
        <v>0</v>
      </c>
      <c r="E582" s="40">
        <f>SUMIF(Mar!$A:$A,TB!$A582,Mar!$H:$H)</f>
        <v>0</v>
      </c>
      <c r="F582" s="40">
        <f>SUMIF(Apr!$A:$A,TB!$A582,Apr!$H:$H)</f>
        <v>0</v>
      </c>
      <c r="G582" s="40">
        <f>SUMIF(May!$A:$A,TB!$A582,May!$H:$H)</f>
        <v>0</v>
      </c>
      <c r="H582" s="40">
        <f>SUMIF(Jun!$A:$A,TB!$A582,Jun!$H:$H)</f>
        <v>0</v>
      </c>
      <c r="I582" s="40">
        <f>SUMIF(Jul!$A:$A,TB!$A582,Jul!$H:$H)</f>
        <v>0</v>
      </c>
      <c r="J582" s="40">
        <f>SUMIF(Aug!$A:$A,TB!$A582,Aug!$H:$H)</f>
        <v>0</v>
      </c>
      <c r="K582" s="40">
        <f>SUMIF(Sep!$A:$A,TB!$A582,Sep!$H:$H)</f>
        <v>0</v>
      </c>
      <c r="L582" s="40">
        <f>SUMIF(Oct!$A:$A,TB!$A582,Oct!$H:$H)</f>
        <v>0</v>
      </c>
      <c r="M582" s="40">
        <f>SUMIF(Nov!$A:$A,TB!$A582,Nov!$H:$H)</f>
        <v>0</v>
      </c>
      <c r="N582" s="167">
        <f>SUMIF(Dec!$A:$A,TB!$A582,Dec!$H:$H)</f>
        <v>0</v>
      </c>
      <c r="O582" s="181" t="s">
        <v>549</v>
      </c>
      <c r="P582" s="181"/>
      <c r="Q582" s="172">
        <v>0</v>
      </c>
      <c r="R582" s="40">
        <v>0</v>
      </c>
      <c r="S582" s="40">
        <v>0</v>
      </c>
      <c r="T582" s="40">
        <v>0</v>
      </c>
      <c r="U582" s="40">
        <v>0</v>
      </c>
      <c r="V582" s="40">
        <v>0</v>
      </c>
      <c r="W582" s="40">
        <v>0</v>
      </c>
      <c r="X582" s="40">
        <v>0</v>
      </c>
      <c r="Y582" s="40">
        <v>0</v>
      </c>
      <c r="Z582" s="40">
        <v>0</v>
      </c>
      <c r="AA582" s="40">
        <v>0</v>
      </c>
      <c r="AB582" s="40">
        <v>0</v>
      </c>
      <c r="AD582" s="40">
        <f t="shared" si="739"/>
        <v>0</v>
      </c>
      <c r="AE582" s="40">
        <f t="shared" si="740"/>
        <v>0</v>
      </c>
      <c r="AF582" s="40">
        <f t="shared" si="741"/>
        <v>0</v>
      </c>
      <c r="AG582" s="40">
        <f t="shared" si="742"/>
        <v>0</v>
      </c>
      <c r="AH582" s="40">
        <f t="shared" si="743"/>
        <v>0</v>
      </c>
      <c r="AI582" s="40">
        <f t="shared" si="744"/>
        <v>0</v>
      </c>
      <c r="AJ582" s="40">
        <f t="shared" si="745"/>
        <v>0</v>
      </c>
      <c r="AK582" s="40">
        <f t="shared" si="746"/>
        <v>0</v>
      </c>
      <c r="AL582" s="40">
        <f t="shared" si="747"/>
        <v>0</v>
      </c>
      <c r="AM582" s="40">
        <f t="shared" si="748"/>
        <v>0</v>
      </c>
      <c r="AN582" s="40">
        <f t="shared" si="749"/>
        <v>0</v>
      </c>
      <c r="AO582" s="167">
        <f t="shared" si="750"/>
        <v>0</v>
      </c>
    </row>
    <row r="583" spans="1:41" ht="16.399999999999999" customHeight="1">
      <c r="A583" s="20">
        <v>98000</v>
      </c>
      <c r="B583" s="14" t="s">
        <v>489</v>
      </c>
      <c r="C583" s="40">
        <f>SUMIF(Jan!$A:$A,TB!$A583,Jan!$H:$H)</f>
        <v>0</v>
      </c>
      <c r="D583" s="40">
        <f>SUMIF(Feb!$A:$A,TB!$A583,Feb!$H:$H)</f>
        <v>0</v>
      </c>
      <c r="E583" s="40">
        <f>SUMIF(Mar!$A:$A,TB!$A583,Mar!$H:$H)</f>
        <v>0</v>
      </c>
      <c r="F583" s="40">
        <f>SUMIF(Apr!$A:$A,TB!$A583,Apr!$H:$H)</f>
        <v>0</v>
      </c>
      <c r="G583" s="40">
        <f>SUMIF(May!$A:$A,TB!$A583,May!$H:$H)</f>
        <v>0</v>
      </c>
      <c r="H583" s="40">
        <f>SUMIF(Jun!$A:$A,TB!$A583,Jun!$H:$H)</f>
        <v>0</v>
      </c>
      <c r="I583" s="40">
        <f>SUMIF(Jul!$A:$A,TB!$A583,Jul!$H:$H)</f>
        <v>0</v>
      </c>
      <c r="J583" s="40">
        <f>SUMIF(Aug!$A:$A,TB!$A583,Aug!$H:$H)</f>
        <v>0</v>
      </c>
      <c r="K583" s="40">
        <f>SUMIF(Sep!$A:$A,TB!$A583,Sep!$H:$H)</f>
        <v>0</v>
      </c>
      <c r="L583" s="40">
        <f>SUMIF(Oct!$A:$A,TB!$A583,Oct!$H:$H)</f>
        <v>0</v>
      </c>
      <c r="M583" s="40">
        <f>SUMIF(Nov!$A:$A,TB!$A583,Nov!$H:$H)</f>
        <v>0</v>
      </c>
      <c r="N583" s="167">
        <f>SUMIF(Dec!$A:$A,TB!$A583,Dec!$H:$H)</f>
        <v>0</v>
      </c>
      <c r="O583" s="181" t="s">
        <v>548</v>
      </c>
      <c r="P583" s="181"/>
      <c r="Q583" s="172">
        <v>0</v>
      </c>
      <c r="R583" s="40">
        <v>0</v>
      </c>
      <c r="S583" s="40">
        <v>0</v>
      </c>
      <c r="T583" s="40">
        <v>0</v>
      </c>
      <c r="U583" s="40">
        <v>0</v>
      </c>
      <c r="V583" s="40">
        <v>0</v>
      </c>
      <c r="W583" s="40">
        <v>0</v>
      </c>
      <c r="X583" s="40">
        <v>0</v>
      </c>
      <c r="Y583" s="40">
        <v>0</v>
      </c>
      <c r="Z583" s="40">
        <v>0</v>
      </c>
      <c r="AA583" s="40">
        <v>0</v>
      </c>
      <c r="AB583" s="40">
        <v>0</v>
      </c>
      <c r="AD583" s="40">
        <f t="shared" si="739"/>
        <v>0</v>
      </c>
      <c r="AE583" s="40">
        <f t="shared" si="740"/>
        <v>0</v>
      </c>
      <c r="AF583" s="40">
        <f t="shared" si="741"/>
        <v>0</v>
      </c>
      <c r="AG583" s="40">
        <f t="shared" si="742"/>
        <v>0</v>
      </c>
      <c r="AH583" s="40">
        <f t="shared" si="743"/>
        <v>0</v>
      </c>
      <c r="AI583" s="40">
        <f t="shared" si="744"/>
        <v>0</v>
      </c>
      <c r="AJ583" s="40">
        <f t="shared" si="745"/>
        <v>0</v>
      </c>
      <c r="AK583" s="40">
        <f t="shared" si="746"/>
        <v>0</v>
      </c>
      <c r="AL583" s="40">
        <f t="shared" si="747"/>
        <v>0</v>
      </c>
      <c r="AM583" s="40">
        <f t="shared" si="748"/>
        <v>0</v>
      </c>
      <c r="AN583" s="40">
        <f t="shared" si="749"/>
        <v>0</v>
      </c>
      <c r="AO583" s="167">
        <f t="shared" si="750"/>
        <v>0</v>
      </c>
    </row>
    <row r="584" spans="1:41" ht="16.399999999999999" customHeight="1">
      <c r="A584" s="20">
        <v>98001</v>
      </c>
      <c r="B584" s="14" t="s">
        <v>490</v>
      </c>
      <c r="C584" s="40">
        <f>SUMIF(Jan!$A:$A,TB!$A584,Jan!$H:$H)</f>
        <v>0</v>
      </c>
      <c r="D584" s="40">
        <f>SUMIF(Feb!$A:$A,TB!$A584,Feb!$H:$H)</f>
        <v>0</v>
      </c>
      <c r="E584" s="40">
        <f>SUMIF(Mar!$A:$A,TB!$A584,Mar!$H:$H)</f>
        <v>0</v>
      </c>
      <c r="F584" s="40">
        <f>SUMIF(Apr!$A:$A,TB!$A584,Apr!$H:$H)</f>
        <v>0</v>
      </c>
      <c r="G584" s="40">
        <f>SUMIF(May!$A:$A,TB!$A584,May!$H:$H)</f>
        <v>0</v>
      </c>
      <c r="H584" s="40">
        <f>SUMIF(Jun!$A:$A,TB!$A584,Jun!$H:$H)</f>
        <v>0</v>
      </c>
      <c r="I584" s="40">
        <f>SUMIF(Jul!$A:$A,TB!$A584,Jul!$H:$H)</f>
        <v>0</v>
      </c>
      <c r="J584" s="40">
        <f>SUMIF(Aug!$A:$A,TB!$A584,Aug!$H:$H)</f>
        <v>0</v>
      </c>
      <c r="K584" s="40">
        <f>SUMIF(Sep!$A:$A,TB!$A584,Sep!$H:$H)</f>
        <v>0</v>
      </c>
      <c r="L584" s="40">
        <f>SUMIF(Oct!$A:$A,TB!$A584,Oct!$H:$H)</f>
        <v>0</v>
      </c>
      <c r="M584" s="40">
        <f>SUMIF(Nov!$A:$A,TB!$A584,Nov!$H:$H)</f>
        <v>0</v>
      </c>
      <c r="N584" s="167">
        <f>SUMIF(Dec!$A:$A,TB!$A584,Dec!$H:$H)</f>
        <v>0</v>
      </c>
      <c r="O584" s="181" t="s">
        <v>548</v>
      </c>
      <c r="P584" s="181"/>
      <c r="Q584" s="172">
        <v>0</v>
      </c>
      <c r="R584" s="40">
        <v>0</v>
      </c>
      <c r="S584" s="40">
        <v>0</v>
      </c>
      <c r="T584" s="40">
        <v>0</v>
      </c>
      <c r="U584" s="40">
        <v>0</v>
      </c>
      <c r="V584" s="40">
        <v>0</v>
      </c>
      <c r="W584" s="40">
        <v>0</v>
      </c>
      <c r="X584" s="40">
        <v>0</v>
      </c>
      <c r="Y584" s="40">
        <v>0</v>
      </c>
      <c r="Z584" s="40">
        <v>0</v>
      </c>
      <c r="AA584" s="40">
        <v>0</v>
      </c>
      <c r="AB584" s="40">
        <v>0</v>
      </c>
      <c r="AD584" s="40">
        <f t="shared" si="739"/>
        <v>0</v>
      </c>
      <c r="AE584" s="40">
        <f t="shared" si="740"/>
        <v>0</v>
      </c>
      <c r="AF584" s="40">
        <f t="shared" si="741"/>
        <v>0</v>
      </c>
      <c r="AG584" s="40">
        <f t="shared" si="742"/>
        <v>0</v>
      </c>
      <c r="AH584" s="40">
        <f t="shared" si="743"/>
        <v>0</v>
      </c>
      <c r="AI584" s="40">
        <f t="shared" si="744"/>
        <v>0</v>
      </c>
      <c r="AJ584" s="40">
        <f t="shared" si="745"/>
        <v>0</v>
      </c>
      <c r="AK584" s="40">
        <f t="shared" si="746"/>
        <v>0</v>
      </c>
      <c r="AL584" s="40">
        <f t="shared" si="747"/>
        <v>0</v>
      </c>
      <c r="AM584" s="40">
        <f t="shared" si="748"/>
        <v>0</v>
      </c>
      <c r="AN584" s="40">
        <f t="shared" si="749"/>
        <v>0</v>
      </c>
      <c r="AO584" s="167">
        <f t="shared" si="750"/>
        <v>0</v>
      </c>
    </row>
    <row r="585" spans="1:41" ht="16.399999999999999" customHeight="1">
      <c r="A585" s="20">
        <v>98002</v>
      </c>
      <c r="B585" s="14" t="s">
        <v>491</v>
      </c>
      <c r="C585" s="40">
        <f>SUMIF(Jan!$A:$A,TB!$A585,Jan!$H:$H)</f>
        <v>0</v>
      </c>
      <c r="D585" s="40">
        <f>SUMIF(Feb!$A:$A,TB!$A585,Feb!$H:$H)</f>
        <v>0</v>
      </c>
      <c r="E585" s="40">
        <f>SUMIF(Mar!$A:$A,TB!$A585,Mar!$H:$H)</f>
        <v>0</v>
      </c>
      <c r="F585" s="40">
        <f>SUMIF(Apr!$A:$A,TB!$A585,Apr!$H:$H)</f>
        <v>0</v>
      </c>
      <c r="G585" s="40">
        <f>SUMIF(May!$A:$A,TB!$A585,May!$H:$H)</f>
        <v>0</v>
      </c>
      <c r="H585" s="40">
        <f>SUMIF(Jun!$A:$A,TB!$A585,Jun!$H:$H)</f>
        <v>0</v>
      </c>
      <c r="I585" s="40">
        <f>SUMIF(Jul!$A:$A,TB!$A585,Jul!$H:$H)</f>
        <v>0</v>
      </c>
      <c r="J585" s="40">
        <f>SUMIF(Aug!$A:$A,TB!$A585,Aug!$H:$H)</f>
        <v>0</v>
      </c>
      <c r="K585" s="40">
        <f>SUMIF(Sep!$A:$A,TB!$A585,Sep!$H:$H)</f>
        <v>0</v>
      </c>
      <c r="L585" s="40">
        <f>SUMIF(Oct!$A:$A,TB!$A585,Oct!$H:$H)</f>
        <v>0</v>
      </c>
      <c r="M585" s="40">
        <f>SUMIF(Nov!$A:$A,TB!$A585,Nov!$H:$H)</f>
        <v>0</v>
      </c>
      <c r="N585" s="167">
        <f>SUMIF(Dec!$A:$A,TB!$A585,Dec!$H:$H)</f>
        <v>0</v>
      </c>
      <c r="O585" s="181" t="s">
        <v>548</v>
      </c>
      <c r="P585" s="181"/>
      <c r="Q585" s="172">
        <v>0</v>
      </c>
      <c r="R585" s="40">
        <v>0</v>
      </c>
      <c r="S585" s="40">
        <v>0</v>
      </c>
      <c r="T585" s="40">
        <v>0</v>
      </c>
      <c r="U585" s="40">
        <v>0</v>
      </c>
      <c r="V585" s="40">
        <v>0</v>
      </c>
      <c r="W585" s="40">
        <v>0</v>
      </c>
      <c r="X585" s="40">
        <v>0</v>
      </c>
      <c r="Y585" s="40">
        <v>0</v>
      </c>
      <c r="Z585" s="40">
        <v>0</v>
      </c>
      <c r="AA585" s="40">
        <v>0</v>
      </c>
      <c r="AB585" s="40">
        <v>0</v>
      </c>
      <c r="AD585" s="40">
        <f t="shared" si="739"/>
        <v>0</v>
      </c>
      <c r="AE585" s="40">
        <f t="shared" si="740"/>
        <v>0</v>
      </c>
      <c r="AF585" s="40">
        <f t="shared" si="741"/>
        <v>0</v>
      </c>
      <c r="AG585" s="40">
        <f t="shared" si="742"/>
        <v>0</v>
      </c>
      <c r="AH585" s="40">
        <f t="shared" si="743"/>
        <v>0</v>
      </c>
      <c r="AI585" s="40">
        <f t="shared" si="744"/>
        <v>0</v>
      </c>
      <c r="AJ585" s="40">
        <f t="shared" si="745"/>
        <v>0</v>
      </c>
      <c r="AK585" s="40">
        <f t="shared" si="746"/>
        <v>0</v>
      </c>
      <c r="AL585" s="40">
        <f t="shared" si="747"/>
        <v>0</v>
      </c>
      <c r="AM585" s="40">
        <f t="shared" si="748"/>
        <v>0</v>
      </c>
      <c r="AN585" s="40">
        <f t="shared" si="749"/>
        <v>0</v>
      </c>
      <c r="AO585" s="167">
        <f t="shared" si="750"/>
        <v>0</v>
      </c>
    </row>
    <row r="586" spans="1:41" ht="16.399999999999999" customHeight="1">
      <c r="A586" s="25"/>
      <c r="B586" s="26"/>
      <c r="C586" s="40">
        <f>SUMIF(Jan!$A:$A,TB!$A586,Jan!$H:$H)</f>
        <v>0</v>
      </c>
      <c r="D586" s="40">
        <f>SUMIF(Feb!$A:$A,TB!$A586,Feb!$H:$H)</f>
        <v>0</v>
      </c>
      <c r="E586" s="40">
        <f>SUMIF(Mar!$A:$A,TB!$A586,Mar!$H:$H)</f>
        <v>0</v>
      </c>
      <c r="F586" s="40">
        <f>SUMIF(Apr!$A:$A,TB!$A586,Apr!$H:$H)</f>
        <v>0</v>
      </c>
      <c r="G586" s="40">
        <f>SUMIF(May!$A:$A,TB!$A586,May!$H:$H)</f>
        <v>0</v>
      </c>
      <c r="H586" s="40">
        <f>SUMIF(Jun!$A:$A,TB!$A586,Jun!$H:$H)</f>
        <v>0</v>
      </c>
      <c r="I586" s="40">
        <f>SUMIF(Jul!$A:$A,TB!$A586,Jul!$H:$H)</f>
        <v>0</v>
      </c>
      <c r="J586" s="40">
        <f>SUMIF(Aug!$A:$A,TB!$A586,Aug!$H:$H)</f>
        <v>0</v>
      </c>
      <c r="K586" s="40">
        <f>SUMIF(Sep!$A:$A,TB!$A586,Sep!$H:$H)</f>
        <v>0</v>
      </c>
      <c r="L586" s="40">
        <f>SUMIF(Oct!$A:$A,TB!$A586,Oct!$H:$H)</f>
        <v>0</v>
      </c>
      <c r="M586" s="40">
        <f>SUMIF(Nov!$A:$A,TB!$A586,Nov!$H:$H)</f>
        <v>0</v>
      </c>
      <c r="N586" s="167">
        <f>SUMIF(Dec!$A:$A,TB!$A586,Dec!$H:$H)</f>
        <v>0</v>
      </c>
      <c r="O586" s="181"/>
      <c r="P586" s="181"/>
      <c r="Q586" s="172">
        <v>0</v>
      </c>
      <c r="R586" s="40">
        <v>0</v>
      </c>
      <c r="S586" s="40">
        <v>0</v>
      </c>
      <c r="T586" s="40">
        <v>0</v>
      </c>
      <c r="U586" s="40">
        <v>0</v>
      </c>
      <c r="V586" s="40">
        <v>0</v>
      </c>
      <c r="W586" s="40">
        <v>0</v>
      </c>
      <c r="X586" s="40">
        <v>0</v>
      </c>
      <c r="Y586" s="40">
        <v>0</v>
      </c>
      <c r="Z586" s="40">
        <v>0</v>
      </c>
      <c r="AA586" s="40">
        <v>0</v>
      </c>
      <c r="AB586" s="40">
        <v>0</v>
      </c>
      <c r="AD586" s="40">
        <f t="shared" si="739"/>
        <v>0</v>
      </c>
      <c r="AE586" s="40">
        <f t="shared" si="740"/>
        <v>0</v>
      </c>
      <c r="AF586" s="40">
        <f t="shared" si="741"/>
        <v>0</v>
      </c>
      <c r="AG586" s="40">
        <f t="shared" si="742"/>
        <v>0</v>
      </c>
      <c r="AH586" s="40">
        <f t="shared" si="743"/>
        <v>0</v>
      </c>
      <c r="AI586" s="40">
        <f t="shared" si="744"/>
        <v>0</v>
      </c>
      <c r="AJ586" s="40">
        <f t="shared" si="745"/>
        <v>0</v>
      </c>
      <c r="AK586" s="40">
        <f t="shared" si="746"/>
        <v>0</v>
      </c>
      <c r="AL586" s="40">
        <f t="shared" si="747"/>
        <v>0</v>
      </c>
      <c r="AM586" s="40">
        <f t="shared" si="748"/>
        <v>0</v>
      </c>
      <c r="AN586" s="40">
        <f t="shared" si="749"/>
        <v>0</v>
      </c>
      <c r="AO586" s="167">
        <f t="shared" si="750"/>
        <v>0</v>
      </c>
    </row>
    <row r="587" spans="1:41" ht="16.399999999999999" customHeight="1">
      <c r="A587" s="17" t="s">
        <v>83</v>
      </c>
      <c r="B587" s="18"/>
      <c r="C587" s="19">
        <f t="shared" ref="C587:N587" si="751">ROUND(SUM(C515:C586),2)</f>
        <v>270963.02</v>
      </c>
      <c r="D587" s="19">
        <f t="shared" si="751"/>
        <v>557125.09</v>
      </c>
      <c r="E587" s="19">
        <f t="shared" si="751"/>
        <v>833921.61</v>
      </c>
      <c r="F587" s="19">
        <f t="shared" si="751"/>
        <v>1119426.67</v>
      </c>
      <c r="G587" s="19">
        <f t="shared" si="751"/>
        <v>1416806.3999999999</v>
      </c>
      <c r="H587" s="19">
        <f t="shared" si="751"/>
        <v>1440998</v>
      </c>
      <c r="I587" s="19">
        <f t="shared" si="751"/>
        <v>1440998</v>
      </c>
      <c r="J587" s="19">
        <f t="shared" si="751"/>
        <v>1440998</v>
      </c>
      <c r="K587" s="19">
        <f t="shared" si="751"/>
        <v>1440998</v>
      </c>
      <c r="L587" s="19">
        <f t="shared" si="751"/>
        <v>1440998</v>
      </c>
      <c r="M587" s="19">
        <f t="shared" si="751"/>
        <v>1440998</v>
      </c>
      <c r="N587" s="166">
        <f t="shared" si="751"/>
        <v>1440998</v>
      </c>
      <c r="O587" s="181"/>
      <c r="P587" s="181"/>
      <c r="Q587" s="171">
        <v>241395.4</v>
      </c>
      <c r="R587" s="19">
        <v>601254.63</v>
      </c>
      <c r="S587" s="19">
        <v>843837.86</v>
      </c>
      <c r="T587" s="19">
        <v>1126082.08</v>
      </c>
      <c r="U587" s="19">
        <v>1448980.02</v>
      </c>
      <c r="V587" s="19">
        <v>1831823.31</v>
      </c>
      <c r="W587" s="19">
        <v>2182699.6800000002</v>
      </c>
      <c r="X587" s="19">
        <v>2560408.6800000002</v>
      </c>
      <c r="Y587" s="19">
        <v>2918444.69</v>
      </c>
      <c r="Z587" s="19">
        <v>3286761.05</v>
      </c>
      <c r="AA587" s="19">
        <v>3533955.23</v>
      </c>
      <c r="AB587" s="19">
        <v>4111232.95</v>
      </c>
      <c r="AD587" s="19">
        <f t="shared" ref="AD587:AO587" si="752">ROUND(SUM(AD515:AD586),2)</f>
        <v>2079966.33</v>
      </c>
      <c r="AE587" s="19">
        <f t="shared" si="752"/>
        <v>4258497.0599999996</v>
      </c>
      <c r="AF587" s="19">
        <f t="shared" si="752"/>
        <v>6370327.1399999997</v>
      </c>
      <c r="AG587" s="19">
        <f t="shared" si="752"/>
        <v>8554098.9000000004</v>
      </c>
      <c r="AH587" s="19">
        <f t="shared" si="752"/>
        <v>10849903.42</v>
      </c>
      <c r="AI587" s="19">
        <f t="shared" si="752"/>
        <v>11044385.050000001</v>
      </c>
      <c r="AJ587" s="19">
        <f t="shared" si="752"/>
        <v>11044385.050000001</v>
      </c>
      <c r="AK587" s="19">
        <f t="shared" si="752"/>
        <v>11044385.050000001</v>
      </c>
      <c r="AL587" s="19">
        <f t="shared" si="752"/>
        <v>11044385.050000001</v>
      </c>
      <c r="AM587" s="19">
        <f t="shared" si="752"/>
        <v>11044385.050000001</v>
      </c>
      <c r="AN587" s="19">
        <f t="shared" si="752"/>
        <v>11044385.050000001</v>
      </c>
      <c r="AO587" s="19">
        <f t="shared" si="752"/>
        <v>11044385.050000001</v>
      </c>
    </row>
    <row r="588" spans="1:41" ht="16.399999999999999" customHeight="1">
      <c r="A588" s="20"/>
      <c r="B588" s="14"/>
      <c r="C588" s="40">
        <f>SUMIF(Jan!$A:$A,TB!$A588,Jan!$H:$H)</f>
        <v>0</v>
      </c>
      <c r="D588" s="40">
        <f>SUMIF(Feb!$A:$A,TB!$A588,Feb!$H:$H)</f>
        <v>0</v>
      </c>
      <c r="E588" s="40">
        <f>SUMIF(Mar!$A:$A,TB!$A588,Mar!$H:$H)</f>
        <v>0</v>
      </c>
      <c r="F588" s="40">
        <f>SUMIF(Apr!$A:$A,TB!$A588,Apr!$H:$H)</f>
        <v>0</v>
      </c>
      <c r="G588" s="40">
        <f>SUMIF(May!$A:$A,TB!$A588,May!$H:$H)</f>
        <v>0</v>
      </c>
      <c r="H588" s="40">
        <f>SUMIF(Jun!$A:$A,TB!$A588,Jun!$H:$H)</f>
        <v>0</v>
      </c>
      <c r="I588" s="40">
        <f>SUMIF(Jul!$A:$A,TB!$A588,Jul!$H:$H)</f>
        <v>0</v>
      </c>
      <c r="J588" s="40">
        <f>SUMIF(Aug!$A:$A,TB!$A588,Aug!$H:$H)</f>
        <v>0</v>
      </c>
      <c r="K588" s="40">
        <f>SUMIF(Sep!$A:$A,TB!$A588,Sep!$H:$H)</f>
        <v>0</v>
      </c>
      <c r="L588" s="40">
        <f>SUMIF(Oct!$A:$A,TB!$A588,Oct!$H:$H)</f>
        <v>0</v>
      </c>
      <c r="M588" s="40">
        <f>SUMIF(Nov!$A:$A,TB!$A588,Nov!$H:$H)</f>
        <v>0</v>
      </c>
      <c r="N588" s="167">
        <f>SUMIF(Dec!$A:$A,TB!$A588,Dec!$H:$H)</f>
        <v>0</v>
      </c>
      <c r="O588" s="181"/>
      <c r="P588" s="181"/>
      <c r="Q588" s="172">
        <v>0</v>
      </c>
      <c r="R588" s="40">
        <v>0</v>
      </c>
      <c r="S588" s="40">
        <v>0</v>
      </c>
      <c r="T588" s="40">
        <v>0</v>
      </c>
      <c r="U588" s="40">
        <v>0</v>
      </c>
      <c r="V588" s="40">
        <v>0</v>
      </c>
      <c r="W588" s="40">
        <v>0</v>
      </c>
      <c r="X588" s="40">
        <v>0</v>
      </c>
      <c r="Y588" s="40">
        <v>0</v>
      </c>
      <c r="Z588" s="40">
        <v>0</v>
      </c>
      <c r="AA588" s="40">
        <v>0</v>
      </c>
      <c r="AB588" s="40">
        <v>0</v>
      </c>
      <c r="AD588" s="40">
        <f t="shared" ref="AD588:AD591" si="753">ROUND(C588*AD$2,2)</f>
        <v>0</v>
      </c>
      <c r="AE588" s="40">
        <f t="shared" ref="AE588:AE591" si="754">ROUND(D588*AE$2,2)</f>
        <v>0</v>
      </c>
      <c r="AF588" s="40">
        <f t="shared" ref="AF588:AF591" si="755">ROUND(E588*AF$2,2)</f>
        <v>0</v>
      </c>
      <c r="AG588" s="40">
        <f t="shared" ref="AG588:AG591" si="756">ROUND(F588*AG$2,2)</f>
        <v>0</v>
      </c>
      <c r="AH588" s="40">
        <f t="shared" ref="AH588:AH591" si="757">ROUND(G588*AH$2,2)</f>
        <v>0</v>
      </c>
      <c r="AI588" s="40">
        <f t="shared" ref="AI588:AI591" si="758">ROUND(H588*AI$2,2)</f>
        <v>0</v>
      </c>
      <c r="AJ588" s="40">
        <f t="shared" ref="AJ588:AJ591" si="759">ROUND(I588*AJ$2,2)</f>
        <v>0</v>
      </c>
      <c r="AK588" s="40">
        <f t="shared" ref="AK588:AK591" si="760">ROUND(J588*AK$2,2)</f>
        <v>0</v>
      </c>
      <c r="AL588" s="40">
        <f t="shared" ref="AL588:AL591" si="761">ROUND(K588*AL$2,2)</f>
        <v>0</v>
      </c>
      <c r="AM588" s="40">
        <f t="shared" ref="AM588:AM591" si="762">ROUND(L588*AM$2,2)</f>
        <v>0</v>
      </c>
      <c r="AN588" s="40">
        <f t="shared" ref="AN588:AN591" si="763">ROUND(M588*AN$2,2)</f>
        <v>0</v>
      </c>
      <c r="AO588" s="167">
        <f t="shared" ref="AO588:AO591" si="764">ROUND(N588*AO$2,2)</f>
        <v>0</v>
      </c>
    </row>
    <row r="589" spans="1:41" ht="16.399999999999999" customHeight="1">
      <c r="A589" s="20">
        <v>97001</v>
      </c>
      <c r="B589" s="14" t="s">
        <v>463</v>
      </c>
      <c r="C589" s="40">
        <f>SUMIF(Jan!$A:$A,TB!$A589,Jan!$H:$H)</f>
        <v>-0.84</v>
      </c>
      <c r="D589" s="40">
        <f>SUMIF(Feb!$A:$A,TB!$A589,Feb!$H:$H)</f>
        <v>2861.3</v>
      </c>
      <c r="E589" s="40">
        <f>SUMIF(Mar!$A:$A,TB!$A589,Mar!$H:$H)</f>
        <v>7393</v>
      </c>
      <c r="F589" s="40">
        <f>SUMIF(Apr!$A:$A,TB!$A589,Apr!$H:$H)</f>
        <v>7392.97</v>
      </c>
      <c r="G589" s="40">
        <f>SUMIF(May!$A:$A,TB!$A589,May!$H:$H)</f>
        <v>7390.63</v>
      </c>
      <c r="H589" s="40">
        <f>SUMIF(Jun!$A:$A,TB!$A589,Jun!$H:$H)</f>
        <v>8024.11</v>
      </c>
      <c r="I589" s="40">
        <f>SUMIF(Jul!$A:$A,TB!$A589,Jul!$H:$H)</f>
        <v>8024.11</v>
      </c>
      <c r="J589" s="40">
        <f>SUMIF(Aug!$A:$A,TB!$A589,Aug!$H:$H)</f>
        <v>8024.11</v>
      </c>
      <c r="K589" s="40">
        <f>SUMIF(Sep!$A:$A,TB!$A589,Sep!$H:$H)</f>
        <v>8024.11</v>
      </c>
      <c r="L589" s="40">
        <f>SUMIF(Oct!$A:$A,TB!$A589,Oct!$H:$H)</f>
        <v>8024.11</v>
      </c>
      <c r="M589" s="40">
        <f>SUMIF(Nov!$A:$A,TB!$A589,Nov!$H:$H)</f>
        <v>8024.11</v>
      </c>
      <c r="N589" s="167">
        <f>SUMIF(Dec!$A:$A,TB!$A589,Dec!$H:$H)</f>
        <v>8024.11</v>
      </c>
      <c r="O589" s="181" t="s">
        <v>550</v>
      </c>
      <c r="P589" s="181"/>
      <c r="Q589" s="172">
        <v>-162.47999999999999</v>
      </c>
      <c r="R589" s="40">
        <v>7265.67</v>
      </c>
      <c r="S589" s="40">
        <v>7647.35</v>
      </c>
      <c r="T589" s="40">
        <v>7590.4</v>
      </c>
      <c r="U589" s="40">
        <v>7665.35</v>
      </c>
      <c r="V589" s="40">
        <v>8133.18</v>
      </c>
      <c r="W589" s="40">
        <v>8408.91</v>
      </c>
      <c r="X589" s="40">
        <v>2442.06</v>
      </c>
      <c r="Y589" s="40">
        <v>-4523.42</v>
      </c>
      <c r="Z589" s="40">
        <v>-4530.03</v>
      </c>
      <c r="AA589" s="40">
        <v>-3906.47</v>
      </c>
      <c r="AB589" s="40">
        <v>10718.5</v>
      </c>
      <c r="AD589" s="40">
        <f t="shared" si="753"/>
        <v>-6.45</v>
      </c>
      <c r="AE589" s="40">
        <f t="shared" si="754"/>
        <v>21870.92</v>
      </c>
      <c r="AF589" s="40">
        <f t="shared" si="755"/>
        <v>56475.13</v>
      </c>
      <c r="AG589" s="40">
        <f t="shared" si="756"/>
        <v>56493.38</v>
      </c>
      <c r="AH589" s="40">
        <f t="shared" si="757"/>
        <v>56597.440000000002</v>
      </c>
      <c r="AI589" s="40">
        <f t="shared" si="758"/>
        <v>61499.99</v>
      </c>
      <c r="AJ589" s="40">
        <f t="shared" si="759"/>
        <v>61499.99</v>
      </c>
      <c r="AK589" s="40">
        <f t="shared" si="760"/>
        <v>61499.99</v>
      </c>
      <c r="AL589" s="40">
        <f t="shared" si="761"/>
        <v>61499.99</v>
      </c>
      <c r="AM589" s="40">
        <f t="shared" si="762"/>
        <v>61499.99</v>
      </c>
      <c r="AN589" s="40">
        <f t="shared" si="763"/>
        <v>61499.99</v>
      </c>
      <c r="AO589" s="167">
        <f t="shared" si="764"/>
        <v>61499.99</v>
      </c>
    </row>
    <row r="590" spans="1:41" ht="16.399999999999999" customHeight="1">
      <c r="A590" s="13">
        <v>97002</v>
      </c>
      <c r="B590" s="21" t="s">
        <v>464</v>
      </c>
      <c r="C590" s="40">
        <f>SUMIF(Jan!$A:$A,TB!$A590,Jan!$H:$H)</f>
        <v>666.69</v>
      </c>
      <c r="D590" s="40">
        <f>SUMIF(Feb!$A:$A,TB!$A590,Feb!$H:$H)</f>
        <v>1216.77</v>
      </c>
      <c r="E590" s="40">
        <f>SUMIF(Mar!$A:$A,TB!$A590,Mar!$H:$H)</f>
        <v>141.63</v>
      </c>
      <c r="F590" s="40">
        <f>SUMIF(Apr!$A:$A,TB!$A590,Apr!$H:$H)</f>
        <v>421.61</v>
      </c>
      <c r="G590" s="40">
        <f>SUMIF(May!$A:$A,TB!$A590,May!$H:$H)</f>
        <v>-552.95000000000005</v>
      </c>
      <c r="H590" s="40">
        <f>SUMIF(Jun!$A:$A,TB!$A590,Jun!$H:$H)</f>
        <v>1332.45</v>
      </c>
      <c r="I590" s="40">
        <f>SUMIF(Jul!$A:$A,TB!$A590,Jul!$H:$H)</f>
        <v>1332.45</v>
      </c>
      <c r="J590" s="40">
        <f>SUMIF(Aug!$A:$A,TB!$A590,Aug!$H:$H)</f>
        <v>1332.45</v>
      </c>
      <c r="K590" s="40">
        <f>SUMIF(Sep!$A:$A,TB!$A590,Sep!$H:$H)</f>
        <v>1332.45</v>
      </c>
      <c r="L590" s="40">
        <f>SUMIF(Oct!$A:$A,TB!$A590,Oct!$H:$H)</f>
        <v>1332.45</v>
      </c>
      <c r="M590" s="40">
        <f>SUMIF(Nov!$A:$A,TB!$A590,Nov!$H:$H)</f>
        <v>1332.45</v>
      </c>
      <c r="N590" s="167">
        <f>SUMIF(Dec!$A:$A,TB!$A590,Dec!$H:$H)</f>
        <v>1332.45</v>
      </c>
      <c r="O590" s="181" t="s">
        <v>550</v>
      </c>
      <c r="P590" s="181"/>
      <c r="Q590" s="172">
        <v>2983.11</v>
      </c>
      <c r="R590" s="40">
        <v>-286.89</v>
      </c>
      <c r="S590" s="40">
        <v>-854.3</v>
      </c>
      <c r="T590" s="40">
        <v>-1040.1400000000001</v>
      </c>
      <c r="U590" s="40">
        <v>-658.15</v>
      </c>
      <c r="V590" s="40">
        <v>-573.41</v>
      </c>
      <c r="W590" s="40">
        <v>-4062.01</v>
      </c>
      <c r="X590" s="40">
        <v>-4584.6000000000004</v>
      </c>
      <c r="Y590" s="40">
        <v>643.36</v>
      </c>
      <c r="Z590" s="40">
        <v>3133.37</v>
      </c>
      <c r="AA590" s="40">
        <v>1849.08</v>
      </c>
      <c r="AB590" s="40">
        <v>1686.67</v>
      </c>
      <c r="AD590" s="40">
        <f t="shared" si="753"/>
        <v>5117.6499999999996</v>
      </c>
      <c r="AE590" s="40">
        <f t="shared" si="754"/>
        <v>9300.6200000000008</v>
      </c>
      <c r="AF590" s="40">
        <f t="shared" si="755"/>
        <v>1081.9100000000001</v>
      </c>
      <c r="AG590" s="40">
        <f t="shared" si="756"/>
        <v>3221.73</v>
      </c>
      <c r="AH590" s="40">
        <f t="shared" si="757"/>
        <v>-4234.49</v>
      </c>
      <c r="AI590" s="40">
        <f t="shared" si="758"/>
        <v>10212.43</v>
      </c>
      <c r="AJ590" s="40">
        <f t="shared" si="759"/>
        <v>10212.43</v>
      </c>
      <c r="AK590" s="40">
        <f t="shared" si="760"/>
        <v>10212.43</v>
      </c>
      <c r="AL590" s="40">
        <f t="shared" si="761"/>
        <v>10212.43</v>
      </c>
      <c r="AM590" s="40">
        <f t="shared" si="762"/>
        <v>10212.43</v>
      </c>
      <c r="AN590" s="40">
        <f t="shared" si="763"/>
        <v>10212.43</v>
      </c>
      <c r="AO590" s="167">
        <f t="shared" si="764"/>
        <v>10212.43</v>
      </c>
    </row>
    <row r="591" spans="1:41" ht="16.399999999999999" customHeight="1">
      <c r="A591" s="13"/>
      <c r="B591" s="21"/>
      <c r="C591" s="40">
        <f>SUMIF(Jan!$A:$A,TB!$A591,Jan!$H:$H)</f>
        <v>0</v>
      </c>
      <c r="D591" s="40">
        <f>SUMIF(Feb!$A:$A,TB!$A591,Feb!$H:$H)</f>
        <v>0</v>
      </c>
      <c r="E591" s="40">
        <f>SUMIF(Mar!$A:$A,TB!$A591,Mar!$H:$H)</f>
        <v>0</v>
      </c>
      <c r="F591" s="40">
        <f>SUMIF(Apr!$A:$A,TB!$A591,Apr!$H:$H)</f>
        <v>0</v>
      </c>
      <c r="G591" s="40">
        <f>SUMIF(May!$A:$A,TB!$A591,May!$H:$H)</f>
        <v>0</v>
      </c>
      <c r="H591" s="40">
        <f>SUMIF(Jun!$A:$A,TB!$A591,Jun!$H:$H)</f>
        <v>0</v>
      </c>
      <c r="I591" s="40">
        <f>SUMIF(Jul!$A:$A,TB!$A591,Jul!$H:$H)</f>
        <v>0</v>
      </c>
      <c r="J591" s="40">
        <f>SUMIF(Aug!$A:$A,TB!$A591,Aug!$H:$H)</f>
        <v>0</v>
      </c>
      <c r="K591" s="40">
        <f>SUMIF(Sep!$A:$A,TB!$A591,Sep!$H:$H)</f>
        <v>0</v>
      </c>
      <c r="L591" s="40">
        <f>SUMIF(Oct!$A:$A,TB!$A591,Oct!$H:$H)</f>
        <v>0</v>
      </c>
      <c r="M591" s="40">
        <f>SUMIF(Nov!$A:$A,TB!$A591,Nov!$H:$H)</f>
        <v>0</v>
      </c>
      <c r="N591" s="167">
        <f>SUMIF(Dec!$A:$A,TB!$A591,Dec!$H:$H)</f>
        <v>0</v>
      </c>
      <c r="O591" s="181"/>
      <c r="P591" s="181"/>
      <c r="Q591" s="172">
        <v>0</v>
      </c>
      <c r="R591" s="40">
        <v>0</v>
      </c>
      <c r="S591" s="40">
        <v>0</v>
      </c>
      <c r="T591" s="40">
        <v>0</v>
      </c>
      <c r="U591" s="40">
        <v>0</v>
      </c>
      <c r="V591" s="40">
        <v>0</v>
      </c>
      <c r="W591" s="40">
        <v>0</v>
      </c>
      <c r="X591" s="40">
        <v>0</v>
      </c>
      <c r="Y591" s="40">
        <v>0</v>
      </c>
      <c r="Z591" s="40">
        <v>0</v>
      </c>
      <c r="AA591" s="40">
        <v>0</v>
      </c>
      <c r="AB591" s="40">
        <v>0</v>
      </c>
      <c r="AD591" s="40">
        <f t="shared" si="753"/>
        <v>0</v>
      </c>
      <c r="AE591" s="40">
        <f t="shared" si="754"/>
        <v>0</v>
      </c>
      <c r="AF591" s="40">
        <f t="shared" si="755"/>
        <v>0</v>
      </c>
      <c r="AG591" s="40">
        <f t="shared" si="756"/>
        <v>0</v>
      </c>
      <c r="AH591" s="40">
        <f t="shared" si="757"/>
        <v>0</v>
      </c>
      <c r="AI591" s="40">
        <f t="shared" si="758"/>
        <v>0</v>
      </c>
      <c r="AJ591" s="40">
        <f t="shared" si="759"/>
        <v>0</v>
      </c>
      <c r="AK591" s="40">
        <f t="shared" si="760"/>
        <v>0</v>
      </c>
      <c r="AL591" s="40">
        <f t="shared" si="761"/>
        <v>0</v>
      </c>
      <c r="AM591" s="40">
        <f t="shared" si="762"/>
        <v>0</v>
      </c>
      <c r="AN591" s="40">
        <f t="shared" si="763"/>
        <v>0</v>
      </c>
      <c r="AO591" s="167">
        <f t="shared" si="764"/>
        <v>0</v>
      </c>
    </row>
    <row r="592" spans="1:41" ht="16.399999999999999" customHeight="1">
      <c r="A592" s="17" t="s">
        <v>85</v>
      </c>
      <c r="B592" s="18"/>
      <c r="C592" s="19">
        <f t="shared" ref="C592" si="765">ROUND(SUM(C588:C591),2)</f>
        <v>665.85</v>
      </c>
      <c r="D592" s="19">
        <f t="shared" ref="D592:N592" si="766">ROUND(SUM(D588:D591),2)</f>
        <v>4078.07</v>
      </c>
      <c r="E592" s="19">
        <f t="shared" si="766"/>
        <v>7534.63</v>
      </c>
      <c r="F592" s="19">
        <f t="shared" si="766"/>
        <v>7814.58</v>
      </c>
      <c r="G592" s="19">
        <f t="shared" si="766"/>
        <v>6837.68</v>
      </c>
      <c r="H592" s="19">
        <f t="shared" si="766"/>
        <v>9356.56</v>
      </c>
      <c r="I592" s="19">
        <f t="shared" si="766"/>
        <v>9356.56</v>
      </c>
      <c r="J592" s="19">
        <f t="shared" si="766"/>
        <v>9356.56</v>
      </c>
      <c r="K592" s="19">
        <f t="shared" si="766"/>
        <v>9356.56</v>
      </c>
      <c r="L592" s="19">
        <f t="shared" si="766"/>
        <v>9356.56</v>
      </c>
      <c r="M592" s="19">
        <f t="shared" si="766"/>
        <v>9356.56</v>
      </c>
      <c r="N592" s="166">
        <f t="shared" si="766"/>
        <v>9356.56</v>
      </c>
      <c r="O592" s="181"/>
      <c r="P592" s="181"/>
      <c r="Q592" s="171">
        <v>2820.63</v>
      </c>
      <c r="R592" s="19">
        <v>6978.78</v>
      </c>
      <c r="S592" s="19">
        <v>6793.05</v>
      </c>
      <c r="T592" s="19">
        <v>6550.26</v>
      </c>
      <c r="U592" s="19">
        <v>7007.2</v>
      </c>
      <c r="V592" s="19">
        <v>7559.77</v>
      </c>
      <c r="W592" s="19">
        <v>4346.8999999999996</v>
      </c>
      <c r="X592" s="19">
        <v>-2142.54</v>
      </c>
      <c r="Y592" s="19">
        <v>-3880.06</v>
      </c>
      <c r="Z592" s="19">
        <v>-1396.66</v>
      </c>
      <c r="AA592" s="19">
        <v>-2057.39</v>
      </c>
      <c r="AB592" s="19">
        <v>12405.17</v>
      </c>
      <c r="AD592" s="19">
        <f t="shared" ref="AD592:AO592" si="767">ROUND(SUM(AD588:AD591),2)</f>
        <v>5111.2</v>
      </c>
      <c r="AE592" s="19">
        <f t="shared" si="767"/>
        <v>31171.54</v>
      </c>
      <c r="AF592" s="19">
        <f t="shared" si="767"/>
        <v>57557.04</v>
      </c>
      <c r="AG592" s="19">
        <f t="shared" si="767"/>
        <v>59715.11</v>
      </c>
      <c r="AH592" s="19">
        <f t="shared" si="767"/>
        <v>52362.95</v>
      </c>
      <c r="AI592" s="19">
        <f t="shared" si="767"/>
        <v>71712.42</v>
      </c>
      <c r="AJ592" s="19">
        <f t="shared" si="767"/>
        <v>71712.42</v>
      </c>
      <c r="AK592" s="19">
        <f t="shared" si="767"/>
        <v>71712.42</v>
      </c>
      <c r="AL592" s="19">
        <f t="shared" si="767"/>
        <v>71712.42</v>
      </c>
      <c r="AM592" s="19">
        <f t="shared" si="767"/>
        <v>71712.42</v>
      </c>
      <c r="AN592" s="19">
        <f t="shared" si="767"/>
        <v>71712.42</v>
      </c>
      <c r="AO592" s="19">
        <f t="shared" si="767"/>
        <v>71712.42</v>
      </c>
    </row>
    <row r="593" spans="1:41" ht="16.399999999999999" customHeight="1">
      <c r="A593" s="13"/>
      <c r="B593" s="22"/>
      <c r="C593" s="40">
        <f>SUMIF(Jan!$A:$A,TB!$A593,Jan!$H:$H)</f>
        <v>0</v>
      </c>
      <c r="D593" s="40">
        <f>SUMIF(Feb!$A:$A,TB!$A593,Feb!$H:$H)</f>
        <v>0</v>
      </c>
      <c r="E593" s="40">
        <f>SUMIF(Mar!$A:$A,TB!$A593,Mar!$H:$H)</f>
        <v>0</v>
      </c>
      <c r="F593" s="40">
        <f>SUMIF(Apr!$A:$A,TB!$A593,Apr!$H:$H)</f>
        <v>0</v>
      </c>
      <c r="G593" s="40">
        <f>SUMIF(May!$A:$A,TB!$A593,May!$H:$H)</f>
        <v>0</v>
      </c>
      <c r="H593" s="40">
        <f>SUMIF(Jun!$A:$A,TB!$A593,Jun!$H:$H)</f>
        <v>0</v>
      </c>
      <c r="I593" s="40">
        <f>SUMIF(Jul!$A:$A,TB!$A593,Jul!$H:$H)</f>
        <v>0</v>
      </c>
      <c r="J593" s="40">
        <f>SUMIF(Aug!$A:$A,TB!$A593,Aug!$H:$H)</f>
        <v>0</v>
      </c>
      <c r="K593" s="40">
        <f>SUMIF(Sep!$A:$A,TB!$A593,Sep!$H:$H)</f>
        <v>0</v>
      </c>
      <c r="L593" s="40">
        <f>SUMIF(Oct!$A:$A,TB!$A593,Oct!$H:$H)</f>
        <v>0</v>
      </c>
      <c r="M593" s="40">
        <f>SUMIF(Nov!$A:$A,TB!$A593,Nov!$H:$H)</f>
        <v>0</v>
      </c>
      <c r="N593" s="167">
        <f>SUMIF(Dec!$A:$A,TB!$A593,Dec!$H:$H)</f>
        <v>0</v>
      </c>
      <c r="O593" s="181"/>
      <c r="P593" s="181"/>
      <c r="Q593" s="172">
        <v>0</v>
      </c>
      <c r="R593" s="40">
        <v>0</v>
      </c>
      <c r="S593" s="40">
        <v>0</v>
      </c>
      <c r="T593" s="40">
        <v>0</v>
      </c>
      <c r="U593" s="40">
        <v>0</v>
      </c>
      <c r="V593" s="40">
        <v>0</v>
      </c>
      <c r="W593" s="40">
        <v>0</v>
      </c>
      <c r="X593" s="40">
        <v>0</v>
      </c>
      <c r="Y593" s="40">
        <v>0</v>
      </c>
      <c r="Z593" s="40">
        <v>0</v>
      </c>
      <c r="AA593" s="40">
        <v>0</v>
      </c>
      <c r="AB593" s="40">
        <v>0</v>
      </c>
      <c r="AD593" s="40">
        <f t="shared" ref="AD593:AD596" si="768">ROUND(C593*AD$2,2)</f>
        <v>0</v>
      </c>
      <c r="AE593" s="40">
        <f t="shared" ref="AE593:AE596" si="769">ROUND(D593*AE$2,2)</f>
        <v>0</v>
      </c>
      <c r="AF593" s="40">
        <f t="shared" ref="AF593:AF596" si="770">ROUND(E593*AF$2,2)</f>
        <v>0</v>
      </c>
      <c r="AG593" s="40">
        <f t="shared" ref="AG593:AG596" si="771">ROUND(F593*AG$2,2)</f>
        <v>0</v>
      </c>
      <c r="AH593" s="40">
        <f t="shared" ref="AH593:AH596" si="772">ROUND(G593*AH$2,2)</f>
        <v>0</v>
      </c>
      <c r="AI593" s="40">
        <f t="shared" ref="AI593:AI596" si="773">ROUND(H593*AI$2,2)</f>
        <v>0</v>
      </c>
      <c r="AJ593" s="40">
        <f t="shared" ref="AJ593:AJ596" si="774">ROUND(I593*AJ$2,2)</f>
        <v>0</v>
      </c>
      <c r="AK593" s="40">
        <f t="shared" ref="AK593:AK596" si="775">ROUND(J593*AK$2,2)</f>
        <v>0</v>
      </c>
      <c r="AL593" s="40">
        <f t="shared" ref="AL593:AL596" si="776">ROUND(K593*AL$2,2)</f>
        <v>0</v>
      </c>
      <c r="AM593" s="40">
        <f t="shared" ref="AM593:AM596" si="777">ROUND(L593*AM$2,2)</f>
        <v>0</v>
      </c>
      <c r="AN593" s="40">
        <f t="shared" ref="AN593:AN596" si="778">ROUND(M593*AN$2,2)</f>
        <v>0</v>
      </c>
      <c r="AO593" s="167">
        <f t="shared" ref="AO593:AO596" si="779">ROUND(N593*AO$2,2)</f>
        <v>0</v>
      </c>
    </row>
    <row r="594" spans="1:41" ht="16.399999999999999" customHeight="1">
      <c r="A594" s="13">
        <v>94014</v>
      </c>
      <c r="B594" s="22" t="s">
        <v>465</v>
      </c>
      <c r="C594" s="40">
        <f>SUMIF(Jan!$A:$A,TB!$A594,Jan!$H:$H)</f>
        <v>0</v>
      </c>
      <c r="D594" s="40">
        <f>SUMIF(Feb!$A:$A,TB!$A594,Feb!$H:$H)</f>
        <v>0</v>
      </c>
      <c r="E594" s="40">
        <f>SUMIF(Mar!$A:$A,TB!$A594,Mar!$H:$H)</f>
        <v>0</v>
      </c>
      <c r="F594" s="40">
        <f>SUMIF(Apr!$A:$A,TB!$A594,Apr!$H:$H)</f>
        <v>0</v>
      </c>
      <c r="G594" s="40">
        <f>SUMIF(May!$A:$A,TB!$A594,May!$H:$H)</f>
        <v>0</v>
      </c>
      <c r="H594" s="40">
        <f>SUMIF(Jun!$A:$A,TB!$A594,Jun!$H:$H)</f>
        <v>0</v>
      </c>
      <c r="I594" s="40">
        <f>SUMIF(Jul!$A:$A,TB!$A594,Jul!$H:$H)</f>
        <v>0</v>
      </c>
      <c r="J594" s="40">
        <f>SUMIF(Aug!$A:$A,TB!$A594,Aug!$H:$H)</f>
        <v>0</v>
      </c>
      <c r="K594" s="40">
        <f>SUMIF(Sep!$A:$A,TB!$A594,Sep!$H:$H)</f>
        <v>0</v>
      </c>
      <c r="L594" s="40">
        <f>SUMIF(Oct!$A:$A,TB!$A594,Oct!$H:$H)</f>
        <v>0</v>
      </c>
      <c r="M594" s="40">
        <f>SUMIF(Nov!$A:$A,TB!$A594,Nov!$H:$H)</f>
        <v>0</v>
      </c>
      <c r="N594" s="167">
        <f>SUMIF(Dec!$A:$A,TB!$A594,Dec!$H:$H)</f>
        <v>0</v>
      </c>
      <c r="O594" s="181" t="s">
        <v>551</v>
      </c>
      <c r="P594" s="181"/>
      <c r="Q594" s="172">
        <v>0</v>
      </c>
      <c r="R594" s="40">
        <v>0</v>
      </c>
      <c r="S594" s="40">
        <v>0</v>
      </c>
      <c r="T594" s="40">
        <v>0</v>
      </c>
      <c r="U594" s="40">
        <v>0</v>
      </c>
      <c r="V594" s="40">
        <v>0</v>
      </c>
      <c r="W594" s="40">
        <v>0</v>
      </c>
      <c r="X594" s="40">
        <v>0</v>
      </c>
      <c r="Y594" s="40">
        <v>0</v>
      </c>
      <c r="Z594" s="40">
        <v>0</v>
      </c>
      <c r="AA594" s="40">
        <v>0</v>
      </c>
      <c r="AB594" s="40">
        <v>0</v>
      </c>
      <c r="AD594" s="40">
        <f t="shared" si="768"/>
        <v>0</v>
      </c>
      <c r="AE594" s="40">
        <f t="shared" si="769"/>
        <v>0</v>
      </c>
      <c r="AF594" s="40">
        <f t="shared" si="770"/>
        <v>0</v>
      </c>
      <c r="AG594" s="40">
        <f t="shared" si="771"/>
        <v>0</v>
      </c>
      <c r="AH594" s="40">
        <f t="shared" si="772"/>
        <v>0</v>
      </c>
      <c r="AI594" s="40">
        <f t="shared" si="773"/>
        <v>0</v>
      </c>
      <c r="AJ594" s="40">
        <f t="shared" si="774"/>
        <v>0</v>
      </c>
      <c r="AK594" s="40">
        <f t="shared" si="775"/>
        <v>0</v>
      </c>
      <c r="AL594" s="40">
        <f t="shared" si="776"/>
        <v>0</v>
      </c>
      <c r="AM594" s="40">
        <f t="shared" si="777"/>
        <v>0</v>
      </c>
      <c r="AN594" s="40">
        <f t="shared" si="778"/>
        <v>0</v>
      </c>
      <c r="AO594" s="167">
        <f t="shared" si="779"/>
        <v>0</v>
      </c>
    </row>
    <row r="595" spans="1:41" ht="16.399999999999999" customHeight="1">
      <c r="A595" s="13">
        <v>94015</v>
      </c>
      <c r="B595" s="21" t="s">
        <v>466</v>
      </c>
      <c r="C595" s="40">
        <f>SUMIF(Jan!$A:$A,TB!$A595,Jan!$H:$H)</f>
        <v>0</v>
      </c>
      <c r="D595" s="40">
        <f>SUMIF(Feb!$A:$A,TB!$A595,Feb!$H:$H)</f>
        <v>0</v>
      </c>
      <c r="E595" s="40">
        <f>SUMIF(Mar!$A:$A,TB!$A595,Mar!$H:$H)</f>
        <v>0</v>
      </c>
      <c r="F595" s="40">
        <f>SUMIF(Apr!$A:$A,TB!$A595,Apr!$H:$H)</f>
        <v>0</v>
      </c>
      <c r="G595" s="40">
        <f>SUMIF(May!$A:$A,TB!$A595,May!$H:$H)</f>
        <v>0</v>
      </c>
      <c r="H595" s="40">
        <f>SUMIF(Jun!$A:$A,TB!$A595,Jun!$H:$H)</f>
        <v>0</v>
      </c>
      <c r="I595" s="40">
        <f>SUMIF(Jul!$A:$A,TB!$A595,Jul!$H:$H)</f>
        <v>0</v>
      </c>
      <c r="J595" s="40">
        <f>SUMIF(Aug!$A:$A,TB!$A595,Aug!$H:$H)</f>
        <v>0</v>
      </c>
      <c r="K595" s="40">
        <f>SUMIF(Sep!$A:$A,TB!$A595,Sep!$H:$H)</f>
        <v>0</v>
      </c>
      <c r="L595" s="40">
        <f>SUMIF(Oct!$A:$A,TB!$A595,Oct!$H:$H)</f>
        <v>0</v>
      </c>
      <c r="M595" s="40">
        <f>SUMIF(Nov!$A:$A,TB!$A595,Nov!$H:$H)</f>
        <v>0</v>
      </c>
      <c r="N595" s="167">
        <f>SUMIF(Dec!$A:$A,TB!$A595,Dec!$H:$H)</f>
        <v>0</v>
      </c>
      <c r="O595" s="181" t="s">
        <v>551</v>
      </c>
      <c r="P595" s="181"/>
      <c r="Q595" s="172">
        <v>0</v>
      </c>
      <c r="R595" s="40">
        <v>0</v>
      </c>
      <c r="S595" s="40">
        <v>0</v>
      </c>
      <c r="T595" s="40">
        <v>0</v>
      </c>
      <c r="U595" s="40">
        <v>0</v>
      </c>
      <c r="V595" s="40">
        <v>0</v>
      </c>
      <c r="W595" s="40">
        <v>0</v>
      </c>
      <c r="X595" s="40">
        <v>0</v>
      </c>
      <c r="Y595" s="40">
        <v>0</v>
      </c>
      <c r="Z595" s="40">
        <v>0</v>
      </c>
      <c r="AA595" s="40">
        <v>0</v>
      </c>
      <c r="AB595" s="40">
        <v>0</v>
      </c>
      <c r="AD595" s="40">
        <f t="shared" si="768"/>
        <v>0</v>
      </c>
      <c r="AE595" s="40">
        <f t="shared" si="769"/>
        <v>0</v>
      </c>
      <c r="AF595" s="40">
        <f t="shared" si="770"/>
        <v>0</v>
      </c>
      <c r="AG595" s="40">
        <f t="shared" si="771"/>
        <v>0</v>
      </c>
      <c r="AH595" s="40">
        <f t="shared" si="772"/>
        <v>0</v>
      </c>
      <c r="AI595" s="40">
        <f t="shared" si="773"/>
        <v>0</v>
      </c>
      <c r="AJ595" s="40">
        <f t="shared" si="774"/>
        <v>0</v>
      </c>
      <c r="AK595" s="40">
        <f t="shared" si="775"/>
        <v>0</v>
      </c>
      <c r="AL595" s="40">
        <f t="shared" si="776"/>
        <v>0</v>
      </c>
      <c r="AM595" s="40">
        <f t="shared" si="777"/>
        <v>0</v>
      </c>
      <c r="AN595" s="40">
        <f t="shared" si="778"/>
        <v>0</v>
      </c>
      <c r="AO595" s="167">
        <f t="shared" si="779"/>
        <v>0</v>
      </c>
    </row>
    <row r="596" spans="1:41" ht="16.399999999999999" customHeight="1">
      <c r="A596" s="13"/>
      <c r="B596" s="21"/>
      <c r="C596" s="40">
        <f>SUMIF(Jan!$A:$A,TB!$A596,Jan!$H:$H)</f>
        <v>0</v>
      </c>
      <c r="D596" s="40">
        <f>SUMIF(Feb!$A:$A,TB!$A596,Feb!$H:$H)</f>
        <v>0</v>
      </c>
      <c r="E596" s="40">
        <f>SUMIF(Mar!$A:$A,TB!$A596,Mar!$H:$H)</f>
        <v>0</v>
      </c>
      <c r="F596" s="40">
        <f>SUMIF(Apr!$A:$A,TB!$A596,Apr!$H:$H)</f>
        <v>0</v>
      </c>
      <c r="G596" s="40">
        <f>SUMIF(May!$A:$A,TB!$A596,May!$H:$H)</f>
        <v>0</v>
      </c>
      <c r="H596" s="40">
        <f>SUMIF(Jun!$A:$A,TB!$A596,Jun!$H:$H)</f>
        <v>0</v>
      </c>
      <c r="I596" s="40">
        <f>SUMIF(Jul!$A:$A,TB!$A596,Jul!$H:$H)</f>
        <v>0</v>
      </c>
      <c r="J596" s="40">
        <f>SUMIF(Aug!$A:$A,TB!$A596,Aug!$H:$H)</f>
        <v>0</v>
      </c>
      <c r="K596" s="40">
        <f>SUMIF(Sep!$A:$A,TB!$A596,Sep!$H:$H)</f>
        <v>0</v>
      </c>
      <c r="L596" s="40">
        <f>SUMIF(Oct!$A:$A,TB!$A596,Oct!$H:$H)</f>
        <v>0</v>
      </c>
      <c r="M596" s="40">
        <f>SUMIF(Nov!$A:$A,TB!$A596,Nov!$H:$H)</f>
        <v>0</v>
      </c>
      <c r="N596" s="167">
        <f>SUMIF(Dec!$A:$A,TB!$A596,Dec!$H:$H)</f>
        <v>0</v>
      </c>
      <c r="O596" s="181"/>
      <c r="P596" s="181"/>
      <c r="Q596" s="172">
        <v>0</v>
      </c>
      <c r="R596" s="40">
        <v>0</v>
      </c>
      <c r="S596" s="40">
        <v>0</v>
      </c>
      <c r="T596" s="40">
        <v>0</v>
      </c>
      <c r="U596" s="40">
        <v>0</v>
      </c>
      <c r="V596" s="40">
        <v>0</v>
      </c>
      <c r="W596" s="40">
        <v>0</v>
      </c>
      <c r="X596" s="40">
        <v>0</v>
      </c>
      <c r="Y596" s="40">
        <v>0</v>
      </c>
      <c r="Z596" s="40">
        <v>0</v>
      </c>
      <c r="AA596" s="40">
        <v>0</v>
      </c>
      <c r="AB596" s="40">
        <v>0</v>
      </c>
      <c r="AD596" s="40">
        <f t="shared" si="768"/>
        <v>0</v>
      </c>
      <c r="AE596" s="40">
        <f t="shared" si="769"/>
        <v>0</v>
      </c>
      <c r="AF596" s="40">
        <f t="shared" si="770"/>
        <v>0</v>
      </c>
      <c r="AG596" s="40">
        <f t="shared" si="771"/>
        <v>0</v>
      </c>
      <c r="AH596" s="40">
        <f t="shared" si="772"/>
        <v>0</v>
      </c>
      <c r="AI596" s="40">
        <f t="shared" si="773"/>
        <v>0</v>
      </c>
      <c r="AJ596" s="40">
        <f t="shared" si="774"/>
        <v>0</v>
      </c>
      <c r="AK596" s="40">
        <f t="shared" si="775"/>
        <v>0</v>
      </c>
      <c r="AL596" s="40">
        <f t="shared" si="776"/>
        <v>0</v>
      </c>
      <c r="AM596" s="40">
        <f t="shared" si="777"/>
        <v>0</v>
      </c>
      <c r="AN596" s="40">
        <f t="shared" si="778"/>
        <v>0</v>
      </c>
      <c r="AO596" s="167">
        <f t="shared" si="779"/>
        <v>0</v>
      </c>
    </row>
    <row r="597" spans="1:41" ht="16.399999999999999" customHeight="1">
      <c r="A597" s="27" t="s">
        <v>84</v>
      </c>
      <c r="B597" s="18"/>
      <c r="C597" s="19">
        <f t="shared" ref="C597" si="780">ROUND(SUM(C593:C596),2)</f>
        <v>0</v>
      </c>
      <c r="D597" s="19">
        <f t="shared" ref="D597:N597" si="781">ROUND(SUM(D593:D596),2)</f>
        <v>0</v>
      </c>
      <c r="E597" s="19">
        <f t="shared" si="781"/>
        <v>0</v>
      </c>
      <c r="F597" s="19">
        <f t="shared" si="781"/>
        <v>0</v>
      </c>
      <c r="G597" s="19">
        <f t="shared" si="781"/>
        <v>0</v>
      </c>
      <c r="H597" s="19">
        <f t="shared" si="781"/>
        <v>0</v>
      </c>
      <c r="I597" s="19">
        <f t="shared" si="781"/>
        <v>0</v>
      </c>
      <c r="J597" s="19">
        <f t="shared" si="781"/>
        <v>0</v>
      </c>
      <c r="K597" s="19">
        <f t="shared" si="781"/>
        <v>0</v>
      </c>
      <c r="L597" s="19">
        <f t="shared" si="781"/>
        <v>0</v>
      </c>
      <c r="M597" s="19">
        <f t="shared" si="781"/>
        <v>0</v>
      </c>
      <c r="N597" s="166">
        <f t="shared" si="781"/>
        <v>0</v>
      </c>
      <c r="O597" s="181"/>
      <c r="P597" s="181"/>
      <c r="Q597" s="171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:AO597" si="782">ROUND(SUM(AD593:AD596),2)</f>
        <v>0</v>
      </c>
      <c r="AE597" s="19">
        <f t="shared" si="782"/>
        <v>0</v>
      </c>
      <c r="AF597" s="19">
        <f t="shared" si="782"/>
        <v>0</v>
      </c>
      <c r="AG597" s="19">
        <f t="shared" si="782"/>
        <v>0</v>
      </c>
      <c r="AH597" s="19">
        <f t="shared" si="782"/>
        <v>0</v>
      </c>
      <c r="AI597" s="19">
        <f t="shared" si="782"/>
        <v>0</v>
      </c>
      <c r="AJ597" s="19">
        <f t="shared" si="782"/>
        <v>0</v>
      </c>
      <c r="AK597" s="19">
        <f t="shared" si="782"/>
        <v>0</v>
      </c>
      <c r="AL597" s="19">
        <f t="shared" si="782"/>
        <v>0</v>
      </c>
      <c r="AM597" s="19">
        <f t="shared" si="782"/>
        <v>0</v>
      </c>
      <c r="AN597" s="19">
        <f t="shared" si="782"/>
        <v>0</v>
      </c>
      <c r="AO597" s="19">
        <f t="shared" si="782"/>
        <v>0</v>
      </c>
    </row>
    <row r="598" spans="1:41" ht="16.399999999999999" customHeight="1">
      <c r="A598" s="20"/>
      <c r="B598" s="14"/>
      <c r="C598" s="40">
        <f>SUMIF(Jan!$A:$A,TB!$A598,Jan!$H:$H)</f>
        <v>0</v>
      </c>
      <c r="D598" s="40">
        <f>SUMIF(Feb!$A:$A,TB!$A598,Feb!$H:$H)</f>
        <v>0</v>
      </c>
      <c r="E598" s="40">
        <f>SUMIF(Mar!$A:$A,TB!$A598,Mar!$H:$H)</f>
        <v>0</v>
      </c>
      <c r="F598" s="40">
        <f>SUMIF(Apr!$A:$A,TB!$A598,Apr!$H:$H)</f>
        <v>0</v>
      </c>
      <c r="G598" s="40">
        <f>SUMIF(May!$A:$A,TB!$A598,May!$H:$H)</f>
        <v>0</v>
      </c>
      <c r="H598" s="40">
        <f>SUMIF(Jun!$A:$A,TB!$A598,Jun!$H:$H)</f>
        <v>0</v>
      </c>
      <c r="I598" s="40">
        <f>SUMIF(Jul!$A:$A,TB!$A598,Jul!$H:$H)</f>
        <v>0</v>
      </c>
      <c r="J598" s="40">
        <f>SUMIF(Aug!$A:$A,TB!$A598,Aug!$H:$H)</f>
        <v>0</v>
      </c>
      <c r="K598" s="40">
        <f>SUMIF(Sep!$A:$A,TB!$A598,Sep!$H:$H)</f>
        <v>0</v>
      </c>
      <c r="L598" s="40">
        <f>SUMIF(Oct!$A:$A,TB!$A598,Oct!$H:$H)</f>
        <v>0</v>
      </c>
      <c r="M598" s="40">
        <f>SUMIF(Nov!$A:$A,TB!$A598,Nov!$H:$H)</f>
        <v>0</v>
      </c>
      <c r="N598" s="167">
        <f>SUMIF(Dec!$A:$A,TB!$A598,Dec!$H:$H)</f>
        <v>0</v>
      </c>
      <c r="O598" s="181"/>
      <c r="P598" s="181"/>
      <c r="Q598" s="172">
        <v>0</v>
      </c>
      <c r="R598" s="40">
        <v>0</v>
      </c>
      <c r="S598" s="40">
        <v>0</v>
      </c>
      <c r="T598" s="40">
        <v>0</v>
      </c>
      <c r="U598" s="40">
        <v>0</v>
      </c>
      <c r="V598" s="40">
        <v>0</v>
      </c>
      <c r="W598" s="40">
        <v>0</v>
      </c>
      <c r="X598" s="40">
        <v>0</v>
      </c>
      <c r="Y598" s="40">
        <v>0</v>
      </c>
      <c r="Z598" s="40">
        <v>0</v>
      </c>
      <c r="AA598" s="40">
        <v>0</v>
      </c>
      <c r="AB598" s="40">
        <v>0</v>
      </c>
      <c r="AD598" s="40">
        <f t="shared" ref="AD598:AD602" si="783">ROUND(C598*AD$2,2)</f>
        <v>0</v>
      </c>
      <c r="AE598" s="40">
        <f t="shared" ref="AE598:AE602" si="784">ROUND(D598*AE$2,2)</f>
        <v>0</v>
      </c>
      <c r="AF598" s="40">
        <f t="shared" ref="AF598:AF602" si="785">ROUND(E598*AF$2,2)</f>
        <v>0</v>
      </c>
      <c r="AG598" s="40">
        <f t="shared" ref="AG598:AG602" si="786">ROUND(F598*AG$2,2)</f>
        <v>0</v>
      </c>
      <c r="AH598" s="40">
        <f t="shared" ref="AH598:AH602" si="787">ROUND(G598*AH$2,2)</f>
        <v>0</v>
      </c>
      <c r="AI598" s="40">
        <f t="shared" ref="AI598:AI602" si="788">ROUND(H598*AI$2,2)</f>
        <v>0</v>
      </c>
      <c r="AJ598" s="40">
        <f t="shared" ref="AJ598:AJ602" si="789">ROUND(I598*AJ$2,2)</f>
        <v>0</v>
      </c>
      <c r="AK598" s="40">
        <f t="shared" ref="AK598:AK602" si="790">ROUND(J598*AK$2,2)</f>
        <v>0</v>
      </c>
      <c r="AL598" s="40">
        <f t="shared" ref="AL598:AL602" si="791">ROUND(K598*AL$2,2)</f>
        <v>0</v>
      </c>
      <c r="AM598" s="40">
        <f t="shared" ref="AM598:AM602" si="792">ROUND(L598*AM$2,2)</f>
        <v>0</v>
      </c>
      <c r="AN598" s="40">
        <f t="shared" ref="AN598:AN602" si="793">ROUND(M598*AN$2,2)</f>
        <v>0</v>
      </c>
      <c r="AO598" s="167">
        <f t="shared" ref="AO598:AO602" si="794">ROUND(N598*AO$2,2)</f>
        <v>0</v>
      </c>
    </row>
    <row r="599" spans="1:41" ht="16.399999999999999" customHeight="1">
      <c r="A599" s="20">
        <v>97005</v>
      </c>
      <c r="B599" s="14" t="s">
        <v>467</v>
      </c>
      <c r="C599" s="40">
        <f>SUMIF(Jan!$A:$A,TB!$A599,Jan!$H:$H)</f>
        <v>0</v>
      </c>
      <c r="D599" s="40">
        <f>SUMIF(Feb!$A:$A,TB!$A599,Feb!$H:$H)</f>
        <v>0</v>
      </c>
      <c r="E599" s="40">
        <f>SUMIF(Mar!$A:$A,TB!$A599,Mar!$H:$H)</f>
        <v>2164.17</v>
      </c>
      <c r="F599" s="40">
        <f>SUMIF(Apr!$A:$A,TB!$A599,Apr!$H:$H)</f>
        <v>2164.17</v>
      </c>
      <c r="G599" s="40">
        <f>SUMIF(May!$A:$A,TB!$A599,May!$H:$H)</f>
        <v>2164.17</v>
      </c>
      <c r="H599" s="40">
        <f>SUMIF(Jun!$A:$A,TB!$A599,Jun!$H:$H)</f>
        <v>3873.35</v>
      </c>
      <c r="I599" s="40">
        <f>SUMIF(Jul!$A:$A,TB!$A599,Jul!$H:$H)</f>
        <v>3873.35</v>
      </c>
      <c r="J599" s="40">
        <f>SUMIF(Aug!$A:$A,TB!$A599,Aug!$H:$H)</f>
        <v>3873.35</v>
      </c>
      <c r="K599" s="40">
        <f>SUMIF(Sep!$A:$A,TB!$A599,Sep!$H:$H)</f>
        <v>3873.35</v>
      </c>
      <c r="L599" s="40">
        <f>SUMIF(Oct!$A:$A,TB!$A599,Oct!$H:$H)</f>
        <v>3873.35</v>
      </c>
      <c r="M599" s="40">
        <f>SUMIF(Nov!$A:$A,TB!$A599,Nov!$H:$H)</f>
        <v>3873.35</v>
      </c>
      <c r="N599" s="167">
        <f>SUMIF(Dec!$A:$A,TB!$A599,Dec!$H:$H)</f>
        <v>3873.35</v>
      </c>
      <c r="O599" s="181"/>
      <c r="P599" s="181"/>
      <c r="Q599" s="172">
        <v>0</v>
      </c>
      <c r="R599" s="40">
        <v>0</v>
      </c>
      <c r="S599" s="40">
        <v>2419.91</v>
      </c>
      <c r="T599" s="40">
        <v>2419.91</v>
      </c>
      <c r="U599" s="40">
        <v>2419.91</v>
      </c>
      <c r="V599" s="40">
        <v>4411.3599999999997</v>
      </c>
      <c r="W599" s="40">
        <v>4411.3599999999997</v>
      </c>
      <c r="X599" s="40">
        <v>4411.3599999999997</v>
      </c>
      <c r="Y599" s="40">
        <v>6964.22</v>
      </c>
      <c r="Z599" s="40">
        <v>6964.22</v>
      </c>
      <c r="AA599" s="40">
        <v>6964.22</v>
      </c>
      <c r="AB599" s="40">
        <v>9575.68</v>
      </c>
      <c r="AD599" s="40">
        <f t="shared" si="783"/>
        <v>0</v>
      </c>
      <c r="AE599" s="40">
        <f t="shared" si="784"/>
        <v>0</v>
      </c>
      <c r="AF599" s="40">
        <f t="shared" si="785"/>
        <v>16532.09</v>
      </c>
      <c r="AG599" s="40">
        <f t="shared" si="786"/>
        <v>16537.509999999998</v>
      </c>
      <c r="AH599" s="40">
        <f t="shared" si="787"/>
        <v>16573.21</v>
      </c>
      <c r="AI599" s="40">
        <f t="shared" si="788"/>
        <v>29686.9</v>
      </c>
      <c r="AJ599" s="40">
        <f t="shared" si="789"/>
        <v>29686.9</v>
      </c>
      <c r="AK599" s="40">
        <f t="shared" si="790"/>
        <v>29686.9</v>
      </c>
      <c r="AL599" s="40">
        <f t="shared" si="791"/>
        <v>29686.9</v>
      </c>
      <c r="AM599" s="40">
        <f t="shared" si="792"/>
        <v>29686.9</v>
      </c>
      <c r="AN599" s="40">
        <f t="shared" si="793"/>
        <v>29686.9</v>
      </c>
      <c r="AO599" s="167">
        <f t="shared" si="794"/>
        <v>29686.9</v>
      </c>
    </row>
    <row r="600" spans="1:41" ht="16.399999999999999" customHeight="1">
      <c r="A600" s="20">
        <v>97006</v>
      </c>
      <c r="B600" s="14" t="s">
        <v>468</v>
      </c>
      <c r="C600" s="40">
        <f>SUMIF(Jan!$A:$A,TB!$A600,Jan!$H:$H)</f>
        <v>0</v>
      </c>
      <c r="D600" s="40">
        <f>SUMIF(Feb!$A:$A,TB!$A600,Feb!$H:$H)</f>
        <v>0</v>
      </c>
      <c r="E600" s="40">
        <f>SUMIF(Mar!$A:$A,TB!$A600,Mar!$H:$H)</f>
        <v>0</v>
      </c>
      <c r="F600" s="40">
        <f>SUMIF(Apr!$A:$A,TB!$A600,Apr!$H:$H)</f>
        <v>0</v>
      </c>
      <c r="G600" s="40">
        <f>SUMIF(May!$A:$A,TB!$A600,May!$H:$H)</f>
        <v>0</v>
      </c>
      <c r="H600" s="40">
        <f>SUMIF(Jun!$A:$A,TB!$A600,Jun!$H:$H)</f>
        <v>0</v>
      </c>
      <c r="I600" s="40">
        <f>SUMIF(Jul!$A:$A,TB!$A600,Jul!$H:$H)</f>
        <v>0</v>
      </c>
      <c r="J600" s="40">
        <f>SUMIF(Aug!$A:$A,TB!$A600,Aug!$H:$H)</f>
        <v>0</v>
      </c>
      <c r="K600" s="40">
        <f>SUMIF(Sep!$A:$A,TB!$A600,Sep!$H:$H)</f>
        <v>0</v>
      </c>
      <c r="L600" s="40">
        <f>SUMIF(Oct!$A:$A,TB!$A600,Oct!$H:$H)</f>
        <v>0</v>
      </c>
      <c r="M600" s="40">
        <f>SUMIF(Nov!$A:$A,TB!$A600,Nov!$H:$H)</f>
        <v>0</v>
      </c>
      <c r="N600" s="167">
        <f>SUMIF(Dec!$A:$A,TB!$A600,Dec!$H:$H)</f>
        <v>0</v>
      </c>
      <c r="O600" s="181"/>
      <c r="P600" s="181"/>
      <c r="Q600" s="172">
        <v>0</v>
      </c>
      <c r="R600" s="40">
        <v>0</v>
      </c>
      <c r="S600" s="40">
        <v>0</v>
      </c>
      <c r="T600" s="40">
        <v>0</v>
      </c>
      <c r="U600" s="40">
        <v>0</v>
      </c>
      <c r="V600" s="40">
        <v>0</v>
      </c>
      <c r="W600" s="40">
        <v>0</v>
      </c>
      <c r="X600" s="40">
        <v>0</v>
      </c>
      <c r="Y600" s="40">
        <v>0</v>
      </c>
      <c r="Z600" s="40">
        <v>0</v>
      </c>
      <c r="AA600" s="40">
        <v>0</v>
      </c>
      <c r="AB600" s="40">
        <v>0</v>
      </c>
      <c r="AD600" s="40">
        <f t="shared" si="783"/>
        <v>0</v>
      </c>
      <c r="AE600" s="40">
        <f t="shared" si="784"/>
        <v>0</v>
      </c>
      <c r="AF600" s="40">
        <f t="shared" si="785"/>
        <v>0</v>
      </c>
      <c r="AG600" s="40">
        <f t="shared" si="786"/>
        <v>0</v>
      </c>
      <c r="AH600" s="40">
        <f t="shared" si="787"/>
        <v>0</v>
      </c>
      <c r="AI600" s="40">
        <f t="shared" si="788"/>
        <v>0</v>
      </c>
      <c r="AJ600" s="40">
        <f t="shared" si="789"/>
        <v>0</v>
      </c>
      <c r="AK600" s="40">
        <f t="shared" si="790"/>
        <v>0</v>
      </c>
      <c r="AL600" s="40">
        <f t="shared" si="791"/>
        <v>0</v>
      </c>
      <c r="AM600" s="40">
        <f t="shared" si="792"/>
        <v>0</v>
      </c>
      <c r="AN600" s="40">
        <f t="shared" si="793"/>
        <v>0</v>
      </c>
      <c r="AO600" s="167">
        <f t="shared" si="794"/>
        <v>0</v>
      </c>
    </row>
    <row r="601" spans="1:41" ht="16.399999999999999" customHeight="1">
      <c r="A601" s="20"/>
      <c r="B601" s="14"/>
      <c r="C601" s="40">
        <f>SUMIF(Jan!$A:$A,TB!$A601,Jan!$H:$H)</f>
        <v>0</v>
      </c>
      <c r="D601" s="40">
        <f>SUMIF(Feb!$A:$A,TB!$A601,Feb!$H:$H)</f>
        <v>0</v>
      </c>
      <c r="E601" s="40">
        <f>SUMIF(Mar!$A:$A,TB!$A601,Mar!$H:$H)</f>
        <v>0</v>
      </c>
      <c r="F601" s="40">
        <f>SUMIF(Apr!$A:$A,TB!$A601,Apr!$H:$H)</f>
        <v>0</v>
      </c>
      <c r="G601" s="40">
        <f>SUMIF(May!$A:$A,TB!$A601,May!$H:$H)</f>
        <v>0</v>
      </c>
      <c r="H601" s="40">
        <f>SUMIF(Jun!$A:$A,TB!$A601,Jun!$H:$H)</f>
        <v>0</v>
      </c>
      <c r="I601" s="40">
        <f>SUMIF(Jul!$A:$A,TB!$A601,Jul!$H:$H)</f>
        <v>0</v>
      </c>
      <c r="J601" s="40">
        <f>SUMIF(Aug!$A:$A,TB!$A601,Aug!$H:$H)</f>
        <v>0</v>
      </c>
      <c r="K601" s="40">
        <f>SUMIF(Sep!$A:$A,TB!$A601,Sep!$H:$H)</f>
        <v>0</v>
      </c>
      <c r="L601" s="40">
        <f>SUMIF(Oct!$A:$A,TB!$A601,Oct!$H:$H)</f>
        <v>0</v>
      </c>
      <c r="M601" s="40">
        <f>SUMIF(Nov!$A:$A,TB!$A601,Nov!$H:$H)</f>
        <v>0</v>
      </c>
      <c r="N601" s="167">
        <f>SUMIF(Dec!$A:$A,TB!$A601,Dec!$H:$H)</f>
        <v>0</v>
      </c>
      <c r="O601" s="181"/>
      <c r="P601" s="181"/>
      <c r="Q601" s="172">
        <v>0</v>
      </c>
      <c r="R601" s="40">
        <v>0</v>
      </c>
      <c r="S601" s="40">
        <v>0</v>
      </c>
      <c r="T601" s="40">
        <v>0</v>
      </c>
      <c r="U601" s="40">
        <v>0</v>
      </c>
      <c r="V601" s="40">
        <v>0</v>
      </c>
      <c r="W601" s="40">
        <v>0</v>
      </c>
      <c r="X601" s="40">
        <v>0</v>
      </c>
      <c r="Y601" s="40">
        <v>0</v>
      </c>
      <c r="Z601" s="40">
        <v>0</v>
      </c>
      <c r="AA601" s="40">
        <v>0</v>
      </c>
      <c r="AB601" s="40">
        <v>0</v>
      </c>
      <c r="AD601" s="40">
        <f t="shared" si="783"/>
        <v>0</v>
      </c>
      <c r="AE601" s="40">
        <f t="shared" si="784"/>
        <v>0</v>
      </c>
      <c r="AF601" s="40">
        <f t="shared" si="785"/>
        <v>0</v>
      </c>
      <c r="AG601" s="40">
        <f t="shared" si="786"/>
        <v>0</v>
      </c>
      <c r="AH601" s="40">
        <f t="shared" si="787"/>
        <v>0</v>
      </c>
      <c r="AI601" s="40">
        <f t="shared" si="788"/>
        <v>0</v>
      </c>
      <c r="AJ601" s="40">
        <f t="shared" si="789"/>
        <v>0</v>
      </c>
      <c r="AK601" s="40">
        <f t="shared" si="790"/>
        <v>0</v>
      </c>
      <c r="AL601" s="40">
        <f t="shared" si="791"/>
        <v>0</v>
      </c>
      <c r="AM601" s="40">
        <f t="shared" si="792"/>
        <v>0</v>
      </c>
      <c r="AN601" s="40">
        <f t="shared" si="793"/>
        <v>0</v>
      </c>
      <c r="AO601" s="167">
        <f t="shared" si="794"/>
        <v>0</v>
      </c>
    </row>
    <row r="602" spans="1:41" ht="16.399999999999999" customHeight="1">
      <c r="A602" s="13"/>
      <c r="B602" s="21"/>
      <c r="C602" s="40">
        <f>SUMIF(Jan!$A:$A,TB!$A602,Jan!$H:$H)</f>
        <v>0</v>
      </c>
      <c r="D602" s="40">
        <f>SUMIF(Feb!$A:$A,TB!$A602,Feb!$H:$H)</f>
        <v>0</v>
      </c>
      <c r="E602" s="40">
        <f>SUMIF(Mar!$A:$A,TB!$A602,Mar!$H:$H)</f>
        <v>0</v>
      </c>
      <c r="F602" s="40">
        <f>SUMIF(Apr!$A:$A,TB!$A602,Apr!$H:$H)</f>
        <v>0</v>
      </c>
      <c r="G602" s="40">
        <f>SUMIF(May!$A:$A,TB!$A602,May!$H:$H)</f>
        <v>0</v>
      </c>
      <c r="H602" s="40">
        <f>SUMIF(Jun!$A:$A,TB!$A602,Jun!$H:$H)</f>
        <v>0</v>
      </c>
      <c r="I602" s="40">
        <f>SUMIF(Jul!$A:$A,TB!$A602,Jul!$H:$H)</f>
        <v>0</v>
      </c>
      <c r="J602" s="40">
        <f>SUMIF(Aug!$A:$A,TB!$A602,Aug!$H:$H)</f>
        <v>0</v>
      </c>
      <c r="K602" s="40">
        <f>SUMIF(Sep!$A:$A,TB!$A602,Sep!$H:$H)</f>
        <v>0</v>
      </c>
      <c r="L602" s="40">
        <f>SUMIF(Oct!$A:$A,TB!$A602,Oct!$H:$H)</f>
        <v>0</v>
      </c>
      <c r="M602" s="40">
        <f>SUMIF(Nov!$A:$A,TB!$A602,Nov!$H:$H)</f>
        <v>0</v>
      </c>
      <c r="N602" s="167">
        <f>SUMIF(Dec!$A:$A,TB!$A602,Dec!$H:$H)</f>
        <v>0</v>
      </c>
      <c r="O602" s="181"/>
      <c r="P602" s="181"/>
      <c r="Q602" s="172">
        <v>0</v>
      </c>
      <c r="R602" s="40">
        <v>0</v>
      </c>
      <c r="S602" s="40">
        <v>0</v>
      </c>
      <c r="T602" s="40">
        <v>0</v>
      </c>
      <c r="U602" s="40">
        <v>0</v>
      </c>
      <c r="V602" s="40">
        <v>0</v>
      </c>
      <c r="W602" s="40">
        <v>0</v>
      </c>
      <c r="X602" s="40">
        <v>0</v>
      </c>
      <c r="Y602" s="40">
        <v>0</v>
      </c>
      <c r="Z602" s="40">
        <v>0</v>
      </c>
      <c r="AA602" s="40">
        <v>0</v>
      </c>
      <c r="AB602" s="40">
        <v>0</v>
      </c>
      <c r="AD602" s="40">
        <f t="shared" si="783"/>
        <v>0</v>
      </c>
      <c r="AE602" s="40">
        <f t="shared" si="784"/>
        <v>0</v>
      </c>
      <c r="AF602" s="40">
        <f t="shared" si="785"/>
        <v>0</v>
      </c>
      <c r="AG602" s="40">
        <f t="shared" si="786"/>
        <v>0</v>
      </c>
      <c r="AH602" s="40">
        <f t="shared" si="787"/>
        <v>0</v>
      </c>
      <c r="AI602" s="40">
        <f t="shared" si="788"/>
        <v>0</v>
      </c>
      <c r="AJ602" s="40">
        <f t="shared" si="789"/>
        <v>0</v>
      </c>
      <c r="AK602" s="40">
        <f t="shared" si="790"/>
        <v>0</v>
      </c>
      <c r="AL602" s="40">
        <f t="shared" si="791"/>
        <v>0</v>
      </c>
      <c r="AM602" s="40">
        <f t="shared" si="792"/>
        <v>0</v>
      </c>
      <c r="AN602" s="40">
        <f t="shared" si="793"/>
        <v>0</v>
      </c>
      <c r="AO602" s="167">
        <f t="shared" si="794"/>
        <v>0</v>
      </c>
    </row>
    <row r="603" spans="1:41" ht="16.399999999999999" customHeight="1">
      <c r="A603" s="17" t="s">
        <v>86</v>
      </c>
      <c r="B603" s="18"/>
      <c r="C603" s="19">
        <f t="shared" ref="C603" si="795">ROUND(SUM(C598:C602),2)</f>
        <v>0</v>
      </c>
      <c r="D603" s="19">
        <f t="shared" ref="D603:N603" si="796">ROUND(SUM(D598:D602),2)</f>
        <v>0</v>
      </c>
      <c r="E603" s="19">
        <f t="shared" si="796"/>
        <v>2164.17</v>
      </c>
      <c r="F603" s="19">
        <f t="shared" si="796"/>
        <v>2164.17</v>
      </c>
      <c r="G603" s="19">
        <f t="shared" si="796"/>
        <v>2164.17</v>
      </c>
      <c r="H603" s="19">
        <f t="shared" si="796"/>
        <v>3873.35</v>
      </c>
      <c r="I603" s="19">
        <f t="shared" si="796"/>
        <v>3873.35</v>
      </c>
      <c r="J603" s="19">
        <f t="shared" si="796"/>
        <v>3873.35</v>
      </c>
      <c r="K603" s="19">
        <f t="shared" si="796"/>
        <v>3873.35</v>
      </c>
      <c r="L603" s="19">
        <f t="shared" si="796"/>
        <v>3873.35</v>
      </c>
      <c r="M603" s="19">
        <f t="shared" si="796"/>
        <v>3873.35</v>
      </c>
      <c r="N603" s="166">
        <f t="shared" si="796"/>
        <v>3873.35</v>
      </c>
      <c r="O603" s="181"/>
      <c r="P603" s="181"/>
      <c r="Q603" s="171">
        <v>0</v>
      </c>
      <c r="R603" s="19">
        <v>0</v>
      </c>
      <c r="S603" s="19">
        <v>2419.91</v>
      </c>
      <c r="T603" s="19">
        <v>2419.91</v>
      </c>
      <c r="U603" s="19">
        <v>2419.91</v>
      </c>
      <c r="V603" s="19">
        <v>4411.3599999999997</v>
      </c>
      <c r="W603" s="19">
        <v>4411.3599999999997</v>
      </c>
      <c r="X603" s="19">
        <v>4411.3599999999997</v>
      </c>
      <c r="Y603" s="19">
        <v>6964.22</v>
      </c>
      <c r="Z603" s="19">
        <v>6964.22</v>
      </c>
      <c r="AA603" s="19">
        <v>6964.22</v>
      </c>
      <c r="AB603" s="19">
        <v>9575.68</v>
      </c>
      <c r="AD603" s="19">
        <f t="shared" ref="AD603:AO603" si="797">ROUND(SUM(AD598:AD602),2)</f>
        <v>0</v>
      </c>
      <c r="AE603" s="19">
        <f t="shared" si="797"/>
        <v>0</v>
      </c>
      <c r="AF603" s="19">
        <f t="shared" si="797"/>
        <v>16532.09</v>
      </c>
      <c r="AG603" s="19">
        <f t="shared" si="797"/>
        <v>16537.509999999998</v>
      </c>
      <c r="AH603" s="19">
        <f t="shared" si="797"/>
        <v>16573.21</v>
      </c>
      <c r="AI603" s="19">
        <f t="shared" si="797"/>
        <v>29686.9</v>
      </c>
      <c r="AJ603" s="19">
        <f t="shared" si="797"/>
        <v>29686.9</v>
      </c>
      <c r="AK603" s="19">
        <f t="shared" si="797"/>
        <v>29686.9</v>
      </c>
      <c r="AL603" s="19">
        <f t="shared" si="797"/>
        <v>29686.9</v>
      </c>
      <c r="AM603" s="19">
        <f t="shared" si="797"/>
        <v>29686.9</v>
      </c>
      <c r="AN603" s="19">
        <f t="shared" si="797"/>
        <v>29686.9</v>
      </c>
      <c r="AO603" s="19">
        <f t="shared" si="797"/>
        <v>29686.9</v>
      </c>
    </row>
    <row r="604" spans="1:41" ht="16.399999999999999" customHeight="1">
      <c r="A604" s="20"/>
      <c r="B604" s="14"/>
      <c r="C604" s="40">
        <f>SUMIF(Jan!$A:$A,TB!$A604,Jan!$H:$H)</f>
        <v>0</v>
      </c>
      <c r="D604" s="40">
        <f>SUMIF(Feb!$A:$A,TB!$A604,Feb!$H:$H)</f>
        <v>0</v>
      </c>
      <c r="E604" s="40">
        <f>SUMIF(Mar!$A:$A,TB!$A604,Mar!$H:$H)</f>
        <v>0</v>
      </c>
      <c r="F604" s="40">
        <f>SUMIF(Apr!$A:$A,TB!$A604,Apr!$H:$H)</f>
        <v>0</v>
      </c>
      <c r="G604" s="40">
        <f>SUMIF(May!$A:$A,TB!$A604,May!$H:$H)</f>
        <v>0</v>
      </c>
      <c r="H604" s="40">
        <f>SUMIF(Jun!$A:$A,TB!$A604,Jun!$H:$H)</f>
        <v>0</v>
      </c>
      <c r="I604" s="40">
        <f>SUMIF(Jul!$A:$A,TB!$A604,Jul!$H:$H)</f>
        <v>0</v>
      </c>
      <c r="J604" s="40">
        <f>SUMIF(Aug!$A:$A,TB!$A604,Aug!$H:$H)</f>
        <v>0</v>
      </c>
      <c r="K604" s="40">
        <f>SUMIF(Sep!$A:$A,TB!$A604,Sep!$H:$H)</f>
        <v>0</v>
      </c>
      <c r="L604" s="40">
        <f>SUMIF(Oct!$A:$A,TB!$A604,Oct!$H:$H)</f>
        <v>0</v>
      </c>
      <c r="M604" s="40">
        <f>SUMIF(Nov!$A:$A,TB!$A604,Nov!$H:$H)</f>
        <v>0</v>
      </c>
      <c r="N604" s="167">
        <f>SUMIF(Dec!$A:$A,TB!$A604,Dec!$H:$H)</f>
        <v>0</v>
      </c>
      <c r="O604" s="181"/>
      <c r="P604" s="181"/>
      <c r="Q604" s="172">
        <v>0</v>
      </c>
      <c r="R604" s="40">
        <v>0</v>
      </c>
      <c r="S604" s="40">
        <v>0</v>
      </c>
      <c r="T604" s="40">
        <v>0</v>
      </c>
      <c r="U604" s="40">
        <v>0</v>
      </c>
      <c r="V604" s="40">
        <v>0</v>
      </c>
      <c r="W604" s="40">
        <v>0</v>
      </c>
      <c r="X604" s="40">
        <v>0</v>
      </c>
      <c r="Y604" s="40">
        <v>0</v>
      </c>
      <c r="Z604" s="40">
        <v>0</v>
      </c>
      <c r="AA604" s="40">
        <v>0</v>
      </c>
      <c r="AB604" s="40">
        <v>0</v>
      </c>
      <c r="AD604" s="40">
        <f t="shared" ref="AD604:AD606" si="798">ROUND(C604*AD$2,2)</f>
        <v>0</v>
      </c>
      <c r="AE604" s="40">
        <f t="shared" ref="AE604:AE606" si="799">ROUND(D604*AE$2,2)</f>
        <v>0</v>
      </c>
      <c r="AF604" s="40">
        <f t="shared" ref="AF604:AF606" si="800">ROUND(E604*AF$2,2)</f>
        <v>0</v>
      </c>
      <c r="AG604" s="40">
        <f t="shared" ref="AG604:AG606" si="801">ROUND(F604*AG$2,2)</f>
        <v>0</v>
      </c>
      <c r="AH604" s="40">
        <f t="shared" ref="AH604:AH606" si="802">ROUND(G604*AH$2,2)</f>
        <v>0</v>
      </c>
      <c r="AI604" s="40">
        <f t="shared" ref="AI604:AI606" si="803">ROUND(H604*AI$2,2)</f>
        <v>0</v>
      </c>
      <c r="AJ604" s="40">
        <f t="shared" ref="AJ604:AJ606" si="804">ROUND(I604*AJ$2,2)</f>
        <v>0</v>
      </c>
      <c r="AK604" s="40">
        <f t="shared" ref="AK604:AK606" si="805">ROUND(J604*AK$2,2)</f>
        <v>0</v>
      </c>
      <c r="AL604" s="40">
        <f t="shared" ref="AL604:AL606" si="806">ROUND(K604*AL$2,2)</f>
        <v>0</v>
      </c>
      <c r="AM604" s="40">
        <f t="shared" ref="AM604:AM606" si="807">ROUND(L604*AM$2,2)</f>
        <v>0</v>
      </c>
      <c r="AN604" s="40">
        <f t="shared" ref="AN604:AN606" si="808">ROUND(M604*AN$2,2)</f>
        <v>0</v>
      </c>
      <c r="AO604" s="167">
        <f t="shared" ref="AO604:AO606" si="809">ROUND(N604*AO$2,2)</f>
        <v>0</v>
      </c>
    </row>
    <row r="605" spans="1:41" ht="16.399999999999999" customHeight="1">
      <c r="A605" s="13">
        <v>94026</v>
      </c>
      <c r="B605" s="21" t="s">
        <v>469</v>
      </c>
      <c r="C605" s="40">
        <f>SUMIF(Jan!$A:$A,TB!$A605,Jan!$H:$H)</f>
        <v>35557.96</v>
      </c>
      <c r="D605" s="40">
        <f>SUMIF(Feb!$A:$A,TB!$A605,Feb!$H:$H)</f>
        <v>53751.75</v>
      </c>
      <c r="E605" s="40">
        <f>SUMIF(Mar!$A:$A,TB!$A605,Mar!$H:$H)</f>
        <v>224362.61</v>
      </c>
      <c r="F605" s="40">
        <f>SUMIF(Apr!$A:$A,TB!$A605,Apr!$H:$H)</f>
        <v>251199.93</v>
      </c>
      <c r="G605" s="40">
        <f>SUMIF(May!$A:$A,TB!$A605,May!$H:$H)</f>
        <v>243619.88</v>
      </c>
      <c r="H605" s="40">
        <f>SUMIF(Jun!$A:$A,TB!$A605,Jun!$H:$H)</f>
        <v>321633.68</v>
      </c>
      <c r="I605" s="40">
        <f>SUMIF(Jul!$A:$A,TB!$A605,Jul!$H:$H)</f>
        <v>321633.68</v>
      </c>
      <c r="J605" s="40">
        <f>SUMIF(Aug!$A:$A,TB!$A605,Aug!$H:$H)</f>
        <v>321633.68</v>
      </c>
      <c r="K605" s="40">
        <f>SUMIF(Sep!$A:$A,TB!$A605,Sep!$H:$H)</f>
        <v>321633.68</v>
      </c>
      <c r="L605" s="40">
        <f>SUMIF(Oct!$A:$A,TB!$A605,Oct!$H:$H)</f>
        <v>321633.68</v>
      </c>
      <c r="M605" s="40">
        <f>SUMIF(Nov!$A:$A,TB!$A605,Nov!$H:$H)</f>
        <v>321633.68</v>
      </c>
      <c r="N605" s="167">
        <f>SUMIF(Dec!$A:$A,TB!$A605,Dec!$H:$H)</f>
        <v>321633.68</v>
      </c>
      <c r="O605" s="181"/>
      <c r="P605" s="181"/>
      <c r="Q605" s="172">
        <v>83242.86</v>
      </c>
      <c r="R605" s="40">
        <v>99080.5</v>
      </c>
      <c r="S605" s="40">
        <v>133118.09</v>
      </c>
      <c r="T605" s="40">
        <v>115100.77</v>
      </c>
      <c r="U605" s="40">
        <v>136411.76999999999</v>
      </c>
      <c r="V605" s="40">
        <v>249827.19</v>
      </c>
      <c r="W605" s="40">
        <v>293962.77</v>
      </c>
      <c r="X605" s="40">
        <v>301028.34000000003</v>
      </c>
      <c r="Y605" s="40">
        <v>152995.79999999999</v>
      </c>
      <c r="Z605" s="40">
        <v>143719.03</v>
      </c>
      <c r="AA605" s="40">
        <v>165039.35</v>
      </c>
      <c r="AB605" s="40">
        <v>326691.15999999997</v>
      </c>
      <c r="AD605" s="40">
        <f t="shared" si="798"/>
        <v>272950.01</v>
      </c>
      <c r="AE605" s="40">
        <f t="shared" si="799"/>
        <v>410862.25</v>
      </c>
      <c r="AF605" s="40">
        <f t="shared" si="800"/>
        <v>1713905.98</v>
      </c>
      <c r="AG605" s="40">
        <f t="shared" si="801"/>
        <v>1919544.27</v>
      </c>
      <c r="AH605" s="40">
        <f t="shared" si="802"/>
        <v>1865641.04</v>
      </c>
      <c r="AI605" s="40">
        <f t="shared" si="803"/>
        <v>2465129.1800000002</v>
      </c>
      <c r="AJ605" s="40">
        <f t="shared" si="804"/>
        <v>2465129.1800000002</v>
      </c>
      <c r="AK605" s="40">
        <f t="shared" si="805"/>
        <v>2465129.1800000002</v>
      </c>
      <c r="AL605" s="40">
        <f t="shared" si="806"/>
        <v>2465129.1800000002</v>
      </c>
      <c r="AM605" s="40">
        <f t="shared" si="807"/>
        <v>2465129.1800000002</v>
      </c>
      <c r="AN605" s="40">
        <f t="shared" si="808"/>
        <v>2465129.1800000002</v>
      </c>
      <c r="AO605" s="167">
        <f t="shared" si="809"/>
        <v>2465129.1800000002</v>
      </c>
    </row>
    <row r="606" spans="1:41" ht="16.399999999999999" customHeight="1">
      <c r="A606" s="13"/>
      <c r="B606" s="21"/>
      <c r="C606" s="40">
        <f>SUMIF(Jan!$A:$A,TB!$A606,Jan!$H:$H)</f>
        <v>0</v>
      </c>
      <c r="D606" s="40">
        <f>SUMIF(Feb!$A:$A,TB!$A606,Feb!$H:$H)</f>
        <v>0</v>
      </c>
      <c r="E606" s="40">
        <f>SUMIF(Mar!$A:$A,TB!$A606,Mar!$H:$H)</f>
        <v>0</v>
      </c>
      <c r="F606" s="40">
        <f>SUMIF(Apr!$A:$A,TB!$A606,Apr!$H:$H)</f>
        <v>0</v>
      </c>
      <c r="G606" s="40">
        <f>SUMIF(May!$A:$A,TB!$A606,May!$H:$H)</f>
        <v>0</v>
      </c>
      <c r="H606" s="40">
        <f>SUMIF(Jun!$A:$A,TB!$A606,Jun!$H:$H)</f>
        <v>0</v>
      </c>
      <c r="I606" s="40">
        <f>SUMIF(Jul!$A:$A,TB!$A606,Jul!$H:$H)</f>
        <v>0</v>
      </c>
      <c r="J606" s="40">
        <f>SUMIF(Aug!$A:$A,TB!$A606,Aug!$H:$H)</f>
        <v>0</v>
      </c>
      <c r="K606" s="40">
        <f>SUMIF(Sep!$A:$A,TB!$A606,Sep!$H:$H)</f>
        <v>0</v>
      </c>
      <c r="L606" s="40">
        <f>SUMIF(Oct!$A:$A,TB!$A606,Oct!$H:$H)</f>
        <v>0</v>
      </c>
      <c r="M606" s="40">
        <f>SUMIF(Nov!$A:$A,TB!$A606,Nov!$H:$H)</f>
        <v>0</v>
      </c>
      <c r="N606" s="167">
        <f>SUMIF(Dec!$A:$A,TB!$A606,Dec!$H:$H)</f>
        <v>0</v>
      </c>
      <c r="O606" s="181"/>
      <c r="P606" s="181"/>
      <c r="Q606" s="172">
        <v>0</v>
      </c>
      <c r="R606" s="40">
        <v>0</v>
      </c>
      <c r="S606" s="40">
        <v>0</v>
      </c>
      <c r="T606" s="40">
        <v>0</v>
      </c>
      <c r="U606" s="40">
        <v>0</v>
      </c>
      <c r="V606" s="40">
        <v>0</v>
      </c>
      <c r="W606" s="40">
        <v>0</v>
      </c>
      <c r="X606" s="40">
        <v>0</v>
      </c>
      <c r="Y606" s="40">
        <v>0</v>
      </c>
      <c r="Z606" s="40">
        <v>0</v>
      </c>
      <c r="AA606" s="40">
        <v>0</v>
      </c>
      <c r="AB606" s="40">
        <v>0</v>
      </c>
      <c r="AD606" s="40">
        <f t="shared" si="798"/>
        <v>0</v>
      </c>
      <c r="AE606" s="40">
        <f t="shared" si="799"/>
        <v>0</v>
      </c>
      <c r="AF606" s="40">
        <f t="shared" si="800"/>
        <v>0</v>
      </c>
      <c r="AG606" s="40">
        <f t="shared" si="801"/>
        <v>0</v>
      </c>
      <c r="AH606" s="40">
        <f t="shared" si="802"/>
        <v>0</v>
      </c>
      <c r="AI606" s="40">
        <f t="shared" si="803"/>
        <v>0</v>
      </c>
      <c r="AJ606" s="40">
        <f t="shared" si="804"/>
        <v>0</v>
      </c>
      <c r="AK606" s="40">
        <f t="shared" si="805"/>
        <v>0</v>
      </c>
      <c r="AL606" s="40">
        <f t="shared" si="806"/>
        <v>0</v>
      </c>
      <c r="AM606" s="40">
        <f t="shared" si="807"/>
        <v>0</v>
      </c>
      <c r="AN606" s="40">
        <f t="shared" si="808"/>
        <v>0</v>
      </c>
      <c r="AO606" s="167">
        <f t="shared" si="809"/>
        <v>0</v>
      </c>
    </row>
    <row r="607" spans="1:41" ht="16.399999999999999" customHeight="1">
      <c r="A607" s="17" t="s">
        <v>88</v>
      </c>
      <c r="B607" s="18"/>
      <c r="C607" s="19">
        <f t="shared" ref="C607" si="810">ROUND(SUM(C604:C606),2)</f>
        <v>35557.96</v>
      </c>
      <c r="D607" s="19">
        <f t="shared" ref="D607:N607" si="811">ROUND(SUM(D604:D606),2)</f>
        <v>53751.75</v>
      </c>
      <c r="E607" s="19">
        <f t="shared" si="811"/>
        <v>224362.61</v>
      </c>
      <c r="F607" s="19">
        <f t="shared" si="811"/>
        <v>251199.93</v>
      </c>
      <c r="G607" s="19">
        <f t="shared" si="811"/>
        <v>243619.88</v>
      </c>
      <c r="H607" s="19">
        <f t="shared" si="811"/>
        <v>321633.68</v>
      </c>
      <c r="I607" s="19">
        <f t="shared" si="811"/>
        <v>321633.68</v>
      </c>
      <c r="J607" s="19">
        <f t="shared" si="811"/>
        <v>321633.68</v>
      </c>
      <c r="K607" s="19">
        <f t="shared" si="811"/>
        <v>321633.68</v>
      </c>
      <c r="L607" s="19">
        <f t="shared" si="811"/>
        <v>321633.68</v>
      </c>
      <c r="M607" s="19">
        <f t="shared" si="811"/>
        <v>321633.68</v>
      </c>
      <c r="N607" s="166">
        <f t="shared" si="811"/>
        <v>321633.68</v>
      </c>
      <c r="O607" s="181"/>
      <c r="P607" s="181"/>
      <c r="Q607" s="171">
        <v>83242.86</v>
      </c>
      <c r="R607" s="19">
        <v>99080.5</v>
      </c>
      <c r="S607" s="19">
        <v>133118.09</v>
      </c>
      <c r="T607" s="19">
        <v>115100.77</v>
      </c>
      <c r="U607" s="19">
        <v>136411.76999999999</v>
      </c>
      <c r="V607" s="19">
        <v>249827.19</v>
      </c>
      <c r="W607" s="19">
        <v>293962.77</v>
      </c>
      <c r="X607" s="19">
        <v>301028.34000000003</v>
      </c>
      <c r="Y607" s="19">
        <v>152995.79999999999</v>
      </c>
      <c r="Z607" s="19">
        <v>143719.03</v>
      </c>
      <c r="AA607" s="19">
        <v>165039.35</v>
      </c>
      <c r="AB607" s="19">
        <v>326691.15999999997</v>
      </c>
      <c r="AD607" s="19">
        <f t="shared" ref="AD607:AO607" si="812">ROUND(SUM(AD604:AD606),2)</f>
        <v>272950.01</v>
      </c>
      <c r="AE607" s="19">
        <f t="shared" si="812"/>
        <v>410862.25</v>
      </c>
      <c r="AF607" s="19">
        <f t="shared" si="812"/>
        <v>1713905.98</v>
      </c>
      <c r="AG607" s="19">
        <f t="shared" si="812"/>
        <v>1919544.27</v>
      </c>
      <c r="AH607" s="19">
        <f t="shared" si="812"/>
        <v>1865641.04</v>
      </c>
      <c r="AI607" s="19">
        <f t="shared" si="812"/>
        <v>2465129.1800000002</v>
      </c>
      <c r="AJ607" s="19">
        <f t="shared" si="812"/>
        <v>2465129.1800000002</v>
      </c>
      <c r="AK607" s="19">
        <f t="shared" si="812"/>
        <v>2465129.1800000002</v>
      </c>
      <c r="AL607" s="19">
        <f t="shared" si="812"/>
        <v>2465129.1800000002</v>
      </c>
      <c r="AM607" s="19">
        <f t="shared" si="812"/>
        <v>2465129.1800000002</v>
      </c>
      <c r="AN607" s="19">
        <f t="shared" si="812"/>
        <v>2465129.1800000002</v>
      </c>
      <c r="AO607" s="19">
        <f t="shared" si="812"/>
        <v>2465129.1800000002</v>
      </c>
    </row>
    <row r="608" spans="1:41" ht="16.399999999999999" customHeight="1">
      <c r="A608" s="11"/>
      <c r="B608" s="28"/>
      <c r="C608" s="41"/>
      <c r="D608" s="41"/>
      <c r="E608" s="41"/>
      <c r="F608" s="43"/>
      <c r="G608" s="42"/>
      <c r="H608" s="42"/>
      <c r="I608" s="42"/>
      <c r="J608" s="42"/>
      <c r="K608" s="42"/>
      <c r="L608" s="42"/>
      <c r="M608" s="42"/>
      <c r="N608" s="168"/>
      <c r="O608" s="181"/>
      <c r="P608" s="181"/>
      <c r="Q608" s="173"/>
      <c r="R608" s="41"/>
      <c r="S608" s="41"/>
      <c r="T608" s="43"/>
      <c r="U608" s="42"/>
      <c r="V608" s="42"/>
      <c r="W608" s="42"/>
      <c r="X608" s="42"/>
      <c r="Y608" s="42"/>
      <c r="Z608" s="42"/>
      <c r="AA608" s="42"/>
      <c r="AB608" s="42"/>
      <c r="AD608" s="41"/>
      <c r="AE608" s="41"/>
      <c r="AF608" s="41"/>
      <c r="AG608" s="43"/>
      <c r="AH608" s="42"/>
      <c r="AI608" s="42"/>
      <c r="AJ608" s="42"/>
      <c r="AK608" s="42"/>
      <c r="AL608" s="42"/>
      <c r="AM608" s="42"/>
      <c r="AN608" s="42"/>
      <c r="AO608" s="168"/>
    </row>
    <row r="609" spans="1:41" ht="16.399999999999999" customHeight="1">
      <c r="A609" s="11"/>
      <c r="B609" s="29"/>
      <c r="C609" s="41"/>
      <c r="D609" s="41"/>
      <c r="E609" s="41"/>
      <c r="F609" s="43"/>
      <c r="G609" s="42"/>
      <c r="H609" s="42"/>
      <c r="I609" s="42"/>
      <c r="J609" s="42"/>
      <c r="K609" s="42"/>
      <c r="L609" s="42"/>
      <c r="M609" s="42"/>
      <c r="N609" s="168"/>
      <c r="O609" s="181"/>
      <c r="P609" s="181"/>
      <c r="Q609" s="173"/>
      <c r="R609" s="41"/>
      <c r="S609" s="41"/>
      <c r="T609" s="43"/>
      <c r="U609" s="42"/>
      <c r="V609" s="42"/>
      <c r="W609" s="42"/>
      <c r="X609" s="42"/>
      <c r="Y609" s="42"/>
      <c r="Z609" s="42"/>
      <c r="AA609" s="42"/>
      <c r="AB609" s="42"/>
      <c r="AD609" s="41"/>
      <c r="AE609" s="41"/>
      <c r="AF609" s="41"/>
      <c r="AG609" s="43"/>
      <c r="AH609" s="42"/>
      <c r="AI609" s="42"/>
      <c r="AJ609" s="42"/>
      <c r="AK609" s="42"/>
      <c r="AL609" s="42"/>
      <c r="AM609" s="42"/>
      <c r="AN609" s="42"/>
      <c r="AO609" s="168"/>
    </row>
    <row r="610" spans="1:41" ht="16.399999999999999" customHeight="1">
      <c r="A610" s="30" t="s">
        <v>470</v>
      </c>
      <c r="B610" s="31"/>
      <c r="C610" s="32">
        <f t="shared" ref="C610:N610" si="813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 t="shared" si="813"/>
        <v>0</v>
      </c>
      <c r="E610" s="32">
        <f t="shared" si="813"/>
        <v>0</v>
      </c>
      <c r="F610" s="32">
        <f t="shared" si="813"/>
        <v>0</v>
      </c>
      <c r="G610" s="32">
        <f t="shared" si="813"/>
        <v>0</v>
      </c>
      <c r="H610" s="32">
        <f t="shared" si="813"/>
        <v>0</v>
      </c>
      <c r="I610" s="32">
        <f t="shared" si="813"/>
        <v>0</v>
      </c>
      <c r="J610" s="32">
        <f t="shared" si="813"/>
        <v>0</v>
      </c>
      <c r="K610" s="32">
        <f t="shared" si="813"/>
        <v>0</v>
      </c>
      <c r="L610" s="32">
        <f t="shared" si="813"/>
        <v>0</v>
      </c>
      <c r="M610" s="32">
        <f t="shared" si="813"/>
        <v>0</v>
      </c>
      <c r="N610" s="169">
        <f t="shared" si="813"/>
        <v>0</v>
      </c>
      <c r="O610" s="181"/>
      <c r="P610" s="181"/>
      <c r="Q610" s="174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 t="shared" ref="AD610:AO610" si="814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0.02</v>
      </c>
      <c r="AE610" s="32">
        <f t="shared" si="814"/>
        <v>0.02</v>
      </c>
      <c r="AF610" s="32">
        <f t="shared" si="814"/>
        <v>-0.09</v>
      </c>
      <c r="AG610" s="32">
        <f t="shared" si="814"/>
        <v>-0.02</v>
      </c>
      <c r="AH610" s="32">
        <f t="shared" si="814"/>
        <v>0.04</v>
      </c>
      <c r="AI610" s="32">
        <f t="shared" si="814"/>
        <v>-0.01</v>
      </c>
      <c r="AJ610" s="32">
        <f t="shared" si="814"/>
        <v>-0.01</v>
      </c>
      <c r="AK610" s="32">
        <f t="shared" si="814"/>
        <v>-0.01</v>
      </c>
      <c r="AL610" s="32">
        <f t="shared" si="814"/>
        <v>-0.01</v>
      </c>
      <c r="AM610" s="32">
        <f t="shared" si="814"/>
        <v>-0.01</v>
      </c>
      <c r="AN610" s="32">
        <f t="shared" si="814"/>
        <v>-0.01</v>
      </c>
      <c r="AO610" s="32">
        <f t="shared" si="814"/>
        <v>-0.01</v>
      </c>
    </row>
  </sheetData>
  <sheetProtection formatCells="0" formatColumns="0" formatRows="0" insertColumns="0" insertRows="0" insertHyperlinks="0" deleteColumns="0" deleteRows="0" sort="0" autoFilter="0" pivotTables="0"/>
  <autoFilter ref="A5:AO607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100"/>
  <sheetViews>
    <sheetView workbookViewId="0">
      <selection activeCell="J30" sqref="J30"/>
    </sheetView>
  </sheetViews>
  <sheetFormatPr defaultColWidth="8.69140625" defaultRowHeight="14.6"/>
  <cols>
    <col min="1" max="2" width="5.4609375" customWidth="1"/>
    <col min="3" max="3" width="36.69140625" customWidth="1"/>
    <col min="4" max="4" width="17.69140625" customWidth="1"/>
    <col min="5" max="5" width="16.4609375" customWidth="1"/>
    <col min="6" max="6" width="15.69140625" customWidth="1"/>
    <col min="7" max="8" width="17.69140625" customWidth="1"/>
  </cols>
  <sheetData>
    <row r="1" spans="1:8">
      <c r="A1" s="233" t="s">
        <v>574</v>
      </c>
      <c r="B1" s="234"/>
      <c r="C1" s="234"/>
      <c r="D1" s="234"/>
      <c r="E1" s="234"/>
      <c r="F1" s="235"/>
    </row>
    <row r="2" spans="1:8">
      <c r="A2" s="234"/>
      <c r="B2" s="234" t="s">
        <v>575</v>
      </c>
      <c r="C2" s="234"/>
      <c r="D2" s="236">
        <v>3055020.61</v>
      </c>
      <c r="F2" s="235"/>
    </row>
    <row r="3" spans="1:8">
      <c r="A3" s="234"/>
      <c r="B3" s="234" t="s">
        <v>576</v>
      </c>
      <c r="C3" s="234"/>
      <c r="D3" s="236">
        <v>2912064.61</v>
      </c>
      <c r="F3" s="235"/>
    </row>
    <row r="4" spans="1:8" ht="15" thickBot="1">
      <c r="A4" s="234"/>
      <c r="B4" s="234"/>
      <c r="C4" s="234"/>
      <c r="D4" s="237">
        <f>D2-D3</f>
        <v>142956</v>
      </c>
      <c r="F4" s="235"/>
    </row>
    <row r="5" spans="1:8" ht="15" thickTop="1">
      <c r="A5" s="234"/>
      <c r="B5" s="234"/>
      <c r="C5" s="234"/>
      <c r="D5" s="234"/>
      <c r="E5" s="238"/>
      <c r="F5" s="235"/>
    </row>
    <row r="6" spans="1:8">
      <c r="A6" s="239" t="s">
        <v>577</v>
      </c>
      <c r="B6" s="234" t="s">
        <v>485</v>
      </c>
      <c r="C6" s="240"/>
      <c r="D6" s="240">
        <v>94026</v>
      </c>
      <c r="E6" s="238">
        <f>68699+74257</f>
        <v>142956</v>
      </c>
      <c r="F6" s="238"/>
    </row>
    <row r="7" spans="1:8">
      <c r="A7" s="241" t="s">
        <v>578</v>
      </c>
      <c r="B7" s="234" t="s">
        <v>286</v>
      </c>
      <c r="C7" s="240"/>
      <c r="D7" s="240">
        <v>25007</v>
      </c>
      <c r="E7" s="238"/>
      <c r="F7" s="238">
        <f>E6</f>
        <v>142956</v>
      </c>
    </row>
    <row r="9" spans="1:8" s="245" customFormat="1" ht="12.9">
      <c r="A9" s="242" t="s">
        <v>579</v>
      </c>
      <c r="B9" s="243"/>
      <c r="C9" s="244"/>
      <c r="E9" s="246">
        <v>0.24</v>
      </c>
      <c r="F9" s="247"/>
      <c r="H9" s="248"/>
    </row>
    <row r="10" spans="1:8" s="245" customFormat="1" ht="12.9">
      <c r="A10" s="244"/>
      <c r="B10" s="244"/>
      <c r="C10" s="244"/>
      <c r="D10" s="249" t="s">
        <v>580</v>
      </c>
      <c r="E10" s="250"/>
      <c r="F10" s="249" t="s">
        <v>581</v>
      </c>
      <c r="G10" s="250"/>
      <c r="H10" s="248"/>
    </row>
    <row r="11" spans="1:8" s="245" customFormat="1" ht="12.9">
      <c r="A11" s="244"/>
      <c r="B11" s="244"/>
      <c r="C11" s="251" t="s">
        <v>582</v>
      </c>
      <c r="D11" s="251" t="s">
        <v>583</v>
      </c>
      <c r="E11" s="251" t="s">
        <v>584</v>
      </c>
      <c r="F11" s="251" t="s">
        <v>583</v>
      </c>
      <c r="G11" s="251" t="s">
        <v>584</v>
      </c>
      <c r="H11" s="252" t="s">
        <v>585</v>
      </c>
    </row>
    <row r="12" spans="1:8" s="245" customFormat="1" ht="12.9">
      <c r="A12" s="244"/>
      <c r="B12" s="244"/>
      <c r="C12" s="253"/>
      <c r="E12" s="244"/>
      <c r="F12" s="247"/>
      <c r="G12" s="244"/>
      <c r="H12" s="248"/>
    </row>
    <row r="13" spans="1:8" s="245" customFormat="1" ht="12.9">
      <c r="A13" s="198"/>
      <c r="B13" s="198"/>
      <c r="C13" s="254" t="s">
        <v>27</v>
      </c>
      <c r="D13" s="142">
        <v>-129977.02</v>
      </c>
      <c r="E13" s="142">
        <f>ROUND(D13*$E$9,2)</f>
        <v>-31194.48</v>
      </c>
      <c r="F13" s="142">
        <v>-103850.33</v>
      </c>
      <c r="G13" s="142">
        <f>ROUND(F13*$E$9,2)</f>
        <v>-24924.080000000002</v>
      </c>
      <c r="H13" s="142">
        <f>G13-E13</f>
        <v>6270.3999999999978</v>
      </c>
    </row>
    <row r="14" spans="1:8" s="245" customFormat="1" ht="12.9">
      <c r="A14" s="198"/>
      <c r="B14" s="198"/>
      <c r="C14" s="9" t="s">
        <v>52</v>
      </c>
      <c r="D14" s="255">
        <v>135147.44</v>
      </c>
      <c r="E14" s="142">
        <f>ROUND(D14*$E$9,2)</f>
        <v>32435.39</v>
      </c>
      <c r="F14" s="255">
        <v>108729.41</v>
      </c>
      <c r="G14" s="142">
        <f>ROUND(F14*$E$9,2)</f>
        <v>26095.06</v>
      </c>
      <c r="H14" s="142">
        <f t="shared" ref="H14" si="0">G14-E14</f>
        <v>-6340.3299999999981</v>
      </c>
    </row>
    <row r="15" spans="1:8" s="245" customFormat="1" ht="13.3" thickBot="1">
      <c r="A15" s="9"/>
      <c r="B15" s="9"/>
      <c r="C15" s="9"/>
      <c r="D15" s="256">
        <f t="shared" ref="D15" si="1">SUM(D13:D14)</f>
        <v>5170.4199999999983</v>
      </c>
      <c r="E15" s="256">
        <f>SUM(E13:E14)</f>
        <v>1240.9099999999999</v>
      </c>
      <c r="F15" s="256">
        <f t="shared" ref="F15:H15" si="2">SUM(F13:F14)</f>
        <v>4879.0800000000017</v>
      </c>
      <c r="G15" s="256">
        <f t="shared" si="2"/>
        <v>1170.9799999999996</v>
      </c>
      <c r="H15" s="256">
        <f t="shared" si="2"/>
        <v>-69.930000000000291</v>
      </c>
    </row>
    <row r="16" spans="1:8" s="245" customFormat="1" ht="12.9">
      <c r="A16" s="198"/>
      <c r="B16" s="198"/>
      <c r="C16" s="198"/>
      <c r="D16" s="198"/>
      <c r="E16" s="9"/>
      <c r="F16" s="9"/>
      <c r="H16" s="248"/>
    </row>
    <row r="17" spans="1:8" s="245" customFormat="1" ht="12.9">
      <c r="A17" s="257" t="s">
        <v>577</v>
      </c>
      <c r="B17" s="198" t="s">
        <v>241</v>
      </c>
      <c r="C17" s="254"/>
      <c r="D17" s="7">
        <v>15016</v>
      </c>
      <c r="E17" s="254">
        <f>G14</f>
        <v>26095.06</v>
      </c>
      <c r="F17" s="254"/>
      <c r="H17" s="248"/>
    </row>
    <row r="18" spans="1:8" s="245" customFormat="1" ht="12.9">
      <c r="A18" s="7" t="s">
        <v>578</v>
      </c>
      <c r="B18" s="254" t="s">
        <v>469</v>
      </c>
      <c r="D18" s="7">
        <v>94026</v>
      </c>
      <c r="E18" s="247">
        <f>-H14</f>
        <v>6340.3299999999981</v>
      </c>
      <c r="F18" s="247"/>
      <c r="H18" s="248"/>
    </row>
    <row r="19" spans="1:8" s="245" customFormat="1" ht="12.9">
      <c r="A19" s="9"/>
      <c r="B19" s="7" t="s">
        <v>578</v>
      </c>
      <c r="C19" s="245" t="s">
        <v>586</v>
      </c>
      <c r="D19" s="7">
        <v>30040</v>
      </c>
      <c r="E19" s="254"/>
      <c r="F19" s="254">
        <f>E14</f>
        <v>32435.39</v>
      </c>
      <c r="H19" s="248"/>
    </row>
    <row r="20" spans="1:8" s="245" customFormat="1" ht="12.9">
      <c r="A20" s="9"/>
      <c r="B20" s="198"/>
      <c r="C20" s="254"/>
      <c r="D20" s="198"/>
      <c r="E20" s="254"/>
      <c r="F20" s="254"/>
      <c r="H20" s="248"/>
    </row>
    <row r="21" spans="1:8" s="245" customFormat="1" ht="12.9">
      <c r="A21" s="7" t="s">
        <v>577</v>
      </c>
      <c r="B21" s="245" t="s">
        <v>586</v>
      </c>
      <c r="D21" s="7">
        <v>30040</v>
      </c>
      <c r="E21" s="254">
        <f>-E13</f>
        <v>31194.48</v>
      </c>
      <c r="F21" s="254"/>
      <c r="H21" s="248"/>
    </row>
    <row r="22" spans="1:8" s="245" customFormat="1" ht="12.9">
      <c r="A22" s="198"/>
      <c r="B22" s="7" t="s">
        <v>578</v>
      </c>
      <c r="C22" s="254" t="s">
        <v>469</v>
      </c>
      <c r="D22" s="7">
        <v>94026</v>
      </c>
      <c r="F22" s="258">
        <f>H13</f>
        <v>6270.3999999999978</v>
      </c>
      <c r="H22" s="248"/>
    </row>
    <row r="23" spans="1:8" s="245" customFormat="1" ht="12.9">
      <c r="A23" s="198"/>
      <c r="B23" s="7" t="s">
        <v>578</v>
      </c>
      <c r="C23" s="254" t="s">
        <v>242</v>
      </c>
      <c r="D23" s="7">
        <v>25012</v>
      </c>
      <c r="E23" s="254"/>
      <c r="F23" s="254">
        <f>-G13</f>
        <v>24924.080000000002</v>
      </c>
      <c r="H23" s="248"/>
    </row>
    <row r="24" spans="1:8" s="245" customFormat="1" ht="12.9">
      <c r="A24" s="198"/>
      <c r="B24" s="198"/>
      <c r="C24" s="198"/>
      <c r="D24" s="198"/>
      <c r="E24" s="247"/>
      <c r="F24" s="247"/>
      <c r="H24" s="248"/>
    </row>
    <row r="25" spans="1:8" s="245" customFormat="1" ht="13.3" thickBot="1">
      <c r="A25" s="198"/>
      <c r="B25" s="198"/>
      <c r="C25" s="198"/>
      <c r="D25" s="198"/>
      <c r="E25" s="256">
        <f>SUM(E17:E24)</f>
        <v>63629.869999999995</v>
      </c>
      <c r="F25" s="256">
        <f>SUM(F17:F24)</f>
        <v>63629.869999999995</v>
      </c>
      <c r="H25" s="248"/>
    </row>
    <row r="26" spans="1:8" s="245" customFormat="1" ht="12.9">
      <c r="A26" s="198"/>
      <c r="B26" s="198"/>
      <c r="C26" s="198"/>
      <c r="D26" s="198"/>
      <c r="E26" s="247"/>
      <c r="F26" s="259">
        <f>E25-F25</f>
        <v>0</v>
      </c>
      <c r="H26" s="248"/>
    </row>
    <row r="51" ht="13.5" customHeight="1"/>
    <row r="79" ht="13.5" customHeight="1"/>
    <row r="100" ht="13.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topLeftCell="A31" zoomScaleNormal="100" workbookViewId="0">
      <selection activeCell="G66" sqref="G66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182" t="s">
        <v>495</v>
      </c>
      <c r="C1"/>
      <c r="D1"/>
      <c r="E1"/>
      <c r="F1"/>
      <c r="G1"/>
      <c r="H1"/>
    </row>
    <row r="2" spans="1:11">
      <c r="A2" s="1"/>
      <c r="B2"/>
      <c r="C2"/>
      <c r="D2"/>
      <c r="E2"/>
      <c r="F2"/>
      <c r="G2"/>
      <c r="H2"/>
    </row>
    <row r="3" spans="1:11" ht="17.899999999999999" customHeight="1">
      <c r="A3"/>
      <c r="B3"/>
      <c r="C3"/>
      <c r="D3"/>
      <c r="E3"/>
      <c r="F3"/>
      <c r="G3"/>
      <c r="H3"/>
    </row>
    <row r="4" spans="1:11" ht="17.899999999999999" customHeight="1">
      <c r="A4"/>
      <c r="B4"/>
      <c r="C4"/>
      <c r="D4"/>
      <c r="E4"/>
      <c r="F4"/>
      <c r="G4"/>
      <c r="H4"/>
    </row>
    <row r="5" spans="1:11">
      <c r="A5"/>
      <c r="B5"/>
      <c r="C5"/>
      <c r="D5" s="183"/>
      <c r="E5"/>
      <c r="F5" s="183"/>
      <c r="G5"/>
      <c r="H5"/>
    </row>
    <row r="6" spans="1:11">
      <c r="A6" s="34"/>
      <c r="B6"/>
      <c r="C6" s="225" t="s">
        <v>567</v>
      </c>
      <c r="D6" s="226"/>
      <c r="E6" s="225" t="s">
        <v>568</v>
      </c>
      <c r="F6" s="226"/>
      <c r="G6"/>
      <c r="H6" s="227" t="s">
        <v>487</v>
      </c>
      <c r="K6" s="228" t="s">
        <v>487</v>
      </c>
    </row>
    <row r="7" spans="1:11">
      <c r="A7" s="35" t="s">
        <v>472</v>
      </c>
      <c r="B7" s="35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v>7.6761999999999997</v>
      </c>
      <c r="K7" s="120" t="s">
        <v>510</v>
      </c>
    </row>
    <row r="8" spans="1:11">
      <c r="A8" s="36">
        <v>11100</v>
      </c>
      <c r="B8" s="37" t="s">
        <v>227</v>
      </c>
      <c r="C8" s="220">
        <v>291927.44</v>
      </c>
      <c r="D8" s="220"/>
      <c r="E8" s="229"/>
      <c r="F8" s="229"/>
      <c r="G8"/>
      <c r="H8" s="188">
        <f>ROUND(C8-D8+E8-F8,2)</f>
        <v>291927.44</v>
      </c>
      <c r="J8" s="4">
        <f>J7</f>
        <v>7.6761999999999997</v>
      </c>
      <c r="K8" s="121">
        <f t="shared" ref="K8:K71" si="0">ROUND(H8*J8,2)</f>
        <v>2240893.41</v>
      </c>
    </row>
    <row r="9" spans="1:11">
      <c r="A9" s="36">
        <v>11101</v>
      </c>
      <c r="B9" s="37" t="s">
        <v>228</v>
      </c>
      <c r="C9" s="220"/>
      <c r="D9" s="220">
        <v>291927.44</v>
      </c>
      <c r="E9" s="229"/>
      <c r="F9" s="229"/>
      <c r="G9"/>
      <c r="H9" s="188">
        <f t="shared" ref="H9:H72" si="1">ROUND(C9-D9+E9-F9,2)</f>
        <v>-291927.44</v>
      </c>
      <c r="J9" s="4">
        <f t="shared" ref="J9:J72" si="2">J8</f>
        <v>7.6761999999999997</v>
      </c>
      <c r="K9" s="121">
        <f t="shared" si="0"/>
        <v>-2240893.41</v>
      </c>
    </row>
    <row r="10" spans="1:11">
      <c r="A10" s="36">
        <v>11200</v>
      </c>
      <c r="B10" s="37" t="s">
        <v>229</v>
      </c>
      <c r="C10" s="220">
        <v>36427</v>
      </c>
      <c r="D10" s="220"/>
      <c r="E10" s="229"/>
      <c r="F10" s="229"/>
      <c r="G10"/>
      <c r="H10" s="188">
        <f t="shared" si="1"/>
        <v>36427</v>
      </c>
      <c r="J10" s="4">
        <f t="shared" si="2"/>
        <v>7.6761999999999997</v>
      </c>
      <c r="K10" s="121">
        <f t="shared" si="0"/>
        <v>279620.94</v>
      </c>
    </row>
    <row r="11" spans="1:11">
      <c r="A11" s="36">
        <v>11201</v>
      </c>
      <c r="B11" s="37" t="s">
        <v>230</v>
      </c>
      <c r="C11" s="220"/>
      <c r="D11" s="220">
        <v>23727.3</v>
      </c>
      <c r="E11" s="229"/>
      <c r="F11" s="229"/>
      <c r="G11"/>
      <c r="H11" s="188">
        <f t="shared" si="1"/>
        <v>-23727.3</v>
      </c>
      <c r="J11" s="4">
        <f t="shared" si="2"/>
        <v>7.6761999999999997</v>
      </c>
      <c r="K11" s="121">
        <f t="shared" si="0"/>
        <v>-182135.5</v>
      </c>
    </row>
    <row r="12" spans="1:11">
      <c r="A12" s="36">
        <v>11300</v>
      </c>
      <c r="B12" s="37" t="s">
        <v>231</v>
      </c>
      <c r="C12" s="220">
        <v>58842.91</v>
      </c>
      <c r="D12" s="220"/>
      <c r="E12" s="229"/>
      <c r="F12" s="229"/>
      <c r="G12"/>
      <c r="H12" s="188">
        <f t="shared" si="1"/>
        <v>58842.91</v>
      </c>
      <c r="J12" s="4">
        <f t="shared" si="2"/>
        <v>7.6761999999999997</v>
      </c>
      <c r="K12" s="121">
        <f t="shared" si="0"/>
        <v>451689.95</v>
      </c>
    </row>
    <row r="13" spans="1:11">
      <c r="A13" s="36">
        <v>11301</v>
      </c>
      <c r="B13" s="37" t="s">
        <v>232</v>
      </c>
      <c r="C13" s="220"/>
      <c r="D13" s="220">
        <v>46267.59</v>
      </c>
      <c r="E13" s="229"/>
      <c r="F13" s="229"/>
      <c r="G13"/>
      <c r="H13" s="188">
        <f t="shared" si="1"/>
        <v>-46267.59</v>
      </c>
      <c r="J13" s="4">
        <f t="shared" si="2"/>
        <v>7.6761999999999997</v>
      </c>
      <c r="K13" s="121">
        <f t="shared" si="0"/>
        <v>-355159.27</v>
      </c>
    </row>
    <row r="14" spans="1:11">
      <c r="A14" s="36">
        <v>11400</v>
      </c>
      <c r="B14" s="37" t="s">
        <v>233</v>
      </c>
      <c r="C14" s="220">
        <v>3300</v>
      </c>
      <c r="D14" s="220"/>
      <c r="E14" s="229"/>
      <c r="F14" s="229"/>
      <c r="G14"/>
      <c r="H14" s="188">
        <f t="shared" si="1"/>
        <v>3300</v>
      </c>
      <c r="J14" s="4">
        <f t="shared" si="2"/>
        <v>7.6761999999999997</v>
      </c>
      <c r="K14" s="121">
        <f t="shared" si="0"/>
        <v>25331.46</v>
      </c>
    </row>
    <row r="15" spans="1:11">
      <c r="A15" s="36">
        <v>11401</v>
      </c>
      <c r="B15" s="37" t="s">
        <v>234</v>
      </c>
      <c r="C15" s="220"/>
      <c r="D15" s="220">
        <v>1485</v>
      </c>
      <c r="E15" s="229"/>
      <c r="F15" s="229"/>
      <c r="G15"/>
      <c r="H15" s="188">
        <f t="shared" si="1"/>
        <v>-1485</v>
      </c>
      <c r="J15" s="4">
        <f t="shared" si="2"/>
        <v>7.6761999999999997</v>
      </c>
      <c r="K15" s="121">
        <f t="shared" si="0"/>
        <v>-11399.16</v>
      </c>
    </row>
    <row r="16" spans="1:11">
      <c r="A16" s="122">
        <v>11500</v>
      </c>
      <c r="B16" s="123" t="s">
        <v>237</v>
      </c>
      <c r="C16" s="221">
        <v>269857.01</v>
      </c>
      <c r="D16" s="221"/>
      <c r="E16" s="230"/>
      <c r="F16" s="230"/>
      <c r="G16" s="190"/>
      <c r="H16" s="190">
        <f t="shared" si="1"/>
        <v>269857.01</v>
      </c>
      <c r="J16" s="4">
        <f t="shared" si="2"/>
        <v>7.6761999999999997</v>
      </c>
      <c r="K16" s="124">
        <f t="shared" si="0"/>
        <v>2071476.38</v>
      </c>
    </row>
    <row r="17" spans="1:11">
      <c r="A17" s="122">
        <v>11501</v>
      </c>
      <c r="B17" s="123" t="s">
        <v>238</v>
      </c>
      <c r="C17" s="221"/>
      <c r="D17" s="221">
        <v>139879.99</v>
      </c>
      <c r="E17" s="230"/>
      <c r="F17" s="230"/>
      <c r="G17" s="190"/>
      <c r="H17" s="190">
        <f t="shared" si="1"/>
        <v>-139879.99</v>
      </c>
      <c r="J17" s="4">
        <f t="shared" si="2"/>
        <v>7.6761999999999997</v>
      </c>
      <c r="K17" s="124">
        <f t="shared" si="0"/>
        <v>-1073746.78</v>
      </c>
    </row>
    <row r="18" spans="1:11">
      <c r="A18" s="36">
        <v>11600</v>
      </c>
      <c r="B18" s="37" t="s">
        <v>239</v>
      </c>
      <c r="C18" s="220">
        <v>25043.759999999998</v>
      </c>
      <c r="D18" s="220"/>
      <c r="E18" s="229"/>
      <c r="F18" s="229"/>
      <c r="G18"/>
      <c r="H18" s="188">
        <f t="shared" si="1"/>
        <v>25043.759999999998</v>
      </c>
      <c r="J18" s="4">
        <f t="shared" si="2"/>
        <v>7.6761999999999997</v>
      </c>
      <c r="K18" s="121">
        <f t="shared" si="0"/>
        <v>192240.91</v>
      </c>
    </row>
    <row r="19" spans="1:11">
      <c r="A19" s="36">
        <v>11601</v>
      </c>
      <c r="B19" s="37" t="s">
        <v>240</v>
      </c>
      <c r="C19" s="220"/>
      <c r="D19" s="220">
        <v>2921.8</v>
      </c>
      <c r="E19" s="229"/>
      <c r="F19" s="229"/>
      <c r="G19"/>
      <c r="H19" s="188">
        <f t="shared" si="1"/>
        <v>-2921.8</v>
      </c>
      <c r="J19" s="4">
        <f t="shared" si="2"/>
        <v>7.6761999999999997</v>
      </c>
      <c r="K19" s="121">
        <f t="shared" si="0"/>
        <v>-22428.32</v>
      </c>
    </row>
    <row r="20" spans="1:11">
      <c r="A20" s="36">
        <v>11700</v>
      </c>
      <c r="B20" s="37" t="s">
        <v>474</v>
      </c>
      <c r="C20" s="220">
        <v>38695</v>
      </c>
      <c r="D20" s="220"/>
      <c r="E20" s="229"/>
      <c r="F20" s="229"/>
      <c r="G20"/>
      <c r="H20" s="188">
        <f t="shared" si="1"/>
        <v>38695</v>
      </c>
      <c r="J20" s="4">
        <f t="shared" si="2"/>
        <v>7.6761999999999997</v>
      </c>
      <c r="K20" s="121">
        <f t="shared" si="0"/>
        <v>297030.56</v>
      </c>
    </row>
    <row r="21" spans="1:11">
      <c r="A21" s="36">
        <v>11701</v>
      </c>
      <c r="B21" s="37" t="s">
        <v>236</v>
      </c>
      <c r="C21" s="220"/>
      <c r="D21" s="220">
        <v>5159.3599999999997</v>
      </c>
      <c r="E21" s="229"/>
      <c r="F21" s="229"/>
      <c r="G21"/>
      <c r="H21" s="188">
        <f t="shared" si="1"/>
        <v>-5159.3599999999997</v>
      </c>
      <c r="J21" s="4">
        <f t="shared" si="2"/>
        <v>7.6761999999999997</v>
      </c>
      <c r="K21" s="121">
        <f t="shared" si="0"/>
        <v>-39604.28</v>
      </c>
    </row>
    <row r="22" spans="1:11">
      <c r="A22" s="36">
        <v>12001</v>
      </c>
      <c r="B22" s="37" t="s">
        <v>224</v>
      </c>
      <c r="C22" s="220"/>
      <c r="D22" s="220"/>
      <c r="E22" s="229"/>
      <c r="F22" s="229"/>
      <c r="G22"/>
      <c r="H22" s="188">
        <f t="shared" si="1"/>
        <v>0</v>
      </c>
      <c r="J22" s="4">
        <f t="shared" si="2"/>
        <v>7.6761999999999997</v>
      </c>
      <c r="K22" s="121">
        <f t="shared" si="0"/>
        <v>0</v>
      </c>
    </row>
    <row r="23" spans="1:11">
      <c r="A23" s="36">
        <v>12002</v>
      </c>
      <c r="B23" s="37" t="s">
        <v>225</v>
      </c>
      <c r="C23" s="220"/>
      <c r="D23" s="220"/>
      <c r="E23" s="229"/>
      <c r="F23" s="229"/>
      <c r="G23"/>
      <c r="H23" s="188">
        <f t="shared" si="1"/>
        <v>0</v>
      </c>
      <c r="J23" s="4">
        <f t="shared" si="2"/>
        <v>7.6761999999999997</v>
      </c>
      <c r="K23" s="121">
        <f t="shared" si="0"/>
        <v>0</v>
      </c>
    </row>
    <row r="24" spans="1:11" s="126" customFormat="1">
      <c r="A24" s="36">
        <v>12003</v>
      </c>
      <c r="B24" s="125" t="s">
        <v>226</v>
      </c>
      <c r="C24" s="220"/>
      <c r="D24" s="220"/>
      <c r="E24" s="229"/>
      <c r="F24" s="229"/>
      <c r="G24" s="183"/>
      <c r="H24" s="188">
        <f t="shared" si="1"/>
        <v>0</v>
      </c>
      <c r="J24" s="4">
        <f t="shared" si="2"/>
        <v>7.6761999999999997</v>
      </c>
      <c r="K24" s="121">
        <f t="shared" si="0"/>
        <v>0</v>
      </c>
    </row>
    <row r="25" spans="1:11">
      <c r="A25" s="127">
        <v>13011</v>
      </c>
      <c r="B25" s="37" t="s">
        <v>91</v>
      </c>
      <c r="C25" s="220"/>
      <c r="D25" s="220"/>
      <c r="E25" s="229"/>
      <c r="F25" s="229"/>
      <c r="G25"/>
      <c r="H25" s="188">
        <f t="shared" si="1"/>
        <v>0</v>
      </c>
      <c r="J25" s="4">
        <f t="shared" si="2"/>
        <v>7.6761999999999997</v>
      </c>
      <c r="K25" s="121">
        <f t="shared" si="0"/>
        <v>0</v>
      </c>
    </row>
    <row r="26" spans="1:11">
      <c r="A26" s="127">
        <v>13012</v>
      </c>
      <c r="B26" s="125" t="s">
        <v>92</v>
      </c>
      <c r="C26" s="220"/>
      <c r="D26" s="220"/>
      <c r="E26" s="229"/>
      <c r="F26" s="229"/>
      <c r="G26"/>
      <c r="H26" s="188">
        <f t="shared" si="1"/>
        <v>0</v>
      </c>
      <c r="J26" s="4">
        <f t="shared" si="2"/>
        <v>7.6761999999999997</v>
      </c>
      <c r="K26" s="121">
        <f t="shared" si="0"/>
        <v>0</v>
      </c>
    </row>
    <row r="27" spans="1:11">
      <c r="A27" s="127">
        <v>13021</v>
      </c>
      <c r="B27" s="37" t="s">
        <v>93</v>
      </c>
      <c r="C27" s="220"/>
      <c r="D27" s="220"/>
      <c r="E27" s="229"/>
      <c r="F27" s="229"/>
      <c r="G27"/>
      <c r="H27" s="188">
        <f t="shared" si="1"/>
        <v>0</v>
      </c>
      <c r="J27" s="4">
        <f t="shared" si="2"/>
        <v>7.6761999999999997</v>
      </c>
      <c r="K27" s="121">
        <f t="shared" si="0"/>
        <v>0</v>
      </c>
    </row>
    <row r="28" spans="1:11">
      <c r="A28" s="127">
        <v>13022</v>
      </c>
      <c r="B28" s="37" t="s">
        <v>94</v>
      </c>
      <c r="C28" s="220"/>
      <c r="D28" s="220"/>
      <c r="E28" s="229"/>
      <c r="F28" s="229"/>
      <c r="G28"/>
      <c r="H28" s="188">
        <f t="shared" si="1"/>
        <v>0</v>
      </c>
      <c r="J28" s="4">
        <f t="shared" si="2"/>
        <v>7.6761999999999997</v>
      </c>
      <c r="K28" s="121">
        <f t="shared" si="0"/>
        <v>0</v>
      </c>
    </row>
    <row r="29" spans="1:11">
      <c r="A29" s="127">
        <v>13023</v>
      </c>
      <c r="B29" s="37" t="s">
        <v>95</v>
      </c>
      <c r="C29" s="220"/>
      <c r="D29" s="220"/>
      <c r="E29" s="229"/>
      <c r="F29" s="229"/>
      <c r="G29"/>
      <c r="H29" s="188">
        <f t="shared" si="1"/>
        <v>0</v>
      </c>
      <c r="J29" s="4">
        <f t="shared" si="2"/>
        <v>7.6761999999999997</v>
      </c>
      <c r="K29" s="121">
        <f t="shared" si="0"/>
        <v>0</v>
      </c>
    </row>
    <row r="30" spans="1:11">
      <c r="A30" s="127">
        <v>13024</v>
      </c>
      <c r="B30" s="37" t="s">
        <v>96</v>
      </c>
      <c r="C30" s="220"/>
      <c r="D30" s="220"/>
      <c r="E30" s="229"/>
      <c r="F30" s="229"/>
      <c r="G30"/>
      <c r="H30" s="188">
        <f t="shared" si="1"/>
        <v>0</v>
      </c>
      <c r="J30" s="4">
        <f t="shared" si="2"/>
        <v>7.6761999999999997</v>
      </c>
      <c r="K30" s="121">
        <f t="shared" si="0"/>
        <v>0</v>
      </c>
    </row>
    <row r="31" spans="1:11">
      <c r="A31" s="127">
        <v>13031</v>
      </c>
      <c r="B31" s="37" t="s">
        <v>97</v>
      </c>
      <c r="C31" s="220"/>
      <c r="D31" s="220"/>
      <c r="E31" s="229"/>
      <c r="F31" s="229"/>
      <c r="G31"/>
      <c r="H31" s="188">
        <f t="shared" si="1"/>
        <v>0</v>
      </c>
      <c r="J31" s="4">
        <f t="shared" si="2"/>
        <v>7.6761999999999997</v>
      </c>
      <c r="K31" s="121">
        <f t="shared" si="0"/>
        <v>0</v>
      </c>
    </row>
    <row r="32" spans="1:11">
      <c r="A32" s="127">
        <v>13032</v>
      </c>
      <c r="B32" s="37" t="s">
        <v>98</v>
      </c>
      <c r="C32" s="220"/>
      <c r="D32" s="220"/>
      <c r="E32" s="229"/>
      <c r="F32" s="229"/>
      <c r="G32"/>
      <c r="H32" s="188">
        <f t="shared" si="1"/>
        <v>0</v>
      </c>
      <c r="J32" s="4">
        <f t="shared" si="2"/>
        <v>7.6761999999999997</v>
      </c>
      <c r="K32" s="121">
        <f t="shared" si="0"/>
        <v>0</v>
      </c>
    </row>
    <row r="33" spans="1:11">
      <c r="A33" s="127">
        <v>13041</v>
      </c>
      <c r="B33" s="37" t="s">
        <v>99</v>
      </c>
      <c r="C33" s="220"/>
      <c r="D33" s="220"/>
      <c r="E33" s="229"/>
      <c r="F33" s="229"/>
      <c r="G33"/>
      <c r="H33" s="188">
        <f t="shared" si="1"/>
        <v>0</v>
      </c>
      <c r="J33" s="4">
        <f t="shared" si="2"/>
        <v>7.6761999999999997</v>
      </c>
      <c r="K33" s="121">
        <f t="shared" si="0"/>
        <v>0</v>
      </c>
    </row>
    <row r="34" spans="1:11">
      <c r="A34" s="127">
        <v>13042</v>
      </c>
      <c r="B34" s="37" t="s">
        <v>100</v>
      </c>
      <c r="C34" s="220"/>
      <c r="D34" s="220"/>
      <c r="E34" s="229"/>
      <c r="F34" s="229"/>
      <c r="G34"/>
      <c r="H34" s="188">
        <f t="shared" si="1"/>
        <v>0</v>
      </c>
      <c r="J34" s="4">
        <f t="shared" si="2"/>
        <v>7.6761999999999997</v>
      </c>
      <c r="K34" s="121">
        <f t="shared" si="0"/>
        <v>0</v>
      </c>
    </row>
    <row r="35" spans="1:11">
      <c r="A35" s="127">
        <v>13043</v>
      </c>
      <c r="B35" s="37" t="s">
        <v>101</v>
      </c>
      <c r="C35" s="220"/>
      <c r="D35" s="220"/>
      <c r="E35" s="229"/>
      <c r="F35" s="229"/>
      <c r="G35"/>
      <c r="H35" s="188">
        <f t="shared" si="1"/>
        <v>0</v>
      </c>
      <c r="J35" s="4">
        <f t="shared" si="2"/>
        <v>7.6761999999999997</v>
      </c>
      <c r="K35" s="121">
        <f t="shared" si="0"/>
        <v>0</v>
      </c>
    </row>
    <row r="36" spans="1:11">
      <c r="A36" s="127">
        <v>13044</v>
      </c>
      <c r="B36" s="37" t="s">
        <v>102</v>
      </c>
      <c r="C36" s="220"/>
      <c r="D36" s="220"/>
      <c r="E36" s="229"/>
      <c r="F36" s="229"/>
      <c r="G36"/>
      <c r="H36" s="188">
        <f t="shared" si="1"/>
        <v>0</v>
      </c>
      <c r="J36" s="4">
        <f t="shared" si="2"/>
        <v>7.6761999999999997</v>
      </c>
      <c r="K36" s="121">
        <f t="shared" si="0"/>
        <v>0</v>
      </c>
    </row>
    <row r="37" spans="1:11">
      <c r="A37" s="127">
        <v>13045</v>
      </c>
      <c r="B37" s="37" t="s">
        <v>103</v>
      </c>
      <c r="C37" s="220"/>
      <c r="D37" s="220"/>
      <c r="E37" s="229"/>
      <c r="F37" s="229"/>
      <c r="G37"/>
      <c r="H37" s="188">
        <f t="shared" si="1"/>
        <v>0</v>
      </c>
      <c r="J37" s="4">
        <f t="shared" si="2"/>
        <v>7.6761999999999997</v>
      </c>
      <c r="K37" s="121">
        <f t="shared" si="0"/>
        <v>0</v>
      </c>
    </row>
    <row r="38" spans="1:11">
      <c r="A38" s="127">
        <v>13051</v>
      </c>
      <c r="B38" s="37" t="s">
        <v>104</v>
      </c>
      <c r="C38" s="220"/>
      <c r="D38" s="220"/>
      <c r="E38" s="229"/>
      <c r="F38" s="229"/>
      <c r="G38"/>
      <c r="H38" s="188">
        <f t="shared" si="1"/>
        <v>0</v>
      </c>
      <c r="J38" s="4">
        <f t="shared" si="2"/>
        <v>7.6761999999999997</v>
      </c>
      <c r="K38" s="121">
        <f t="shared" si="0"/>
        <v>0</v>
      </c>
    </row>
    <row r="39" spans="1:11">
      <c r="A39" s="127">
        <v>13052</v>
      </c>
      <c r="B39" s="37" t="s">
        <v>105</v>
      </c>
      <c r="C39" s="220"/>
      <c r="D39" s="220"/>
      <c r="E39" s="229"/>
      <c r="F39" s="229"/>
      <c r="G39"/>
      <c r="H39" s="188">
        <f t="shared" si="1"/>
        <v>0</v>
      </c>
      <c r="J39" s="4">
        <f t="shared" si="2"/>
        <v>7.6761999999999997</v>
      </c>
      <c r="K39" s="121">
        <f t="shared" si="0"/>
        <v>0</v>
      </c>
    </row>
    <row r="40" spans="1:11">
      <c r="A40" s="127">
        <v>13053</v>
      </c>
      <c r="B40" s="37" t="s">
        <v>106</v>
      </c>
      <c r="C40" s="220"/>
      <c r="D40" s="220"/>
      <c r="E40" s="229"/>
      <c r="F40" s="229"/>
      <c r="G40"/>
      <c r="H40" s="188">
        <f t="shared" si="1"/>
        <v>0</v>
      </c>
      <c r="J40" s="4">
        <f t="shared" si="2"/>
        <v>7.6761999999999997</v>
      </c>
      <c r="K40" s="121">
        <f t="shared" si="0"/>
        <v>0</v>
      </c>
    </row>
    <row r="41" spans="1:11">
      <c r="A41" s="127">
        <v>13054</v>
      </c>
      <c r="B41" s="37" t="s">
        <v>107</v>
      </c>
      <c r="C41" s="220"/>
      <c r="D41" s="220"/>
      <c r="E41" s="229"/>
      <c r="F41" s="229"/>
      <c r="G41"/>
      <c r="H41" s="188">
        <f t="shared" si="1"/>
        <v>0</v>
      </c>
      <c r="J41" s="4">
        <f t="shared" si="2"/>
        <v>7.6761999999999997</v>
      </c>
      <c r="K41" s="121">
        <f t="shared" si="0"/>
        <v>0</v>
      </c>
    </row>
    <row r="42" spans="1:11">
      <c r="A42" s="127">
        <v>13055</v>
      </c>
      <c r="B42" s="37" t="s">
        <v>108</v>
      </c>
      <c r="C42" s="220"/>
      <c r="D42" s="220"/>
      <c r="E42" s="229"/>
      <c r="F42" s="229"/>
      <c r="G42"/>
      <c r="H42" s="188">
        <f t="shared" si="1"/>
        <v>0</v>
      </c>
      <c r="J42" s="4">
        <f t="shared" si="2"/>
        <v>7.6761999999999997</v>
      </c>
      <c r="K42" s="121">
        <f t="shared" si="0"/>
        <v>0</v>
      </c>
    </row>
    <row r="43" spans="1:11">
      <c r="A43" s="127">
        <v>13056</v>
      </c>
      <c r="B43" s="37" t="s">
        <v>109</v>
      </c>
      <c r="C43" s="220"/>
      <c r="D43" s="220"/>
      <c r="E43" s="229"/>
      <c r="F43" s="229"/>
      <c r="G43"/>
      <c r="H43" s="188">
        <f t="shared" si="1"/>
        <v>0</v>
      </c>
      <c r="J43" s="4">
        <f t="shared" si="2"/>
        <v>7.6761999999999997</v>
      </c>
      <c r="K43" s="121">
        <f t="shared" si="0"/>
        <v>0</v>
      </c>
    </row>
    <row r="44" spans="1:11">
      <c r="A44" s="127">
        <v>13061</v>
      </c>
      <c r="B44" s="37" t="s">
        <v>110</v>
      </c>
      <c r="C44" s="220"/>
      <c r="D44" s="220"/>
      <c r="E44" s="229"/>
      <c r="F44" s="229"/>
      <c r="G44"/>
      <c r="H44" s="188">
        <f t="shared" si="1"/>
        <v>0</v>
      </c>
      <c r="J44" s="4">
        <f t="shared" si="2"/>
        <v>7.6761999999999997</v>
      </c>
      <c r="K44" s="121">
        <f t="shared" si="0"/>
        <v>0</v>
      </c>
    </row>
    <row r="45" spans="1:11">
      <c r="A45" s="36">
        <v>13081</v>
      </c>
      <c r="B45" s="37" t="s">
        <v>111</v>
      </c>
      <c r="C45" s="220"/>
      <c r="D45" s="220"/>
      <c r="E45" s="229"/>
      <c r="F45" s="229"/>
      <c r="G45"/>
      <c r="H45" s="188">
        <f t="shared" si="1"/>
        <v>0</v>
      </c>
      <c r="J45" s="4">
        <f t="shared" si="2"/>
        <v>7.6761999999999997</v>
      </c>
      <c r="K45" s="121">
        <f t="shared" si="0"/>
        <v>0</v>
      </c>
    </row>
    <row r="46" spans="1:11">
      <c r="A46" s="36">
        <v>13091</v>
      </c>
      <c r="B46" s="37" t="s">
        <v>112</v>
      </c>
      <c r="C46" s="220"/>
      <c r="D46" s="220"/>
      <c r="E46" s="229"/>
      <c r="F46" s="229"/>
      <c r="G46"/>
      <c r="H46" s="188">
        <f t="shared" si="1"/>
        <v>0</v>
      </c>
      <c r="J46" s="4">
        <f t="shared" si="2"/>
        <v>7.6761999999999997</v>
      </c>
      <c r="K46" s="121">
        <f t="shared" si="0"/>
        <v>0</v>
      </c>
    </row>
    <row r="47" spans="1:11">
      <c r="A47" s="127">
        <v>13101</v>
      </c>
      <c r="B47" s="37" t="s">
        <v>113</v>
      </c>
      <c r="C47" s="220"/>
      <c r="D47" s="220"/>
      <c r="E47" s="229"/>
      <c r="F47" s="229"/>
      <c r="G47"/>
      <c r="H47" s="188">
        <f t="shared" si="1"/>
        <v>0</v>
      </c>
      <c r="J47" s="4">
        <f t="shared" si="2"/>
        <v>7.6761999999999997</v>
      </c>
      <c r="K47" s="121">
        <f t="shared" si="0"/>
        <v>0</v>
      </c>
    </row>
    <row r="48" spans="1:11">
      <c r="A48" s="127">
        <v>13111</v>
      </c>
      <c r="B48" s="37" t="s">
        <v>114</v>
      </c>
      <c r="C48" s="220">
        <v>1031812.61</v>
      </c>
      <c r="D48" s="220"/>
      <c r="E48" s="229"/>
      <c r="F48" s="229"/>
      <c r="G48"/>
      <c r="H48" s="188">
        <f t="shared" si="1"/>
        <v>1031812.61</v>
      </c>
      <c r="J48" s="4">
        <f t="shared" si="2"/>
        <v>7.6761999999999997</v>
      </c>
      <c r="K48" s="121">
        <f t="shared" si="0"/>
        <v>7920399.96</v>
      </c>
    </row>
    <row r="49" spans="1:11">
      <c r="A49" s="127">
        <v>13112</v>
      </c>
      <c r="B49" s="37" t="s">
        <v>115</v>
      </c>
      <c r="C49" s="220">
        <v>1235511.8400000001</v>
      </c>
      <c r="D49" s="220"/>
      <c r="E49" s="229"/>
      <c r="F49" s="229"/>
      <c r="G49"/>
      <c r="H49" s="188">
        <f t="shared" si="1"/>
        <v>1235511.8400000001</v>
      </c>
      <c r="J49" s="4">
        <f t="shared" si="2"/>
        <v>7.6761999999999997</v>
      </c>
      <c r="K49" s="121">
        <f t="shared" si="0"/>
        <v>9484035.9900000002</v>
      </c>
    </row>
    <row r="50" spans="1:11">
      <c r="A50" s="127">
        <v>13113</v>
      </c>
      <c r="B50" s="37" t="s">
        <v>116</v>
      </c>
      <c r="C50" s="220">
        <v>31856.66</v>
      </c>
      <c r="D50" s="220"/>
      <c r="E50" s="229"/>
      <c r="F50" s="229"/>
      <c r="G50"/>
      <c r="H50" s="188">
        <f t="shared" si="1"/>
        <v>31856.66</v>
      </c>
      <c r="J50" s="4">
        <f t="shared" si="2"/>
        <v>7.6761999999999997</v>
      </c>
      <c r="K50" s="121">
        <f t="shared" si="0"/>
        <v>244538.09</v>
      </c>
    </row>
    <row r="51" spans="1:11">
      <c r="A51" s="127">
        <v>13114</v>
      </c>
      <c r="B51" s="37" t="s">
        <v>117</v>
      </c>
      <c r="C51" s="220">
        <v>4282.3500000000004</v>
      </c>
      <c r="D51" s="220"/>
      <c r="E51" s="229"/>
      <c r="F51" s="229"/>
      <c r="G51"/>
      <c r="H51" s="188">
        <f t="shared" si="1"/>
        <v>4282.3500000000004</v>
      </c>
      <c r="J51" s="4">
        <f t="shared" si="2"/>
        <v>7.6761999999999997</v>
      </c>
      <c r="K51" s="121">
        <f t="shared" si="0"/>
        <v>32872.18</v>
      </c>
    </row>
    <row r="52" spans="1:11">
      <c r="A52" s="127">
        <v>13115</v>
      </c>
      <c r="B52" s="37" t="s">
        <v>118</v>
      </c>
      <c r="C52" s="220">
        <v>258025.03</v>
      </c>
      <c r="D52" s="220"/>
      <c r="E52" s="229"/>
      <c r="F52" s="229"/>
      <c r="G52"/>
      <c r="H52" s="188">
        <f t="shared" si="1"/>
        <v>258025.03</v>
      </c>
      <c r="J52" s="4">
        <f t="shared" si="2"/>
        <v>7.6761999999999997</v>
      </c>
      <c r="K52" s="121">
        <f t="shared" si="0"/>
        <v>1980651.74</v>
      </c>
    </row>
    <row r="53" spans="1:11">
      <c r="A53" s="127">
        <v>13116</v>
      </c>
      <c r="B53" s="37" t="s">
        <v>119</v>
      </c>
      <c r="C53" s="220">
        <v>2178.09</v>
      </c>
      <c r="D53" s="220"/>
      <c r="E53" s="229"/>
      <c r="F53" s="229"/>
      <c r="G53"/>
      <c r="H53" s="188">
        <f t="shared" si="1"/>
        <v>2178.09</v>
      </c>
      <c r="J53" s="4">
        <f t="shared" si="2"/>
        <v>7.6761999999999997</v>
      </c>
      <c r="K53" s="121">
        <f t="shared" si="0"/>
        <v>16719.45</v>
      </c>
    </row>
    <row r="54" spans="1:11">
      <c r="A54" s="127">
        <v>13117</v>
      </c>
      <c r="B54" s="37" t="s">
        <v>120</v>
      </c>
      <c r="C54" s="220">
        <v>63896.05</v>
      </c>
      <c r="D54" s="220"/>
      <c r="E54" s="229"/>
      <c r="F54" s="229"/>
      <c r="G54"/>
      <c r="H54" s="188">
        <f t="shared" si="1"/>
        <v>63896.05</v>
      </c>
      <c r="J54" s="4">
        <f t="shared" si="2"/>
        <v>7.6761999999999997</v>
      </c>
      <c r="K54" s="121">
        <f t="shared" si="0"/>
        <v>490478.86</v>
      </c>
    </row>
    <row r="55" spans="1:11">
      <c r="A55" s="127">
        <v>13118</v>
      </c>
      <c r="B55" s="37" t="s">
        <v>121</v>
      </c>
      <c r="C55" s="220"/>
      <c r="D55" s="220"/>
      <c r="E55" s="229"/>
      <c r="F55" s="229"/>
      <c r="G55"/>
      <c r="H55" s="188">
        <f t="shared" si="1"/>
        <v>0</v>
      </c>
      <c r="J55" s="4">
        <f t="shared" si="2"/>
        <v>7.6761999999999997</v>
      </c>
      <c r="K55" s="121">
        <f t="shared" si="0"/>
        <v>0</v>
      </c>
    </row>
    <row r="56" spans="1:11">
      <c r="A56" s="127">
        <v>13121</v>
      </c>
      <c r="B56" s="125" t="s">
        <v>122</v>
      </c>
      <c r="C56" s="220"/>
      <c r="D56" s="220"/>
      <c r="E56" s="229"/>
      <c r="F56" s="229"/>
      <c r="G56"/>
      <c r="H56" s="188">
        <f t="shared" si="1"/>
        <v>0</v>
      </c>
      <c r="J56" s="4">
        <f t="shared" si="2"/>
        <v>7.6761999999999997</v>
      </c>
      <c r="K56" s="121">
        <f t="shared" si="0"/>
        <v>0</v>
      </c>
    </row>
    <row r="57" spans="1:11">
      <c r="A57" s="36">
        <v>13131</v>
      </c>
      <c r="B57" s="37" t="s">
        <v>123</v>
      </c>
      <c r="C57" s="220"/>
      <c r="D57" s="220"/>
      <c r="E57" s="229"/>
      <c r="F57" s="229"/>
      <c r="G57"/>
      <c r="H57" s="188">
        <f t="shared" si="1"/>
        <v>0</v>
      </c>
      <c r="J57" s="4">
        <f t="shared" si="2"/>
        <v>7.6761999999999997</v>
      </c>
      <c r="K57" s="121">
        <f t="shared" si="0"/>
        <v>0</v>
      </c>
    </row>
    <row r="58" spans="1:11">
      <c r="A58" s="36">
        <v>13132</v>
      </c>
      <c r="B58" s="37" t="s">
        <v>124</v>
      </c>
      <c r="C58" s="220"/>
      <c r="D58" s="220"/>
      <c r="E58" s="229"/>
      <c r="F58" s="229"/>
      <c r="G58"/>
      <c r="H58" s="188">
        <f t="shared" si="1"/>
        <v>0</v>
      </c>
      <c r="J58" s="4">
        <f t="shared" si="2"/>
        <v>7.6761999999999997</v>
      </c>
      <c r="K58" s="121">
        <f t="shared" si="0"/>
        <v>0</v>
      </c>
    </row>
    <row r="59" spans="1:11">
      <c r="A59" s="36">
        <v>13133</v>
      </c>
      <c r="B59" s="37" t="s">
        <v>125</v>
      </c>
      <c r="C59" s="220"/>
      <c r="D59" s="220"/>
      <c r="E59" s="229"/>
      <c r="F59" s="229"/>
      <c r="G59"/>
      <c r="H59" s="188">
        <f t="shared" si="1"/>
        <v>0</v>
      </c>
      <c r="J59" s="4">
        <f t="shared" si="2"/>
        <v>7.6761999999999997</v>
      </c>
      <c r="K59" s="121">
        <f t="shared" si="0"/>
        <v>0</v>
      </c>
    </row>
    <row r="60" spans="1:11">
      <c r="A60" s="36">
        <v>13134</v>
      </c>
      <c r="B60" s="37" t="s">
        <v>126</v>
      </c>
      <c r="C60" s="220"/>
      <c r="D60" s="220"/>
      <c r="E60" s="229"/>
      <c r="F60" s="229"/>
      <c r="G60"/>
      <c r="H60" s="188">
        <f t="shared" si="1"/>
        <v>0</v>
      </c>
      <c r="J60" s="4">
        <f t="shared" si="2"/>
        <v>7.6761999999999997</v>
      </c>
      <c r="K60" s="121">
        <f t="shared" si="0"/>
        <v>0</v>
      </c>
    </row>
    <row r="61" spans="1:11">
      <c r="A61" s="36">
        <v>13135</v>
      </c>
      <c r="B61" s="125" t="s">
        <v>127</v>
      </c>
      <c r="C61" s="220"/>
      <c r="D61" s="220"/>
      <c r="E61" s="229"/>
      <c r="F61" s="229"/>
      <c r="G61"/>
      <c r="H61" s="188">
        <f t="shared" si="1"/>
        <v>0</v>
      </c>
      <c r="J61" s="4">
        <f t="shared" si="2"/>
        <v>7.6761999999999997</v>
      </c>
      <c r="K61" s="121">
        <f t="shared" si="0"/>
        <v>0</v>
      </c>
    </row>
    <row r="62" spans="1:11">
      <c r="A62" s="128">
        <v>13136</v>
      </c>
      <c r="B62" s="37" t="s">
        <v>128</v>
      </c>
      <c r="C62" s="220"/>
      <c r="D62" s="220"/>
      <c r="E62" s="229"/>
      <c r="F62" s="229"/>
      <c r="G62"/>
      <c r="H62" s="188">
        <f t="shared" si="1"/>
        <v>0</v>
      </c>
      <c r="J62" s="4">
        <f t="shared" si="2"/>
        <v>7.6761999999999997</v>
      </c>
      <c r="K62" s="121">
        <f t="shared" si="0"/>
        <v>0</v>
      </c>
    </row>
    <row r="63" spans="1:11">
      <c r="A63" s="36">
        <v>13141</v>
      </c>
      <c r="B63" s="125" t="s">
        <v>129</v>
      </c>
      <c r="C63" s="220"/>
      <c r="D63" s="220"/>
      <c r="E63" s="229"/>
      <c r="F63" s="229"/>
      <c r="G63"/>
      <c r="H63" s="188">
        <f t="shared" si="1"/>
        <v>0</v>
      </c>
      <c r="J63" s="4">
        <f t="shared" si="2"/>
        <v>7.6761999999999997</v>
      </c>
      <c r="K63" s="121">
        <f t="shared" si="0"/>
        <v>0</v>
      </c>
    </row>
    <row r="64" spans="1:11">
      <c r="A64" s="36">
        <v>13142</v>
      </c>
      <c r="B64" s="125" t="s">
        <v>130</v>
      </c>
      <c r="C64" s="220"/>
      <c r="D64" s="220"/>
      <c r="E64" s="229"/>
      <c r="F64" s="229"/>
      <c r="G64"/>
      <c r="H64" s="188">
        <f t="shared" si="1"/>
        <v>0</v>
      </c>
      <c r="J64" s="4">
        <f t="shared" si="2"/>
        <v>7.6761999999999997</v>
      </c>
      <c r="K64" s="121">
        <f t="shared" si="0"/>
        <v>0</v>
      </c>
    </row>
    <row r="65" spans="1:11">
      <c r="A65" s="36">
        <v>13143</v>
      </c>
      <c r="B65" s="37" t="s">
        <v>131</v>
      </c>
      <c r="C65" s="220"/>
      <c r="D65" s="220"/>
      <c r="E65" s="229"/>
      <c r="F65" s="229"/>
      <c r="G65"/>
      <c r="H65" s="188">
        <f t="shared" si="1"/>
        <v>0</v>
      </c>
      <c r="J65" s="4">
        <f t="shared" si="2"/>
        <v>7.6761999999999997</v>
      </c>
      <c r="K65" s="121">
        <f t="shared" si="0"/>
        <v>0</v>
      </c>
    </row>
    <row r="66" spans="1:11">
      <c r="A66" s="36">
        <v>13144</v>
      </c>
      <c r="B66" s="37" t="s">
        <v>132</v>
      </c>
      <c r="C66" s="220"/>
      <c r="D66" s="220"/>
      <c r="E66" s="229"/>
      <c r="F66" s="229"/>
      <c r="G66"/>
      <c r="H66" s="188">
        <f t="shared" si="1"/>
        <v>0</v>
      </c>
      <c r="J66" s="4">
        <f t="shared" si="2"/>
        <v>7.6761999999999997</v>
      </c>
      <c r="K66" s="121">
        <f t="shared" si="0"/>
        <v>0</v>
      </c>
    </row>
    <row r="67" spans="1:11">
      <c r="A67" s="36">
        <v>13151</v>
      </c>
      <c r="B67" s="37" t="s">
        <v>133</v>
      </c>
      <c r="C67" s="220"/>
      <c r="D67" s="220"/>
      <c r="E67" s="229"/>
      <c r="F67" s="229"/>
      <c r="G67"/>
      <c r="H67" s="188">
        <f t="shared" si="1"/>
        <v>0</v>
      </c>
      <c r="J67" s="4">
        <f t="shared" si="2"/>
        <v>7.6761999999999997</v>
      </c>
      <c r="K67" s="121">
        <f t="shared" si="0"/>
        <v>0</v>
      </c>
    </row>
    <row r="68" spans="1:11">
      <c r="A68" s="36">
        <v>13152</v>
      </c>
      <c r="B68" s="37" t="s">
        <v>134</v>
      </c>
      <c r="C68" s="220"/>
      <c r="D68" s="220"/>
      <c r="E68" s="229"/>
      <c r="F68" s="229"/>
      <c r="G68"/>
      <c r="H68" s="188">
        <f t="shared" si="1"/>
        <v>0</v>
      </c>
      <c r="J68" s="4">
        <f t="shared" si="2"/>
        <v>7.6761999999999997</v>
      </c>
      <c r="K68" s="121">
        <f t="shared" si="0"/>
        <v>0</v>
      </c>
    </row>
    <row r="69" spans="1:11">
      <c r="A69" s="36">
        <v>13153</v>
      </c>
      <c r="B69" s="37" t="s">
        <v>135</v>
      </c>
      <c r="C69" s="220"/>
      <c r="D69" s="220"/>
      <c r="E69" s="229"/>
      <c r="F69" s="229"/>
      <c r="G69"/>
      <c r="H69" s="188">
        <f t="shared" si="1"/>
        <v>0</v>
      </c>
      <c r="J69" s="4">
        <f t="shared" si="2"/>
        <v>7.6761999999999997</v>
      </c>
      <c r="K69" s="121">
        <f t="shared" si="0"/>
        <v>0</v>
      </c>
    </row>
    <row r="70" spans="1:11">
      <c r="A70" s="36">
        <v>13161</v>
      </c>
      <c r="B70" s="37" t="s">
        <v>136</v>
      </c>
      <c r="C70" s="220"/>
      <c r="D70" s="220"/>
      <c r="E70" s="229"/>
      <c r="F70" s="229"/>
      <c r="G70"/>
      <c r="H70" s="188">
        <f t="shared" si="1"/>
        <v>0</v>
      </c>
      <c r="J70" s="4">
        <f t="shared" si="2"/>
        <v>7.6761999999999997</v>
      </c>
      <c r="K70" s="121">
        <f t="shared" si="0"/>
        <v>0</v>
      </c>
    </row>
    <row r="71" spans="1:11">
      <c r="A71" s="36">
        <v>13162</v>
      </c>
      <c r="B71" s="37" t="s">
        <v>137</v>
      </c>
      <c r="C71" s="220"/>
      <c r="D71" s="220"/>
      <c r="E71" s="229"/>
      <c r="F71" s="229"/>
      <c r="G71"/>
      <c r="H71" s="188">
        <f t="shared" si="1"/>
        <v>0</v>
      </c>
      <c r="J71" s="4">
        <f t="shared" si="2"/>
        <v>7.6761999999999997</v>
      </c>
      <c r="K71" s="121">
        <f t="shared" si="0"/>
        <v>0</v>
      </c>
    </row>
    <row r="72" spans="1:11">
      <c r="A72" s="36">
        <v>13163</v>
      </c>
      <c r="B72" s="37" t="s">
        <v>138</v>
      </c>
      <c r="C72" s="220"/>
      <c r="D72" s="220"/>
      <c r="E72" s="229"/>
      <c r="F72" s="229"/>
      <c r="G72"/>
      <c r="H72" s="188">
        <f t="shared" si="1"/>
        <v>0</v>
      </c>
      <c r="J72" s="4">
        <f t="shared" si="2"/>
        <v>7.6761999999999997</v>
      </c>
      <c r="K72" s="121">
        <f t="shared" ref="K72:K135" si="3">ROUND(H72*J72,2)</f>
        <v>0</v>
      </c>
    </row>
    <row r="73" spans="1:11">
      <c r="A73" s="36">
        <v>13164</v>
      </c>
      <c r="B73" s="37" t="s">
        <v>139</v>
      </c>
      <c r="C73" s="220"/>
      <c r="D73" s="220"/>
      <c r="E73" s="229"/>
      <c r="F73" s="229"/>
      <c r="G73"/>
      <c r="H73" s="188">
        <f t="shared" ref="H73:H138" si="4">ROUND(C73-D73+E73-F73,2)</f>
        <v>0</v>
      </c>
      <c r="J73" s="4">
        <f t="shared" ref="J73:J136" si="5">J72</f>
        <v>7.6761999999999997</v>
      </c>
      <c r="K73" s="121">
        <f t="shared" si="3"/>
        <v>0</v>
      </c>
    </row>
    <row r="74" spans="1:11">
      <c r="A74" s="127">
        <v>13171</v>
      </c>
      <c r="B74" s="125" t="s">
        <v>140</v>
      </c>
      <c r="C74" s="220"/>
      <c r="D74" s="220"/>
      <c r="E74" s="229"/>
      <c r="F74" s="229"/>
      <c r="G74"/>
      <c r="H74" s="188">
        <f t="shared" si="4"/>
        <v>0</v>
      </c>
      <c r="J74" s="4">
        <f t="shared" si="5"/>
        <v>7.6761999999999997</v>
      </c>
      <c r="K74" s="121">
        <f t="shared" si="3"/>
        <v>0</v>
      </c>
    </row>
    <row r="75" spans="1:11">
      <c r="A75" s="127">
        <v>13172</v>
      </c>
      <c r="B75" s="125" t="s">
        <v>141</v>
      </c>
      <c r="C75" s="220"/>
      <c r="D75" s="220"/>
      <c r="E75" s="229"/>
      <c r="F75" s="229"/>
      <c r="G75"/>
      <c r="H75" s="188">
        <f t="shared" si="4"/>
        <v>0</v>
      </c>
      <c r="J75" s="4">
        <f t="shared" si="5"/>
        <v>7.6761999999999997</v>
      </c>
      <c r="K75" s="121">
        <f t="shared" si="3"/>
        <v>0</v>
      </c>
    </row>
    <row r="76" spans="1:11">
      <c r="A76" s="127">
        <v>13181</v>
      </c>
      <c r="B76" s="125" t="s">
        <v>475</v>
      </c>
      <c r="C76" s="220"/>
      <c r="D76" s="220"/>
      <c r="E76" s="229"/>
      <c r="F76" s="229"/>
      <c r="G76"/>
      <c r="H76" s="188">
        <f t="shared" si="4"/>
        <v>0</v>
      </c>
      <c r="J76" s="4">
        <f t="shared" si="5"/>
        <v>7.6761999999999997</v>
      </c>
      <c r="K76" s="121">
        <f t="shared" si="3"/>
        <v>0</v>
      </c>
    </row>
    <row r="77" spans="1:11">
      <c r="A77" s="127">
        <v>13182</v>
      </c>
      <c r="B77" s="125" t="s">
        <v>143</v>
      </c>
      <c r="C77" s="220"/>
      <c r="D77" s="220"/>
      <c r="E77" s="229"/>
      <c r="F77" s="229"/>
      <c r="G77"/>
      <c r="H77" s="188">
        <f t="shared" si="4"/>
        <v>0</v>
      </c>
      <c r="J77" s="4">
        <f t="shared" si="5"/>
        <v>7.6761999999999997</v>
      </c>
      <c r="K77" s="121">
        <f t="shared" si="3"/>
        <v>0</v>
      </c>
    </row>
    <row r="78" spans="1:11">
      <c r="A78" s="127">
        <v>13183</v>
      </c>
      <c r="B78" s="125" t="s">
        <v>144</v>
      </c>
      <c r="C78" s="220"/>
      <c r="D78" s="220"/>
      <c r="E78" s="229"/>
      <c r="F78" s="229"/>
      <c r="G78"/>
      <c r="H78" s="188">
        <f t="shared" si="4"/>
        <v>0</v>
      </c>
      <c r="J78" s="4">
        <f t="shared" si="5"/>
        <v>7.6761999999999997</v>
      </c>
      <c r="K78" s="121">
        <f t="shared" si="3"/>
        <v>0</v>
      </c>
    </row>
    <row r="79" spans="1:11">
      <c r="A79" s="127">
        <v>13191</v>
      </c>
      <c r="B79" s="125" t="s">
        <v>145</v>
      </c>
      <c r="C79" s="220"/>
      <c r="D79" s="220"/>
      <c r="E79" s="229"/>
      <c r="F79" s="229"/>
      <c r="G79"/>
      <c r="H79" s="188">
        <f t="shared" si="4"/>
        <v>0</v>
      </c>
      <c r="J79" s="4">
        <f t="shared" si="5"/>
        <v>7.6761999999999997</v>
      </c>
      <c r="K79" s="121">
        <f t="shared" si="3"/>
        <v>0</v>
      </c>
    </row>
    <row r="80" spans="1:11">
      <c r="A80" s="127">
        <v>13192</v>
      </c>
      <c r="B80" s="125" t="s">
        <v>146</v>
      </c>
      <c r="C80" s="220"/>
      <c r="D80" s="220"/>
      <c r="E80" s="229"/>
      <c r="F80" s="229"/>
      <c r="G80"/>
      <c r="H80" s="188">
        <f t="shared" si="4"/>
        <v>0</v>
      </c>
      <c r="J80" s="4">
        <f t="shared" si="5"/>
        <v>7.6761999999999997</v>
      </c>
      <c r="K80" s="121">
        <f t="shared" si="3"/>
        <v>0</v>
      </c>
    </row>
    <row r="81" spans="1:11">
      <c r="A81" s="127">
        <v>13193</v>
      </c>
      <c r="B81" s="125" t="s">
        <v>147</v>
      </c>
      <c r="C81" s="220"/>
      <c r="D81" s="220"/>
      <c r="E81" s="229"/>
      <c r="F81" s="229"/>
      <c r="G81"/>
      <c r="H81" s="188">
        <f t="shared" si="4"/>
        <v>0</v>
      </c>
      <c r="J81" s="4">
        <f t="shared" si="5"/>
        <v>7.6761999999999997</v>
      </c>
      <c r="K81" s="121">
        <f t="shared" si="3"/>
        <v>0</v>
      </c>
    </row>
    <row r="82" spans="1:11">
      <c r="A82" s="127">
        <v>13194</v>
      </c>
      <c r="B82" s="125" t="s">
        <v>148</v>
      </c>
      <c r="C82" s="220"/>
      <c r="D82" s="220"/>
      <c r="E82" s="229"/>
      <c r="F82" s="229"/>
      <c r="G82"/>
      <c r="H82" s="188">
        <f t="shared" si="4"/>
        <v>0</v>
      </c>
      <c r="J82" s="4">
        <f t="shared" si="5"/>
        <v>7.6761999999999997</v>
      </c>
      <c r="K82" s="121">
        <f t="shared" si="3"/>
        <v>0</v>
      </c>
    </row>
    <row r="83" spans="1:11">
      <c r="A83" s="127">
        <v>13195</v>
      </c>
      <c r="B83" s="125" t="s">
        <v>149</v>
      </c>
      <c r="C83" s="220"/>
      <c r="D83" s="220"/>
      <c r="E83" s="229"/>
      <c r="F83" s="229"/>
      <c r="G83"/>
      <c r="H83" s="188">
        <f t="shared" si="4"/>
        <v>0</v>
      </c>
      <c r="J83" s="4">
        <f t="shared" si="5"/>
        <v>7.6761999999999997</v>
      </c>
      <c r="K83" s="121">
        <f t="shared" si="3"/>
        <v>0</v>
      </c>
    </row>
    <row r="84" spans="1:11">
      <c r="A84" s="127">
        <v>13196</v>
      </c>
      <c r="B84" s="125" t="s">
        <v>150</v>
      </c>
      <c r="C84" s="220"/>
      <c r="D84" s="220"/>
      <c r="E84" s="229"/>
      <c r="F84" s="229"/>
      <c r="G84"/>
      <c r="H84" s="188">
        <f t="shared" si="4"/>
        <v>0</v>
      </c>
      <c r="J84" s="4">
        <f t="shared" si="5"/>
        <v>7.6761999999999997</v>
      </c>
      <c r="K84" s="121">
        <f t="shared" si="3"/>
        <v>0</v>
      </c>
    </row>
    <row r="85" spans="1:11">
      <c r="A85" s="127">
        <v>13201</v>
      </c>
      <c r="B85" s="125" t="s">
        <v>151</v>
      </c>
      <c r="C85" s="220"/>
      <c r="D85" s="220"/>
      <c r="E85" s="229"/>
      <c r="F85" s="229"/>
      <c r="G85"/>
      <c r="H85" s="188">
        <f t="shared" si="4"/>
        <v>0</v>
      </c>
      <c r="J85" s="4">
        <f t="shared" si="5"/>
        <v>7.6761999999999997</v>
      </c>
      <c r="K85" s="121">
        <f t="shared" si="3"/>
        <v>0</v>
      </c>
    </row>
    <row r="86" spans="1:11">
      <c r="A86" s="127">
        <v>13202</v>
      </c>
      <c r="B86" s="125" t="s">
        <v>152</v>
      </c>
      <c r="C86" s="220"/>
      <c r="D86" s="220"/>
      <c r="E86" s="229"/>
      <c r="F86" s="229"/>
      <c r="G86"/>
      <c r="H86" s="188">
        <f t="shared" si="4"/>
        <v>0</v>
      </c>
      <c r="J86" s="4">
        <f t="shared" si="5"/>
        <v>7.6761999999999997</v>
      </c>
      <c r="K86" s="121">
        <f t="shared" si="3"/>
        <v>0</v>
      </c>
    </row>
    <row r="87" spans="1:11">
      <c r="A87" s="127">
        <v>13203</v>
      </c>
      <c r="B87" s="125" t="s">
        <v>153</v>
      </c>
      <c r="C87" s="220"/>
      <c r="D87" s="220"/>
      <c r="E87" s="229"/>
      <c r="F87" s="229"/>
      <c r="G87"/>
      <c r="H87" s="188">
        <f t="shared" si="4"/>
        <v>0</v>
      </c>
      <c r="J87" s="4">
        <f t="shared" si="5"/>
        <v>7.6761999999999997</v>
      </c>
      <c r="K87" s="121">
        <f t="shared" si="3"/>
        <v>0</v>
      </c>
    </row>
    <row r="88" spans="1:11">
      <c r="A88" s="127">
        <v>13204</v>
      </c>
      <c r="B88" s="125" t="s">
        <v>154</v>
      </c>
      <c r="C88" s="220"/>
      <c r="D88" s="220"/>
      <c r="E88" s="229"/>
      <c r="F88" s="229"/>
      <c r="G88"/>
      <c r="H88" s="188">
        <f t="shared" si="4"/>
        <v>0</v>
      </c>
      <c r="J88" s="4">
        <f t="shared" si="5"/>
        <v>7.6761999999999997</v>
      </c>
      <c r="K88" s="121">
        <f t="shared" si="3"/>
        <v>0</v>
      </c>
    </row>
    <row r="89" spans="1:11">
      <c r="A89" s="127">
        <v>13205</v>
      </c>
      <c r="B89" s="125" t="s">
        <v>155</v>
      </c>
      <c r="C89" s="220"/>
      <c r="D89" s="220"/>
      <c r="E89" s="229"/>
      <c r="F89" s="229"/>
      <c r="G89"/>
      <c r="H89" s="188">
        <f t="shared" si="4"/>
        <v>0</v>
      </c>
      <c r="J89" s="4">
        <f t="shared" si="5"/>
        <v>7.6761999999999997</v>
      </c>
      <c r="K89" s="121">
        <f t="shared" si="3"/>
        <v>0</v>
      </c>
    </row>
    <row r="90" spans="1:11">
      <c r="A90" s="127">
        <v>13206</v>
      </c>
      <c r="B90" s="125" t="s">
        <v>156</v>
      </c>
      <c r="C90" s="220"/>
      <c r="D90" s="220"/>
      <c r="E90" s="229"/>
      <c r="F90" s="229"/>
      <c r="G90"/>
      <c r="H90" s="188">
        <f t="shared" si="4"/>
        <v>0</v>
      </c>
      <c r="J90" s="4">
        <f t="shared" si="5"/>
        <v>7.6761999999999997</v>
      </c>
      <c r="K90" s="121">
        <f t="shared" si="3"/>
        <v>0</v>
      </c>
    </row>
    <row r="91" spans="1:11">
      <c r="A91" s="127">
        <v>13211</v>
      </c>
      <c r="B91" s="125" t="s">
        <v>157</v>
      </c>
      <c r="C91" s="220"/>
      <c r="D91" s="220"/>
      <c r="E91" s="229"/>
      <c r="F91" s="229"/>
      <c r="G91"/>
      <c r="H91" s="188">
        <f t="shared" si="4"/>
        <v>0</v>
      </c>
      <c r="J91" s="4">
        <f t="shared" si="5"/>
        <v>7.6761999999999997</v>
      </c>
      <c r="K91" s="121">
        <f t="shared" si="3"/>
        <v>0</v>
      </c>
    </row>
    <row r="92" spans="1:11">
      <c r="A92" s="127">
        <v>13212</v>
      </c>
      <c r="B92" s="125" t="s">
        <v>158</v>
      </c>
      <c r="C92" s="220"/>
      <c r="D92" s="220"/>
      <c r="E92" s="229"/>
      <c r="F92" s="229"/>
      <c r="G92"/>
      <c r="H92" s="188">
        <f t="shared" si="4"/>
        <v>0</v>
      </c>
      <c r="J92" s="4">
        <f t="shared" si="5"/>
        <v>7.6761999999999997</v>
      </c>
      <c r="K92" s="121">
        <f t="shared" si="3"/>
        <v>0</v>
      </c>
    </row>
    <row r="93" spans="1:11">
      <c r="A93" s="127">
        <v>13213</v>
      </c>
      <c r="B93" s="125" t="s">
        <v>159</v>
      </c>
      <c r="C93" s="220"/>
      <c r="D93" s="220"/>
      <c r="E93" s="229"/>
      <c r="F93" s="229"/>
      <c r="G93"/>
      <c r="H93" s="188">
        <f t="shared" si="4"/>
        <v>0</v>
      </c>
      <c r="J93" s="4">
        <f t="shared" si="5"/>
        <v>7.6761999999999997</v>
      </c>
      <c r="K93" s="121">
        <f t="shared" si="3"/>
        <v>0</v>
      </c>
    </row>
    <row r="94" spans="1:11">
      <c r="A94" s="127">
        <v>13214</v>
      </c>
      <c r="B94" s="125" t="s">
        <v>160</v>
      </c>
      <c r="C94" s="220"/>
      <c r="D94" s="220"/>
      <c r="E94" s="229"/>
      <c r="F94" s="229"/>
      <c r="G94"/>
      <c r="H94" s="188">
        <f t="shared" si="4"/>
        <v>0</v>
      </c>
      <c r="J94" s="4">
        <f t="shared" si="5"/>
        <v>7.6761999999999997</v>
      </c>
      <c r="K94" s="121">
        <f t="shared" si="3"/>
        <v>0</v>
      </c>
    </row>
    <row r="95" spans="1:11">
      <c r="A95" s="127">
        <v>13215</v>
      </c>
      <c r="B95" s="125" t="s">
        <v>161</v>
      </c>
      <c r="C95" s="220"/>
      <c r="D95" s="220"/>
      <c r="E95" s="229"/>
      <c r="F95" s="229"/>
      <c r="G95"/>
      <c r="H95" s="188">
        <f t="shared" si="4"/>
        <v>0</v>
      </c>
      <c r="J95" s="4">
        <f t="shared" si="5"/>
        <v>7.6761999999999997</v>
      </c>
      <c r="K95" s="121">
        <f t="shared" si="3"/>
        <v>0</v>
      </c>
    </row>
    <row r="96" spans="1:11">
      <c r="A96" s="127">
        <v>13216</v>
      </c>
      <c r="B96" s="125" t="s">
        <v>162</v>
      </c>
      <c r="C96" s="220"/>
      <c r="D96" s="220"/>
      <c r="E96" s="229"/>
      <c r="F96" s="229"/>
      <c r="G96"/>
      <c r="H96" s="188">
        <f t="shared" si="4"/>
        <v>0</v>
      </c>
      <c r="J96" s="4">
        <f t="shared" si="5"/>
        <v>7.6761999999999997</v>
      </c>
      <c r="K96" s="121">
        <f t="shared" si="3"/>
        <v>0</v>
      </c>
    </row>
    <row r="97" spans="1:11">
      <c r="A97" s="127">
        <v>13217</v>
      </c>
      <c r="B97" s="125" t="s">
        <v>163</v>
      </c>
      <c r="C97" s="220"/>
      <c r="D97" s="220"/>
      <c r="E97" s="229"/>
      <c r="F97" s="229"/>
      <c r="G97"/>
      <c r="H97" s="188">
        <f t="shared" si="4"/>
        <v>0</v>
      </c>
      <c r="J97" s="4">
        <f t="shared" si="5"/>
        <v>7.6761999999999997</v>
      </c>
      <c r="K97" s="121">
        <f t="shared" si="3"/>
        <v>0</v>
      </c>
    </row>
    <row r="98" spans="1:11">
      <c r="A98" s="127">
        <v>13221</v>
      </c>
      <c r="B98" s="125" t="s">
        <v>164</v>
      </c>
      <c r="C98" s="220"/>
      <c r="D98" s="220"/>
      <c r="E98" s="229"/>
      <c r="F98" s="229"/>
      <c r="G98"/>
      <c r="H98" s="188">
        <f t="shared" si="4"/>
        <v>0</v>
      </c>
      <c r="J98" s="4">
        <f t="shared" si="5"/>
        <v>7.6761999999999997</v>
      </c>
      <c r="K98" s="121">
        <f t="shared" si="3"/>
        <v>0</v>
      </c>
    </row>
    <row r="99" spans="1:11">
      <c r="A99" s="127">
        <v>13231</v>
      </c>
      <c r="B99" s="125" t="s">
        <v>476</v>
      </c>
      <c r="C99" s="220"/>
      <c r="D99" s="220"/>
      <c r="E99" s="229"/>
      <c r="F99" s="229"/>
      <c r="G99"/>
      <c r="H99" s="188">
        <f t="shared" si="4"/>
        <v>0</v>
      </c>
      <c r="J99" s="4">
        <f t="shared" si="5"/>
        <v>7.6761999999999997</v>
      </c>
      <c r="K99" s="121">
        <f t="shared" si="3"/>
        <v>0</v>
      </c>
    </row>
    <row r="100" spans="1:11">
      <c r="A100" s="128">
        <v>13232</v>
      </c>
      <c r="B100" s="37" t="s">
        <v>166</v>
      </c>
      <c r="C100" s="220"/>
      <c r="D100" s="220"/>
      <c r="E100" s="229"/>
      <c r="F100" s="229"/>
      <c r="G100"/>
      <c r="H100" s="188">
        <f t="shared" si="4"/>
        <v>0</v>
      </c>
      <c r="J100" s="4">
        <f t="shared" si="5"/>
        <v>7.6761999999999997</v>
      </c>
      <c r="K100" s="121">
        <f t="shared" si="3"/>
        <v>0</v>
      </c>
    </row>
    <row r="101" spans="1:11">
      <c r="A101" s="127">
        <v>13241</v>
      </c>
      <c r="B101" s="125" t="s">
        <v>167</v>
      </c>
      <c r="C101" s="220"/>
      <c r="D101" s="220"/>
      <c r="E101" s="229"/>
      <c r="F101" s="229"/>
      <c r="G101"/>
      <c r="H101" s="188">
        <f t="shared" si="4"/>
        <v>0</v>
      </c>
      <c r="J101" s="4">
        <f t="shared" si="5"/>
        <v>7.6761999999999997</v>
      </c>
      <c r="K101" s="121">
        <f t="shared" si="3"/>
        <v>0</v>
      </c>
    </row>
    <row r="102" spans="1:11">
      <c r="A102" s="127">
        <v>13242</v>
      </c>
      <c r="B102" s="125" t="s">
        <v>477</v>
      </c>
      <c r="C102" s="220"/>
      <c r="D102" s="220"/>
      <c r="E102" s="229"/>
      <c r="F102" s="229"/>
      <c r="G102"/>
      <c r="H102" s="188">
        <f t="shared" si="4"/>
        <v>0</v>
      </c>
      <c r="J102" s="4">
        <f t="shared" si="5"/>
        <v>7.6761999999999997</v>
      </c>
      <c r="K102" s="121">
        <f t="shared" si="3"/>
        <v>0</v>
      </c>
    </row>
    <row r="103" spans="1:11">
      <c r="A103" s="127">
        <v>13243</v>
      </c>
      <c r="B103" s="125" t="s">
        <v>169</v>
      </c>
      <c r="C103" s="220"/>
      <c r="D103" s="220"/>
      <c r="E103" s="229"/>
      <c r="F103" s="229"/>
      <c r="G103"/>
      <c r="H103" s="188">
        <f t="shared" si="4"/>
        <v>0</v>
      </c>
      <c r="J103" s="4">
        <f t="shared" si="5"/>
        <v>7.6761999999999997</v>
      </c>
      <c r="K103" s="121">
        <f t="shared" si="3"/>
        <v>0</v>
      </c>
    </row>
    <row r="104" spans="1:11">
      <c r="A104" s="129">
        <v>13251</v>
      </c>
      <c r="B104" s="37" t="s">
        <v>170</v>
      </c>
      <c r="C104" s="220"/>
      <c r="D104" s="220"/>
      <c r="E104" s="229"/>
      <c r="F104" s="229"/>
      <c r="G104"/>
      <c r="H104" s="188">
        <f t="shared" si="4"/>
        <v>0</v>
      </c>
      <c r="J104" s="4">
        <f t="shared" si="5"/>
        <v>7.6761999999999997</v>
      </c>
      <c r="K104" s="121">
        <f t="shared" si="3"/>
        <v>0</v>
      </c>
    </row>
    <row r="105" spans="1:11">
      <c r="A105" s="129">
        <v>13252</v>
      </c>
      <c r="B105" s="37" t="s">
        <v>171</v>
      </c>
      <c r="C105" s="220"/>
      <c r="D105" s="220"/>
      <c r="E105" s="229"/>
      <c r="F105" s="229"/>
      <c r="G105"/>
      <c r="H105" s="188">
        <f t="shared" si="4"/>
        <v>0</v>
      </c>
      <c r="J105" s="4">
        <f t="shared" si="5"/>
        <v>7.6761999999999997</v>
      </c>
      <c r="K105" s="121">
        <f t="shared" si="3"/>
        <v>0</v>
      </c>
    </row>
    <row r="106" spans="1:11">
      <c r="A106" s="129">
        <v>13253</v>
      </c>
      <c r="B106" s="37" t="s">
        <v>172</v>
      </c>
      <c r="C106" s="220"/>
      <c r="D106" s="220"/>
      <c r="E106" s="229"/>
      <c r="F106" s="229"/>
      <c r="G106"/>
      <c r="H106" s="188">
        <f t="shared" si="4"/>
        <v>0</v>
      </c>
      <c r="J106" s="4">
        <f t="shared" si="5"/>
        <v>7.6761999999999997</v>
      </c>
      <c r="K106" s="121">
        <f t="shared" si="3"/>
        <v>0</v>
      </c>
    </row>
    <row r="107" spans="1:11">
      <c r="A107" s="129">
        <v>13254</v>
      </c>
      <c r="B107" s="37" t="s">
        <v>173</v>
      </c>
      <c r="C107" s="220"/>
      <c r="D107" s="220"/>
      <c r="E107" s="229"/>
      <c r="F107" s="229"/>
      <c r="G107"/>
      <c r="H107" s="188">
        <f t="shared" si="4"/>
        <v>0</v>
      </c>
      <c r="J107" s="4">
        <f t="shared" si="5"/>
        <v>7.6761999999999997</v>
      </c>
      <c r="K107" s="121">
        <f t="shared" si="3"/>
        <v>0</v>
      </c>
    </row>
    <row r="108" spans="1:11">
      <c r="A108" s="128">
        <v>13261</v>
      </c>
      <c r="B108" s="37" t="s">
        <v>174</v>
      </c>
      <c r="C108" s="220"/>
      <c r="D108" s="220"/>
      <c r="E108" s="229"/>
      <c r="F108" s="229"/>
      <c r="G108"/>
      <c r="H108" s="188">
        <f>ROUND(C108-D108+E108-F108,2)</f>
        <v>0</v>
      </c>
      <c r="J108" s="4">
        <f t="shared" si="5"/>
        <v>7.6761999999999997</v>
      </c>
      <c r="K108" s="121">
        <f t="shared" si="3"/>
        <v>0</v>
      </c>
    </row>
    <row r="109" spans="1:11">
      <c r="A109" s="127">
        <v>13501</v>
      </c>
      <c r="B109" s="37" t="s">
        <v>176</v>
      </c>
      <c r="C109" s="220"/>
      <c r="D109" s="220"/>
      <c r="E109" s="229"/>
      <c r="F109" s="229"/>
      <c r="G109"/>
      <c r="H109" s="188">
        <f t="shared" si="4"/>
        <v>0</v>
      </c>
      <c r="J109" s="4">
        <f t="shared" si="5"/>
        <v>7.6761999999999997</v>
      </c>
      <c r="K109" s="121">
        <f t="shared" si="3"/>
        <v>0</v>
      </c>
    </row>
    <row r="110" spans="1:11">
      <c r="A110" s="127">
        <v>13502</v>
      </c>
      <c r="B110" s="37" t="s">
        <v>177</v>
      </c>
      <c r="C110" s="220"/>
      <c r="D110" s="220"/>
      <c r="E110" s="229"/>
      <c r="F110" s="229"/>
      <c r="G110"/>
      <c r="H110" s="188">
        <f t="shared" si="4"/>
        <v>0</v>
      </c>
      <c r="J110" s="4">
        <f t="shared" si="5"/>
        <v>7.6761999999999997</v>
      </c>
      <c r="K110" s="121">
        <f t="shared" si="3"/>
        <v>0</v>
      </c>
    </row>
    <row r="111" spans="1:11">
      <c r="A111" s="127">
        <v>13503</v>
      </c>
      <c r="B111" s="37" t="s">
        <v>178</v>
      </c>
      <c r="C111" s="220"/>
      <c r="D111" s="220"/>
      <c r="E111" s="229"/>
      <c r="F111" s="229"/>
      <c r="G111"/>
      <c r="H111" s="188">
        <f t="shared" si="4"/>
        <v>0</v>
      </c>
      <c r="J111" s="4">
        <f t="shared" si="5"/>
        <v>7.6761999999999997</v>
      </c>
      <c r="K111" s="121">
        <f t="shared" si="3"/>
        <v>0</v>
      </c>
    </row>
    <row r="112" spans="1:11">
      <c r="A112" s="127">
        <v>13601</v>
      </c>
      <c r="B112" s="37" t="s">
        <v>175</v>
      </c>
      <c r="C112" s="220"/>
      <c r="D112" s="220"/>
      <c r="E112" s="229"/>
      <c r="F112" s="229"/>
      <c r="G112"/>
      <c r="H112" s="188">
        <f t="shared" si="4"/>
        <v>0</v>
      </c>
      <c r="J112" s="4">
        <f t="shared" si="5"/>
        <v>7.6761999999999997</v>
      </c>
      <c r="K112" s="121">
        <f t="shared" si="3"/>
        <v>0</v>
      </c>
    </row>
    <row r="113" spans="1:11">
      <c r="A113" s="127">
        <v>14101</v>
      </c>
      <c r="B113" s="125" t="s">
        <v>179</v>
      </c>
      <c r="C113" s="220">
        <v>21655.85</v>
      </c>
      <c r="D113" s="220"/>
      <c r="E113" s="229"/>
      <c r="F113" s="229"/>
      <c r="G113"/>
      <c r="H113" s="188">
        <f t="shared" si="4"/>
        <v>21655.85</v>
      </c>
      <c r="J113" s="4">
        <f t="shared" si="5"/>
        <v>7.6761999999999997</v>
      </c>
      <c r="K113" s="121">
        <f t="shared" si="3"/>
        <v>166234.64000000001</v>
      </c>
    </row>
    <row r="114" spans="1:11">
      <c r="A114" s="127">
        <v>14102</v>
      </c>
      <c r="B114" s="125" t="s">
        <v>180</v>
      </c>
      <c r="C114" s="220">
        <v>4980271.66</v>
      </c>
      <c r="D114" s="220"/>
      <c r="E114" s="229"/>
      <c r="F114" s="229"/>
      <c r="G114"/>
      <c r="H114" s="188">
        <f t="shared" si="4"/>
        <v>4980271.66</v>
      </c>
      <c r="J114" s="4">
        <f t="shared" si="5"/>
        <v>7.6761999999999997</v>
      </c>
      <c r="K114" s="121">
        <f t="shared" si="3"/>
        <v>38229561.32</v>
      </c>
    </row>
    <row r="115" spans="1:11">
      <c r="A115" s="130">
        <v>14103</v>
      </c>
      <c r="B115" s="131" t="s">
        <v>478</v>
      </c>
      <c r="C115" s="221"/>
      <c r="D115" s="221"/>
      <c r="E115" s="230"/>
      <c r="F115" s="230"/>
      <c r="G115" s="190"/>
      <c r="H115" s="190">
        <f t="shared" si="4"/>
        <v>0</v>
      </c>
      <c r="J115" s="4">
        <f t="shared" si="5"/>
        <v>7.6761999999999997</v>
      </c>
      <c r="K115" s="124">
        <f t="shared" si="3"/>
        <v>0</v>
      </c>
    </row>
    <row r="116" spans="1:11">
      <c r="A116" s="127">
        <v>14201</v>
      </c>
      <c r="B116" s="125" t="s">
        <v>181</v>
      </c>
      <c r="C116" s="220">
        <v>1500</v>
      </c>
      <c r="D116" s="220"/>
      <c r="E116" s="229"/>
      <c r="F116" s="229"/>
      <c r="G116"/>
      <c r="H116" s="188">
        <f t="shared" si="4"/>
        <v>1500</v>
      </c>
      <c r="J116" s="4">
        <f t="shared" si="5"/>
        <v>7.6761999999999997</v>
      </c>
      <c r="K116" s="121">
        <f t="shared" si="3"/>
        <v>11514.3</v>
      </c>
    </row>
    <row r="117" spans="1:11">
      <c r="A117" s="127">
        <v>15001</v>
      </c>
      <c r="B117" s="37" t="s">
        <v>182</v>
      </c>
      <c r="C117" s="220"/>
      <c r="D117" s="220"/>
      <c r="E117" s="229"/>
      <c r="F117" s="229"/>
      <c r="G117"/>
      <c r="H117" s="188">
        <f t="shared" si="4"/>
        <v>0</v>
      </c>
      <c r="J117" s="4">
        <f t="shared" si="5"/>
        <v>7.6761999999999997</v>
      </c>
      <c r="K117" s="121">
        <f t="shared" si="3"/>
        <v>0</v>
      </c>
    </row>
    <row r="118" spans="1:11">
      <c r="A118" s="127">
        <v>15002</v>
      </c>
      <c r="B118" s="37" t="s">
        <v>183</v>
      </c>
      <c r="C118" s="220"/>
      <c r="D118" s="220"/>
      <c r="E118" s="229"/>
      <c r="F118" s="229"/>
      <c r="G118"/>
      <c r="H118" s="188">
        <f t="shared" si="4"/>
        <v>0</v>
      </c>
      <c r="J118" s="4">
        <f t="shared" si="5"/>
        <v>7.6761999999999997</v>
      </c>
      <c r="K118" s="121">
        <f t="shared" si="3"/>
        <v>0</v>
      </c>
    </row>
    <row r="119" spans="1:11">
      <c r="A119" s="127">
        <v>15003</v>
      </c>
      <c r="B119" s="37" t="s">
        <v>184</v>
      </c>
      <c r="C119" s="192">
        <f>150000</f>
        <v>150000</v>
      </c>
      <c r="D119" s="220"/>
      <c r="E119" s="229"/>
      <c r="F119" s="229"/>
      <c r="G119"/>
      <c r="H119" s="188">
        <f t="shared" si="4"/>
        <v>150000</v>
      </c>
      <c r="J119" s="4">
        <f t="shared" si="5"/>
        <v>7.6761999999999997</v>
      </c>
      <c r="K119" s="121">
        <f t="shared" si="3"/>
        <v>1151430</v>
      </c>
    </row>
    <row r="120" spans="1:11">
      <c r="A120" s="127">
        <v>15004</v>
      </c>
      <c r="B120" s="37" t="s">
        <v>243</v>
      </c>
      <c r="C120" s="220">
        <v>45749.34</v>
      </c>
      <c r="D120" s="220"/>
      <c r="E120" s="229"/>
      <c r="F120" s="229"/>
      <c r="G120"/>
      <c r="H120" s="188">
        <f t="shared" si="4"/>
        <v>45749.34</v>
      </c>
      <c r="J120" s="4">
        <f t="shared" si="5"/>
        <v>7.6761999999999997</v>
      </c>
      <c r="K120" s="121">
        <f t="shared" si="3"/>
        <v>351181.08</v>
      </c>
    </row>
    <row r="121" spans="1:11">
      <c r="A121" s="127">
        <v>15005</v>
      </c>
      <c r="B121" s="37" t="s">
        <v>185</v>
      </c>
      <c r="C121" s="220">
        <v>196151.85</v>
      </c>
      <c r="D121" s="220"/>
      <c r="E121" s="229"/>
      <c r="F121" s="229"/>
      <c r="G121"/>
      <c r="H121" s="188">
        <f t="shared" si="4"/>
        <v>196151.85</v>
      </c>
      <c r="J121" s="4">
        <f t="shared" si="5"/>
        <v>7.6761999999999997</v>
      </c>
      <c r="K121" s="121">
        <f t="shared" si="3"/>
        <v>1505700.83</v>
      </c>
    </row>
    <row r="122" spans="1:11">
      <c r="A122" s="127">
        <v>15006</v>
      </c>
      <c r="B122" s="37" t="s">
        <v>218</v>
      </c>
      <c r="C122" s="220"/>
      <c r="D122" s="220"/>
      <c r="E122" s="229"/>
      <c r="F122" s="229"/>
      <c r="G122"/>
      <c r="H122" s="188">
        <f t="shared" si="4"/>
        <v>0</v>
      </c>
      <c r="J122" s="4">
        <f t="shared" si="5"/>
        <v>7.6761999999999997</v>
      </c>
      <c r="K122" s="121">
        <f t="shared" si="3"/>
        <v>0</v>
      </c>
    </row>
    <row r="123" spans="1:11">
      <c r="A123" s="127">
        <v>15007</v>
      </c>
      <c r="B123" s="37" t="s">
        <v>186</v>
      </c>
      <c r="C123" s="220"/>
      <c r="D123" s="220"/>
      <c r="E123" s="229"/>
      <c r="F123" s="229"/>
      <c r="G123"/>
      <c r="H123" s="188">
        <f t="shared" si="4"/>
        <v>0</v>
      </c>
      <c r="J123" s="4">
        <f t="shared" si="5"/>
        <v>7.6761999999999997</v>
      </c>
      <c r="K123" s="121">
        <f t="shared" si="3"/>
        <v>0</v>
      </c>
    </row>
    <row r="124" spans="1:11">
      <c r="A124" s="127">
        <v>15008</v>
      </c>
      <c r="B124" s="37" t="s">
        <v>187</v>
      </c>
      <c r="C124" s="220"/>
      <c r="D124" s="220"/>
      <c r="E124" s="229"/>
      <c r="F124" s="229"/>
      <c r="G124"/>
      <c r="H124" s="188">
        <f t="shared" si="4"/>
        <v>0</v>
      </c>
      <c r="J124" s="4">
        <f t="shared" si="5"/>
        <v>7.6761999999999997</v>
      </c>
      <c r="K124" s="121">
        <f t="shared" si="3"/>
        <v>0</v>
      </c>
    </row>
    <row r="125" spans="1:11">
      <c r="A125" s="127">
        <v>15009</v>
      </c>
      <c r="B125" s="37" t="s">
        <v>245</v>
      </c>
      <c r="C125" s="189">
        <f>1107988.9-476107.69</f>
        <v>631881.21</v>
      </c>
      <c r="D125" s="221"/>
      <c r="E125" s="230"/>
      <c r="F125" s="230"/>
      <c r="G125"/>
      <c r="H125" s="188">
        <f t="shared" si="4"/>
        <v>631881.21</v>
      </c>
      <c r="J125" s="4">
        <f t="shared" si="5"/>
        <v>7.6761999999999997</v>
      </c>
      <c r="K125" s="121">
        <f t="shared" si="3"/>
        <v>4850446.54</v>
      </c>
    </row>
    <row r="126" spans="1:11">
      <c r="A126" s="127">
        <v>15010</v>
      </c>
      <c r="B126" s="37" t="s">
        <v>219</v>
      </c>
      <c r="C126" s="220"/>
      <c r="D126" s="220"/>
      <c r="E126" s="229"/>
      <c r="F126" s="229"/>
      <c r="G126"/>
      <c r="H126" s="188">
        <f t="shared" si="4"/>
        <v>0</v>
      </c>
      <c r="J126" s="4">
        <f t="shared" si="5"/>
        <v>7.6761999999999997</v>
      </c>
      <c r="K126" s="121">
        <f t="shared" si="3"/>
        <v>0</v>
      </c>
    </row>
    <row r="127" spans="1:11">
      <c r="A127" s="127">
        <v>15011</v>
      </c>
      <c r="B127" s="37" t="s">
        <v>220</v>
      </c>
      <c r="C127" s="220"/>
      <c r="D127" s="220"/>
      <c r="E127" s="229"/>
      <c r="F127" s="229"/>
      <c r="G127"/>
      <c r="H127" s="188">
        <f t="shared" si="4"/>
        <v>0</v>
      </c>
      <c r="J127" s="4">
        <f t="shared" si="5"/>
        <v>7.6761999999999997</v>
      </c>
      <c r="K127" s="121">
        <f t="shared" si="3"/>
        <v>0</v>
      </c>
    </row>
    <row r="128" spans="1:11">
      <c r="A128" s="127">
        <v>15012</v>
      </c>
      <c r="B128" s="37" t="s">
        <v>221</v>
      </c>
      <c r="C128" s="220"/>
      <c r="D128" s="220"/>
      <c r="E128" s="229"/>
      <c r="F128" s="229"/>
      <c r="G128"/>
      <c r="H128" s="188">
        <f t="shared" si="4"/>
        <v>0</v>
      </c>
      <c r="J128" s="4">
        <f t="shared" si="5"/>
        <v>7.6761999999999997</v>
      </c>
      <c r="K128" s="121">
        <f t="shared" si="3"/>
        <v>0</v>
      </c>
    </row>
    <row r="129" spans="1:11">
      <c r="A129" s="127">
        <v>15013</v>
      </c>
      <c r="B129" s="37" t="s">
        <v>244</v>
      </c>
      <c r="C129" s="220"/>
      <c r="D129" s="220"/>
      <c r="E129" s="229"/>
      <c r="F129" s="229"/>
      <c r="G129"/>
      <c r="H129" s="188">
        <f t="shared" si="4"/>
        <v>0</v>
      </c>
      <c r="J129" s="4">
        <f t="shared" si="5"/>
        <v>7.6761999999999997</v>
      </c>
      <c r="K129" s="121">
        <f t="shared" si="3"/>
        <v>0</v>
      </c>
    </row>
    <row r="130" spans="1:11">
      <c r="A130" s="127">
        <v>15014</v>
      </c>
      <c r="B130" s="37" t="s">
        <v>188</v>
      </c>
      <c r="C130" s="220"/>
      <c r="D130" s="220"/>
      <c r="E130" s="229"/>
      <c r="F130" s="229"/>
      <c r="G130"/>
      <c r="H130" s="188">
        <f t="shared" si="4"/>
        <v>0</v>
      </c>
      <c r="J130" s="4">
        <f t="shared" si="5"/>
        <v>7.6761999999999997</v>
      </c>
      <c r="K130" s="121">
        <f t="shared" si="3"/>
        <v>0</v>
      </c>
    </row>
    <row r="131" spans="1:11">
      <c r="A131" s="127">
        <v>15015</v>
      </c>
      <c r="B131" s="37" t="s">
        <v>189</v>
      </c>
      <c r="C131" s="220"/>
      <c r="D131" s="220"/>
      <c r="E131" s="229"/>
      <c r="F131" s="229"/>
      <c r="G131"/>
      <c r="H131" s="188">
        <f t="shared" si="4"/>
        <v>0</v>
      </c>
      <c r="J131" s="4">
        <f t="shared" si="5"/>
        <v>7.6761999999999997</v>
      </c>
      <c r="K131" s="121">
        <f t="shared" si="3"/>
        <v>0</v>
      </c>
    </row>
    <row r="132" spans="1:11">
      <c r="A132" s="130">
        <v>15016</v>
      </c>
      <c r="B132" s="123" t="s">
        <v>241</v>
      </c>
      <c r="C132" s="221"/>
      <c r="D132" s="221"/>
      <c r="E132" s="230"/>
      <c r="F132" s="230"/>
      <c r="G132" s="190"/>
      <c r="H132" s="190">
        <f t="shared" si="4"/>
        <v>0</v>
      </c>
      <c r="J132" s="4">
        <f t="shared" si="5"/>
        <v>7.6761999999999997</v>
      </c>
      <c r="K132" s="124">
        <f t="shared" si="3"/>
        <v>0</v>
      </c>
    </row>
    <row r="133" spans="1:11">
      <c r="A133" s="129">
        <v>15017</v>
      </c>
      <c r="B133" s="132" t="s">
        <v>222</v>
      </c>
      <c r="C133" s="220"/>
      <c r="D133" s="220"/>
      <c r="E133" s="229"/>
      <c r="F133" s="229"/>
      <c r="G133"/>
      <c r="H133" s="188">
        <f t="shared" si="4"/>
        <v>0</v>
      </c>
      <c r="J133" s="4">
        <f t="shared" si="5"/>
        <v>7.6761999999999997</v>
      </c>
      <c r="K133" s="121">
        <f t="shared" si="3"/>
        <v>0</v>
      </c>
    </row>
    <row r="134" spans="1:11">
      <c r="A134" s="129">
        <v>15018</v>
      </c>
      <c r="B134" s="132" t="s">
        <v>223</v>
      </c>
      <c r="C134" s="220"/>
      <c r="D134" s="220"/>
      <c r="E134" s="229"/>
      <c r="F134" s="229"/>
      <c r="G134"/>
      <c r="H134" s="188">
        <f t="shared" si="4"/>
        <v>0</v>
      </c>
      <c r="J134" s="4">
        <f t="shared" si="5"/>
        <v>7.6761999999999997</v>
      </c>
      <c r="K134" s="121">
        <f t="shared" si="3"/>
        <v>0</v>
      </c>
    </row>
    <row r="135" spans="1:11">
      <c r="A135" s="133"/>
      <c r="B135" s="134" t="s">
        <v>479</v>
      </c>
      <c r="C135" s="220"/>
      <c r="D135" s="220"/>
      <c r="E135" s="229"/>
      <c r="F135" s="229"/>
      <c r="G135"/>
      <c r="H135" s="188">
        <f t="shared" si="4"/>
        <v>0</v>
      </c>
      <c r="J135" s="4">
        <f t="shared" si="5"/>
        <v>7.6761999999999997</v>
      </c>
      <c r="K135" s="121">
        <f t="shared" si="3"/>
        <v>0</v>
      </c>
    </row>
    <row r="136" spans="1:11">
      <c r="A136" s="127">
        <v>15101</v>
      </c>
      <c r="B136" s="37" t="s">
        <v>207</v>
      </c>
      <c r="C136" s="220"/>
      <c r="D136" s="220"/>
      <c r="E136" s="229"/>
      <c r="F136" s="229"/>
      <c r="G136"/>
      <c r="H136" s="188">
        <f t="shared" si="4"/>
        <v>0</v>
      </c>
      <c r="J136" s="4">
        <f t="shared" si="5"/>
        <v>7.6761999999999997</v>
      </c>
      <c r="K136" s="121">
        <f t="shared" ref="K136:K199" si="6">ROUND(H136*J136,2)</f>
        <v>0</v>
      </c>
    </row>
    <row r="137" spans="1:11">
      <c r="A137" s="127">
        <v>15102</v>
      </c>
      <c r="B137" s="37" t="s">
        <v>208</v>
      </c>
      <c r="C137" s="220"/>
      <c r="D137" s="220"/>
      <c r="E137" s="229"/>
      <c r="F137" s="229"/>
      <c r="G137"/>
      <c r="H137" s="188">
        <f t="shared" si="4"/>
        <v>0</v>
      </c>
      <c r="J137" s="4">
        <f t="shared" ref="J137:J200" si="7">J136</f>
        <v>7.6761999999999997</v>
      </c>
      <c r="K137" s="121">
        <f t="shared" si="6"/>
        <v>0</v>
      </c>
    </row>
    <row r="138" spans="1:11">
      <c r="A138" s="127">
        <v>15103</v>
      </c>
      <c r="B138" s="37" t="s">
        <v>209</v>
      </c>
      <c r="C138" s="220"/>
      <c r="D138" s="220"/>
      <c r="E138" s="229"/>
      <c r="F138" s="229"/>
      <c r="G138"/>
      <c r="H138" s="188">
        <f t="shared" si="4"/>
        <v>0</v>
      </c>
      <c r="J138" s="4">
        <f t="shared" si="7"/>
        <v>7.6761999999999997</v>
      </c>
      <c r="K138" s="121">
        <f t="shared" si="6"/>
        <v>0</v>
      </c>
    </row>
    <row r="139" spans="1:11">
      <c r="A139" s="127">
        <v>15104</v>
      </c>
      <c r="B139" s="37" t="s">
        <v>210</v>
      </c>
      <c r="C139" s="220"/>
      <c r="D139" s="220"/>
      <c r="E139" s="229"/>
      <c r="F139" s="229"/>
      <c r="G139"/>
      <c r="H139" s="188">
        <f t="shared" ref="H139:H202" si="8">ROUND(C139-D139+E139-F139,2)</f>
        <v>0</v>
      </c>
      <c r="J139" s="4">
        <f t="shared" si="7"/>
        <v>7.6761999999999997</v>
      </c>
      <c r="K139" s="121">
        <f t="shared" si="6"/>
        <v>0</v>
      </c>
    </row>
    <row r="140" spans="1:11">
      <c r="A140" s="127">
        <v>15105</v>
      </c>
      <c r="B140" s="37" t="s">
        <v>211</v>
      </c>
      <c r="C140" s="220"/>
      <c r="D140" s="220"/>
      <c r="E140" s="229"/>
      <c r="F140" s="229"/>
      <c r="G140"/>
      <c r="H140" s="188">
        <f t="shared" si="8"/>
        <v>0</v>
      </c>
      <c r="J140" s="4">
        <f t="shared" si="7"/>
        <v>7.6761999999999997</v>
      </c>
      <c r="K140" s="121">
        <f t="shared" si="6"/>
        <v>0</v>
      </c>
    </row>
    <row r="141" spans="1:11">
      <c r="A141" s="127">
        <v>15106</v>
      </c>
      <c r="B141" s="37" t="s">
        <v>212</v>
      </c>
      <c r="C141" s="220"/>
      <c r="D141" s="220"/>
      <c r="E141" s="229"/>
      <c r="F141" s="229"/>
      <c r="G141"/>
      <c r="H141" s="188">
        <f t="shared" si="8"/>
        <v>0</v>
      </c>
      <c r="J141" s="4">
        <f t="shared" si="7"/>
        <v>7.6761999999999997</v>
      </c>
      <c r="K141" s="121">
        <f t="shared" si="6"/>
        <v>0</v>
      </c>
    </row>
    <row r="142" spans="1:11">
      <c r="A142" s="127">
        <v>15107</v>
      </c>
      <c r="B142" s="37" t="s">
        <v>213</v>
      </c>
      <c r="C142" s="220"/>
      <c r="D142" s="220"/>
      <c r="E142" s="229"/>
      <c r="F142" s="229"/>
      <c r="G142"/>
      <c r="H142" s="188">
        <f t="shared" si="8"/>
        <v>0</v>
      </c>
      <c r="J142" s="4">
        <f t="shared" si="7"/>
        <v>7.6761999999999997</v>
      </c>
      <c r="K142" s="121">
        <f t="shared" si="6"/>
        <v>0</v>
      </c>
    </row>
    <row r="143" spans="1:11">
      <c r="A143" s="127">
        <v>15108</v>
      </c>
      <c r="B143" s="37" t="s">
        <v>214</v>
      </c>
      <c r="C143" s="220"/>
      <c r="D143" s="220"/>
      <c r="E143" s="229"/>
      <c r="F143" s="229"/>
      <c r="G143"/>
      <c r="H143" s="188">
        <f t="shared" si="8"/>
        <v>0</v>
      </c>
      <c r="J143" s="4">
        <f t="shared" si="7"/>
        <v>7.6761999999999997</v>
      </c>
      <c r="K143" s="121">
        <f t="shared" si="6"/>
        <v>0</v>
      </c>
    </row>
    <row r="144" spans="1:11">
      <c r="A144" s="127">
        <v>15109</v>
      </c>
      <c r="B144" s="37" t="s">
        <v>215</v>
      </c>
      <c r="C144" s="220"/>
      <c r="D144" s="220"/>
      <c r="E144" s="229"/>
      <c r="F144" s="229"/>
      <c r="G144"/>
      <c r="H144" s="188">
        <f t="shared" si="8"/>
        <v>0</v>
      </c>
      <c r="J144" s="4">
        <f t="shared" si="7"/>
        <v>7.6761999999999997</v>
      </c>
      <c r="K144" s="121">
        <f t="shared" si="6"/>
        <v>0</v>
      </c>
    </row>
    <row r="145" spans="1:11">
      <c r="A145" s="127">
        <v>15110</v>
      </c>
      <c r="B145" s="37" t="s">
        <v>190</v>
      </c>
      <c r="C145" s="220"/>
      <c r="D145" s="220"/>
      <c r="E145" s="229"/>
      <c r="F145" s="229"/>
      <c r="G145"/>
      <c r="H145" s="188">
        <f t="shared" si="8"/>
        <v>0</v>
      </c>
      <c r="J145" s="4">
        <f t="shared" si="7"/>
        <v>7.6761999999999997</v>
      </c>
      <c r="K145" s="121">
        <f t="shared" si="6"/>
        <v>0</v>
      </c>
    </row>
    <row r="146" spans="1:11">
      <c r="A146" s="127">
        <v>15111</v>
      </c>
      <c r="B146" s="37" t="s">
        <v>191</v>
      </c>
      <c r="C146" s="220"/>
      <c r="D146" s="220"/>
      <c r="E146" s="229"/>
      <c r="F146" s="229"/>
      <c r="G146"/>
      <c r="H146" s="188">
        <f t="shared" si="8"/>
        <v>0</v>
      </c>
      <c r="J146" s="4">
        <f t="shared" si="7"/>
        <v>7.6761999999999997</v>
      </c>
      <c r="K146" s="121">
        <f t="shared" si="6"/>
        <v>0</v>
      </c>
    </row>
    <row r="147" spans="1:11">
      <c r="A147" s="127">
        <v>15112</v>
      </c>
      <c r="B147" s="37" t="s">
        <v>192</v>
      </c>
      <c r="C147" s="220"/>
      <c r="D147" s="220"/>
      <c r="E147" s="229"/>
      <c r="F147" s="229"/>
      <c r="G147"/>
      <c r="H147" s="188">
        <f t="shared" si="8"/>
        <v>0</v>
      </c>
      <c r="J147" s="4">
        <f t="shared" si="7"/>
        <v>7.6761999999999997</v>
      </c>
      <c r="K147" s="121">
        <f t="shared" si="6"/>
        <v>0</v>
      </c>
    </row>
    <row r="148" spans="1:11">
      <c r="A148" s="127">
        <v>15113</v>
      </c>
      <c r="B148" s="37" t="s">
        <v>193</v>
      </c>
      <c r="C148" s="220"/>
      <c r="D148" s="220"/>
      <c r="E148" s="229"/>
      <c r="F148" s="229"/>
      <c r="G148"/>
      <c r="H148" s="188">
        <f t="shared" si="8"/>
        <v>0</v>
      </c>
      <c r="J148" s="4">
        <f t="shared" si="7"/>
        <v>7.6761999999999997</v>
      </c>
      <c r="K148" s="121">
        <f t="shared" si="6"/>
        <v>0</v>
      </c>
    </row>
    <row r="149" spans="1:11">
      <c r="A149" s="127">
        <v>15114</v>
      </c>
      <c r="B149" s="37" t="s">
        <v>216</v>
      </c>
      <c r="C149" s="220"/>
      <c r="D149" s="220"/>
      <c r="E149" s="229"/>
      <c r="F149" s="229"/>
      <c r="G149"/>
      <c r="H149" s="188">
        <f t="shared" si="8"/>
        <v>0</v>
      </c>
      <c r="J149" s="4">
        <f t="shared" si="7"/>
        <v>7.6761999999999997</v>
      </c>
      <c r="K149" s="121">
        <f t="shared" si="6"/>
        <v>0</v>
      </c>
    </row>
    <row r="150" spans="1:11">
      <c r="A150" s="127">
        <v>15115</v>
      </c>
      <c r="B150" s="37" t="s">
        <v>194</v>
      </c>
      <c r="C150" s="220"/>
      <c r="D150" s="220"/>
      <c r="E150" s="229"/>
      <c r="F150" s="229"/>
      <c r="G150"/>
      <c r="H150" s="188">
        <f t="shared" si="8"/>
        <v>0</v>
      </c>
      <c r="J150" s="4">
        <f t="shared" si="7"/>
        <v>7.6761999999999997</v>
      </c>
      <c r="K150" s="121">
        <f t="shared" si="6"/>
        <v>0</v>
      </c>
    </row>
    <row r="151" spans="1:11">
      <c r="A151" s="127">
        <v>15116</v>
      </c>
      <c r="B151" s="37" t="s">
        <v>195</v>
      </c>
      <c r="C151" s="220"/>
      <c r="D151" s="220"/>
      <c r="E151" s="229"/>
      <c r="F151" s="229"/>
      <c r="G151"/>
      <c r="H151" s="188">
        <f t="shared" si="8"/>
        <v>0</v>
      </c>
      <c r="J151" s="4">
        <f t="shared" si="7"/>
        <v>7.6761999999999997</v>
      </c>
      <c r="K151" s="121">
        <f t="shared" si="6"/>
        <v>0</v>
      </c>
    </row>
    <row r="152" spans="1:11">
      <c r="A152" s="127">
        <v>15117</v>
      </c>
      <c r="B152" s="37" t="s">
        <v>196</v>
      </c>
      <c r="C152" s="220"/>
      <c r="D152" s="220"/>
      <c r="E152" s="229"/>
      <c r="F152" s="229"/>
      <c r="G152"/>
      <c r="H152" s="188">
        <f t="shared" si="8"/>
        <v>0</v>
      </c>
      <c r="J152" s="4">
        <f t="shared" si="7"/>
        <v>7.6761999999999997</v>
      </c>
      <c r="K152" s="121">
        <f t="shared" si="6"/>
        <v>0</v>
      </c>
    </row>
    <row r="153" spans="1:11">
      <c r="A153" s="127">
        <v>15118</v>
      </c>
      <c r="B153" s="37" t="s">
        <v>197</v>
      </c>
      <c r="C153" s="220"/>
      <c r="D153" s="220"/>
      <c r="E153" s="229"/>
      <c r="F153" s="229"/>
      <c r="G153"/>
      <c r="H153" s="188">
        <f t="shared" si="8"/>
        <v>0</v>
      </c>
      <c r="J153" s="4">
        <f t="shared" si="7"/>
        <v>7.6761999999999997</v>
      </c>
      <c r="K153" s="121">
        <f t="shared" si="6"/>
        <v>0</v>
      </c>
    </row>
    <row r="154" spans="1:11">
      <c r="A154" s="127">
        <v>15119</v>
      </c>
      <c r="B154" s="37" t="s">
        <v>198</v>
      </c>
      <c r="C154" s="220"/>
      <c r="D154" s="220"/>
      <c r="E154" s="229"/>
      <c r="F154" s="229"/>
      <c r="G154"/>
      <c r="H154" s="188">
        <f t="shared" si="8"/>
        <v>0</v>
      </c>
      <c r="J154" s="4">
        <f t="shared" si="7"/>
        <v>7.6761999999999997</v>
      </c>
      <c r="K154" s="121">
        <f t="shared" si="6"/>
        <v>0</v>
      </c>
    </row>
    <row r="155" spans="1:11">
      <c r="A155" s="127">
        <v>15120</v>
      </c>
      <c r="B155" s="37" t="s">
        <v>199</v>
      </c>
      <c r="C155" s="220"/>
      <c r="D155" s="220"/>
      <c r="E155" s="229"/>
      <c r="F155" s="229"/>
      <c r="G155"/>
      <c r="H155" s="188">
        <f t="shared" si="8"/>
        <v>0</v>
      </c>
      <c r="J155" s="4">
        <f t="shared" si="7"/>
        <v>7.6761999999999997</v>
      </c>
      <c r="K155" s="121">
        <f t="shared" si="6"/>
        <v>0</v>
      </c>
    </row>
    <row r="156" spans="1:11">
      <c r="A156" s="127">
        <v>15121</v>
      </c>
      <c r="B156" s="37" t="s">
        <v>200</v>
      </c>
      <c r="C156" s="220"/>
      <c r="D156" s="220"/>
      <c r="E156" s="229"/>
      <c r="F156" s="229"/>
      <c r="G156"/>
      <c r="H156" s="188">
        <f t="shared" si="8"/>
        <v>0</v>
      </c>
      <c r="J156" s="4">
        <f t="shared" si="7"/>
        <v>7.6761999999999997</v>
      </c>
      <c r="K156" s="121">
        <f t="shared" si="6"/>
        <v>0</v>
      </c>
    </row>
    <row r="157" spans="1:11">
      <c r="A157" s="127">
        <v>15122</v>
      </c>
      <c r="B157" s="37" t="s">
        <v>201</v>
      </c>
      <c r="C157" s="220"/>
      <c r="D157" s="220"/>
      <c r="E157" s="229"/>
      <c r="F157" s="229"/>
      <c r="G157"/>
      <c r="H157" s="188">
        <f t="shared" si="8"/>
        <v>0</v>
      </c>
      <c r="J157" s="4">
        <f t="shared" si="7"/>
        <v>7.6761999999999997</v>
      </c>
      <c r="K157" s="121">
        <f t="shared" si="6"/>
        <v>0</v>
      </c>
    </row>
    <row r="158" spans="1:11">
      <c r="A158" s="127">
        <v>15123</v>
      </c>
      <c r="B158" s="37" t="s">
        <v>202</v>
      </c>
      <c r="C158" s="220"/>
      <c r="D158" s="220"/>
      <c r="E158" s="229"/>
      <c r="F158" s="229"/>
      <c r="G158"/>
      <c r="H158" s="188">
        <f t="shared" si="8"/>
        <v>0</v>
      </c>
      <c r="J158" s="4">
        <f t="shared" si="7"/>
        <v>7.6761999999999997</v>
      </c>
      <c r="K158" s="121">
        <f t="shared" si="6"/>
        <v>0</v>
      </c>
    </row>
    <row r="159" spans="1:11">
      <c r="A159" s="127">
        <v>15124</v>
      </c>
      <c r="B159" s="37" t="s">
        <v>203</v>
      </c>
      <c r="C159" s="220"/>
      <c r="D159" s="220"/>
      <c r="E159" s="229"/>
      <c r="F159" s="229"/>
      <c r="G159"/>
      <c r="H159" s="188">
        <f t="shared" si="8"/>
        <v>0</v>
      </c>
      <c r="J159" s="4">
        <f t="shared" si="7"/>
        <v>7.6761999999999997</v>
      </c>
      <c r="K159" s="121">
        <f t="shared" si="6"/>
        <v>0</v>
      </c>
    </row>
    <row r="160" spans="1:11">
      <c r="A160" s="127">
        <v>15125</v>
      </c>
      <c r="B160" s="37" t="s">
        <v>204</v>
      </c>
      <c r="C160" s="220"/>
      <c r="D160" s="220"/>
      <c r="E160" s="229"/>
      <c r="F160" s="229"/>
      <c r="G160"/>
      <c r="H160" s="188">
        <f t="shared" si="8"/>
        <v>0</v>
      </c>
      <c r="J160" s="4">
        <f t="shared" si="7"/>
        <v>7.6761999999999997</v>
      </c>
      <c r="K160" s="121">
        <f t="shared" si="6"/>
        <v>0</v>
      </c>
    </row>
    <row r="161" spans="1:11">
      <c r="A161" s="127">
        <v>15126</v>
      </c>
      <c r="B161" s="37" t="s">
        <v>205</v>
      </c>
      <c r="C161" s="220"/>
      <c r="D161" s="220"/>
      <c r="E161" s="229"/>
      <c r="F161" s="229"/>
      <c r="G161"/>
      <c r="H161" s="188">
        <f t="shared" si="8"/>
        <v>0</v>
      </c>
      <c r="J161" s="4">
        <f t="shared" si="7"/>
        <v>7.6761999999999997</v>
      </c>
      <c r="K161" s="121">
        <f t="shared" si="6"/>
        <v>0</v>
      </c>
    </row>
    <row r="162" spans="1:11">
      <c r="A162" s="127">
        <v>15136</v>
      </c>
      <c r="B162" s="37" t="s">
        <v>217</v>
      </c>
      <c r="C162" s="220"/>
      <c r="D162" s="220"/>
      <c r="E162" s="229"/>
      <c r="F162" s="229"/>
      <c r="G162"/>
      <c r="H162" s="188">
        <f t="shared" si="8"/>
        <v>0</v>
      </c>
      <c r="J162" s="4">
        <f t="shared" si="7"/>
        <v>7.6761999999999997</v>
      </c>
      <c r="K162" s="121">
        <f t="shared" si="6"/>
        <v>0</v>
      </c>
    </row>
    <row r="163" spans="1:11">
      <c r="A163" s="129">
        <v>15137</v>
      </c>
      <c r="B163" s="37" t="s">
        <v>206</v>
      </c>
      <c r="C163" s="220"/>
      <c r="D163" s="220"/>
      <c r="E163" s="229"/>
      <c r="F163" s="229"/>
      <c r="G163"/>
      <c r="H163" s="188">
        <f t="shared" si="8"/>
        <v>0</v>
      </c>
      <c r="J163" s="4">
        <f t="shared" si="7"/>
        <v>7.6761999999999997</v>
      </c>
      <c r="K163" s="121">
        <f t="shared" si="6"/>
        <v>0</v>
      </c>
    </row>
    <row r="164" spans="1:11">
      <c r="A164" s="130">
        <v>21000</v>
      </c>
      <c r="B164" s="123" t="s">
        <v>480</v>
      </c>
      <c r="C164" s="221"/>
      <c r="D164" s="221">
        <v>26713.86</v>
      </c>
      <c r="E164" s="230"/>
      <c r="F164" s="230"/>
      <c r="G164" s="190"/>
      <c r="H164" s="190">
        <f t="shared" si="8"/>
        <v>-26713.86</v>
      </c>
      <c r="J164" s="4">
        <f t="shared" si="7"/>
        <v>7.6761999999999997</v>
      </c>
      <c r="K164" s="124">
        <f t="shared" si="6"/>
        <v>-205060.93</v>
      </c>
    </row>
    <row r="165" spans="1:11">
      <c r="A165" s="127">
        <v>21001</v>
      </c>
      <c r="B165" s="37" t="s">
        <v>256</v>
      </c>
      <c r="C165" s="220"/>
      <c r="D165" s="220"/>
      <c r="E165" s="229"/>
      <c r="F165" s="229"/>
      <c r="G165"/>
      <c r="H165" s="188">
        <f t="shared" si="8"/>
        <v>0</v>
      </c>
      <c r="J165" s="4">
        <f t="shared" si="7"/>
        <v>7.6761999999999997</v>
      </c>
      <c r="K165" s="121">
        <f t="shared" si="6"/>
        <v>0</v>
      </c>
    </row>
    <row r="166" spans="1:11" s="126" customFormat="1">
      <c r="A166" s="127">
        <v>21002</v>
      </c>
      <c r="B166" s="37" t="s">
        <v>294</v>
      </c>
      <c r="C166" s="220"/>
      <c r="D166" s="220"/>
      <c r="E166" s="229"/>
      <c r="F166" s="229"/>
      <c r="G166" s="183"/>
      <c r="H166" s="188">
        <f t="shared" si="8"/>
        <v>0</v>
      </c>
      <c r="J166" s="4">
        <f t="shared" si="7"/>
        <v>7.6761999999999997</v>
      </c>
      <c r="K166" s="121">
        <f t="shared" si="6"/>
        <v>0</v>
      </c>
    </row>
    <row r="167" spans="1:11">
      <c r="A167" s="127">
        <v>22001</v>
      </c>
      <c r="B167" s="125" t="s">
        <v>179</v>
      </c>
      <c r="C167" s="220"/>
      <c r="D167" s="220">
        <v>287035.01</v>
      </c>
      <c r="E167" s="229"/>
      <c r="F167" s="229"/>
      <c r="G167"/>
      <c r="H167" s="188">
        <f t="shared" si="8"/>
        <v>-287035.01</v>
      </c>
      <c r="J167" s="4">
        <f t="shared" si="7"/>
        <v>7.6761999999999997</v>
      </c>
      <c r="K167" s="121">
        <f t="shared" si="6"/>
        <v>-2203338.14</v>
      </c>
    </row>
    <row r="168" spans="1:11">
      <c r="A168" s="127">
        <v>22002</v>
      </c>
      <c r="B168" s="125" t="s">
        <v>180</v>
      </c>
      <c r="C168" s="220"/>
      <c r="D168" s="220">
        <v>1859739.56</v>
      </c>
      <c r="E168" s="229"/>
      <c r="F168" s="229"/>
      <c r="G168"/>
      <c r="H168" s="188">
        <f t="shared" si="8"/>
        <v>-1859739.56</v>
      </c>
      <c r="J168" s="4">
        <f t="shared" si="7"/>
        <v>7.6761999999999997</v>
      </c>
      <c r="K168" s="121">
        <f t="shared" si="6"/>
        <v>-14275732.810000001</v>
      </c>
    </row>
    <row r="169" spans="1:11">
      <c r="A169" s="127">
        <v>22101</v>
      </c>
      <c r="B169" s="37" t="s">
        <v>247</v>
      </c>
      <c r="C169" s="220"/>
      <c r="D169" s="220">
        <v>193512.88</v>
      </c>
      <c r="E169" s="229"/>
      <c r="F169" s="229"/>
      <c r="G169"/>
      <c r="H169" s="188">
        <f t="shared" si="8"/>
        <v>-193512.88</v>
      </c>
      <c r="J169" s="4">
        <f t="shared" si="7"/>
        <v>7.6761999999999997</v>
      </c>
      <c r="K169" s="121">
        <f t="shared" si="6"/>
        <v>-1485443.57</v>
      </c>
    </row>
    <row r="170" spans="1:11">
      <c r="A170" s="127">
        <v>23001</v>
      </c>
      <c r="B170" s="37" t="s">
        <v>246</v>
      </c>
      <c r="C170" s="220"/>
      <c r="D170" s="220"/>
      <c r="E170" s="229"/>
      <c r="F170" s="229"/>
      <c r="G170"/>
      <c r="H170" s="188">
        <f t="shared" si="8"/>
        <v>0</v>
      </c>
      <c r="J170" s="4">
        <f t="shared" si="7"/>
        <v>7.6761999999999997</v>
      </c>
      <c r="K170" s="121">
        <f t="shared" si="6"/>
        <v>0</v>
      </c>
    </row>
    <row r="171" spans="1:11">
      <c r="A171" s="127">
        <v>25001</v>
      </c>
      <c r="B171" s="37" t="s">
        <v>248</v>
      </c>
      <c r="C171" s="220"/>
      <c r="D171" s="192">
        <v>3200000</v>
      </c>
      <c r="E171" s="229"/>
      <c r="F171" s="229"/>
      <c r="G171"/>
      <c r="H171" s="188">
        <f t="shared" si="8"/>
        <v>-3200000</v>
      </c>
      <c r="J171" s="4">
        <f t="shared" si="7"/>
        <v>7.6761999999999997</v>
      </c>
      <c r="K171" s="121">
        <f t="shared" si="6"/>
        <v>-24563840</v>
      </c>
    </row>
    <row r="172" spans="1:11">
      <c r="A172" s="127">
        <v>25002</v>
      </c>
      <c r="B172" s="37" t="s">
        <v>249</v>
      </c>
      <c r="C172" s="220"/>
      <c r="D172" s="220"/>
      <c r="E172" s="229"/>
      <c r="F172" s="229"/>
      <c r="G172"/>
      <c r="H172" s="188">
        <f t="shared" si="8"/>
        <v>0</v>
      </c>
      <c r="J172" s="4">
        <f t="shared" si="7"/>
        <v>7.6761999999999997</v>
      </c>
      <c r="K172" s="121">
        <f t="shared" si="6"/>
        <v>0</v>
      </c>
    </row>
    <row r="173" spans="1:11">
      <c r="A173" s="127">
        <v>25003</v>
      </c>
      <c r="B173" s="37" t="s">
        <v>250</v>
      </c>
      <c r="C173" s="220"/>
      <c r="D173" s="220"/>
      <c r="E173" s="229"/>
      <c r="F173" s="229"/>
      <c r="G173"/>
      <c r="H173" s="188">
        <f t="shared" si="8"/>
        <v>0</v>
      </c>
      <c r="J173" s="4">
        <f t="shared" si="7"/>
        <v>7.6761999999999997</v>
      </c>
      <c r="K173" s="121">
        <f t="shared" si="6"/>
        <v>0</v>
      </c>
    </row>
    <row r="174" spans="1:11">
      <c r="A174" s="127">
        <v>25004</v>
      </c>
      <c r="B174" s="37" t="s">
        <v>251</v>
      </c>
      <c r="C174" s="220"/>
      <c r="D174" s="220">
        <v>601033.26</v>
      </c>
      <c r="E174" s="229"/>
      <c r="F174" s="229"/>
      <c r="G174"/>
      <c r="H174" s="188">
        <f t="shared" si="8"/>
        <v>-601033.26</v>
      </c>
      <c r="J174" s="4">
        <f t="shared" si="7"/>
        <v>7.6761999999999997</v>
      </c>
      <c r="K174" s="121">
        <f t="shared" si="6"/>
        <v>-4613651.51</v>
      </c>
    </row>
    <row r="175" spans="1:11">
      <c r="A175" s="127">
        <v>25005</v>
      </c>
      <c r="B175" s="37" t="s">
        <v>252</v>
      </c>
      <c r="C175" s="220"/>
      <c r="D175" s="220"/>
      <c r="E175" s="229"/>
      <c r="F175" s="229"/>
      <c r="G175"/>
      <c r="H175" s="188">
        <f t="shared" si="8"/>
        <v>0</v>
      </c>
      <c r="J175" s="4">
        <f t="shared" si="7"/>
        <v>7.6761999999999997</v>
      </c>
      <c r="K175" s="121">
        <f t="shared" si="6"/>
        <v>0</v>
      </c>
    </row>
    <row r="176" spans="1:11">
      <c r="A176" s="127">
        <v>25006</v>
      </c>
      <c r="B176" s="37" t="s">
        <v>480</v>
      </c>
      <c r="C176" s="220"/>
      <c r="D176" s="220">
        <v>108433.58</v>
      </c>
      <c r="E176" s="229"/>
      <c r="F176" s="229"/>
      <c r="G176"/>
      <c r="H176" s="188">
        <f t="shared" si="8"/>
        <v>-108433.58</v>
      </c>
      <c r="J176" s="4">
        <f t="shared" si="7"/>
        <v>7.6761999999999997</v>
      </c>
      <c r="K176" s="121">
        <f t="shared" si="6"/>
        <v>-832357.85</v>
      </c>
    </row>
    <row r="177" spans="1:11">
      <c r="A177" s="127">
        <v>25007</v>
      </c>
      <c r="B177" s="37" t="s">
        <v>286</v>
      </c>
      <c r="C177" s="220"/>
      <c r="D177" s="220"/>
      <c r="E177" s="229"/>
      <c r="F177" s="229"/>
      <c r="G177"/>
      <c r="H177" s="188">
        <f t="shared" si="8"/>
        <v>0</v>
      </c>
      <c r="J177" s="4">
        <f t="shared" si="7"/>
        <v>7.6761999999999997</v>
      </c>
      <c r="K177" s="121">
        <f t="shared" si="6"/>
        <v>0</v>
      </c>
    </row>
    <row r="178" spans="1:11">
      <c r="A178" s="127">
        <v>25008</v>
      </c>
      <c r="B178" s="125" t="s">
        <v>287</v>
      </c>
      <c r="C178" s="220"/>
      <c r="D178" s="220"/>
      <c r="E178" s="229"/>
      <c r="F178" s="229"/>
      <c r="G178"/>
      <c r="H178" s="188">
        <f t="shared" si="8"/>
        <v>0</v>
      </c>
      <c r="J178" s="4">
        <f t="shared" si="7"/>
        <v>7.6761999999999997</v>
      </c>
      <c r="K178" s="121">
        <f t="shared" si="6"/>
        <v>0</v>
      </c>
    </row>
    <row r="179" spans="1:11">
      <c r="A179" s="127">
        <v>25009</v>
      </c>
      <c r="B179" s="125" t="s">
        <v>288</v>
      </c>
      <c r="C179" s="220"/>
      <c r="D179" s="220"/>
      <c r="E179" s="229"/>
      <c r="F179" s="229"/>
      <c r="G179"/>
      <c r="H179" s="188">
        <f t="shared" si="8"/>
        <v>0</v>
      </c>
      <c r="J179" s="4">
        <f t="shared" si="7"/>
        <v>7.6761999999999997</v>
      </c>
      <c r="K179" s="121">
        <f t="shared" si="6"/>
        <v>0</v>
      </c>
    </row>
    <row r="180" spans="1:11">
      <c r="A180" s="127">
        <v>25010</v>
      </c>
      <c r="B180" s="37" t="s">
        <v>253</v>
      </c>
      <c r="C180" s="220"/>
      <c r="D180" s="220"/>
      <c r="E180" s="229"/>
      <c r="F180" s="229"/>
      <c r="G180"/>
      <c r="H180" s="188">
        <f t="shared" si="8"/>
        <v>0</v>
      </c>
      <c r="J180" s="4">
        <f t="shared" si="7"/>
        <v>7.6761999999999997</v>
      </c>
      <c r="K180" s="121">
        <f t="shared" si="6"/>
        <v>0</v>
      </c>
    </row>
    <row r="181" spans="1:11">
      <c r="A181" s="127">
        <v>25011</v>
      </c>
      <c r="B181" s="125" t="s">
        <v>289</v>
      </c>
      <c r="C181" s="220"/>
      <c r="D181" s="220"/>
      <c r="E181" s="229"/>
      <c r="F181" s="229"/>
      <c r="G181"/>
      <c r="H181" s="188">
        <f t="shared" si="8"/>
        <v>0</v>
      </c>
      <c r="J181" s="4">
        <f t="shared" si="7"/>
        <v>7.6761999999999997</v>
      </c>
      <c r="K181" s="121">
        <f t="shared" si="6"/>
        <v>0</v>
      </c>
    </row>
    <row r="182" spans="1:11">
      <c r="A182" s="127">
        <v>25012</v>
      </c>
      <c r="B182" s="37" t="s">
        <v>242</v>
      </c>
      <c r="C182" s="221"/>
      <c r="D182" s="193"/>
      <c r="E182" s="230"/>
      <c r="F182" s="230"/>
      <c r="G182"/>
      <c r="H182" s="188">
        <f t="shared" si="8"/>
        <v>0</v>
      </c>
      <c r="I182" s="231"/>
      <c r="J182" s="4">
        <f t="shared" si="7"/>
        <v>7.6761999999999997</v>
      </c>
      <c r="K182" s="121">
        <f t="shared" si="6"/>
        <v>0</v>
      </c>
    </row>
    <row r="183" spans="1:11">
      <c r="A183" s="127">
        <v>25013</v>
      </c>
      <c r="B183" s="37" t="s">
        <v>292</v>
      </c>
      <c r="C183" s="220"/>
      <c r="D183" s="220"/>
      <c r="E183" s="229"/>
      <c r="F183" s="229"/>
      <c r="G183"/>
      <c r="H183" s="188">
        <f t="shared" si="8"/>
        <v>0</v>
      </c>
      <c r="J183" s="4">
        <f t="shared" si="7"/>
        <v>7.6761999999999997</v>
      </c>
      <c r="K183" s="121">
        <f t="shared" si="6"/>
        <v>0</v>
      </c>
    </row>
    <row r="184" spans="1:11">
      <c r="A184" s="129">
        <v>25014</v>
      </c>
      <c r="B184" s="132" t="s">
        <v>293</v>
      </c>
      <c r="C184" s="220"/>
      <c r="D184" s="220"/>
      <c r="E184" s="229"/>
      <c r="F184" s="229"/>
      <c r="G184"/>
      <c r="H184" s="188">
        <f t="shared" si="8"/>
        <v>0</v>
      </c>
      <c r="J184" s="4">
        <f t="shared" si="7"/>
        <v>7.6761999999999997</v>
      </c>
      <c r="K184" s="121">
        <f t="shared" si="6"/>
        <v>0</v>
      </c>
    </row>
    <row r="185" spans="1:11">
      <c r="A185" s="129">
        <v>25015</v>
      </c>
      <c r="B185" s="132" t="s">
        <v>290</v>
      </c>
      <c r="C185" s="220"/>
      <c r="D185" s="220"/>
      <c r="E185" s="229"/>
      <c r="F185" s="229"/>
      <c r="G185"/>
      <c r="H185" s="188">
        <f t="shared" si="8"/>
        <v>0</v>
      </c>
      <c r="J185" s="4">
        <f t="shared" si="7"/>
        <v>7.6761999999999997</v>
      </c>
      <c r="K185" s="121">
        <f t="shared" si="6"/>
        <v>0</v>
      </c>
    </row>
    <row r="186" spans="1:11">
      <c r="A186" s="129">
        <v>25016</v>
      </c>
      <c r="B186" s="132" t="s">
        <v>291</v>
      </c>
      <c r="C186" s="220"/>
      <c r="D186" s="220"/>
      <c r="E186" s="229"/>
      <c r="F186" s="229"/>
      <c r="G186"/>
      <c r="H186" s="188">
        <f t="shared" si="8"/>
        <v>0</v>
      </c>
      <c r="J186" s="4">
        <f t="shared" si="7"/>
        <v>7.6761999999999997</v>
      </c>
      <c r="K186" s="121">
        <f t="shared" si="6"/>
        <v>0</v>
      </c>
    </row>
    <row r="187" spans="1:11">
      <c r="A187" s="133"/>
      <c r="B187" s="134" t="s">
        <v>481</v>
      </c>
      <c r="C187" s="220"/>
      <c r="D187" s="220"/>
      <c r="E187" s="229"/>
      <c r="F187" s="229"/>
      <c r="G187"/>
      <c r="H187" s="188">
        <f t="shared" si="8"/>
        <v>0</v>
      </c>
      <c r="J187" s="4">
        <f t="shared" si="7"/>
        <v>7.6761999999999997</v>
      </c>
      <c r="K187" s="121">
        <f t="shared" si="6"/>
        <v>0</v>
      </c>
    </row>
    <row r="188" spans="1:11">
      <c r="A188" s="127" t="s">
        <v>275</v>
      </c>
      <c r="B188" s="37" t="s">
        <v>207</v>
      </c>
      <c r="C188" s="220"/>
      <c r="D188" s="220"/>
      <c r="E188" s="229"/>
      <c r="F188" s="229"/>
      <c r="G188"/>
      <c r="H188" s="188">
        <f t="shared" si="8"/>
        <v>0</v>
      </c>
      <c r="J188" s="4">
        <f t="shared" si="7"/>
        <v>7.6761999999999997</v>
      </c>
      <c r="K188" s="121">
        <f t="shared" si="6"/>
        <v>0</v>
      </c>
    </row>
    <row r="189" spans="1:11">
      <c r="A189" s="127" t="s">
        <v>276</v>
      </c>
      <c r="B189" s="37" t="s">
        <v>208</v>
      </c>
      <c r="C189" s="220"/>
      <c r="D189" s="220"/>
      <c r="E189" s="229"/>
      <c r="F189" s="229"/>
      <c r="G189"/>
      <c r="H189" s="188">
        <f t="shared" si="8"/>
        <v>0</v>
      </c>
      <c r="J189" s="4">
        <f t="shared" si="7"/>
        <v>7.6761999999999997</v>
      </c>
      <c r="K189" s="121">
        <f t="shared" si="6"/>
        <v>0</v>
      </c>
    </row>
    <row r="190" spans="1:11">
      <c r="A190" s="127" t="s">
        <v>277</v>
      </c>
      <c r="B190" s="37" t="s">
        <v>209</v>
      </c>
      <c r="C190" s="220"/>
      <c r="D190" s="220"/>
      <c r="E190" s="229"/>
      <c r="F190" s="229"/>
      <c r="G190"/>
      <c r="H190" s="188">
        <f t="shared" si="8"/>
        <v>0</v>
      </c>
      <c r="J190" s="4">
        <f t="shared" si="7"/>
        <v>7.6761999999999997</v>
      </c>
      <c r="K190" s="121">
        <f t="shared" si="6"/>
        <v>0</v>
      </c>
    </row>
    <row r="191" spans="1:11">
      <c r="A191" s="127" t="s">
        <v>278</v>
      </c>
      <c r="B191" s="37" t="s">
        <v>210</v>
      </c>
      <c r="C191" s="220"/>
      <c r="D191" s="220"/>
      <c r="E191" s="229"/>
      <c r="F191" s="229"/>
      <c r="G191"/>
      <c r="H191" s="188">
        <f t="shared" si="8"/>
        <v>0</v>
      </c>
      <c r="J191" s="4">
        <f t="shared" si="7"/>
        <v>7.6761999999999997</v>
      </c>
      <c r="K191" s="121">
        <f t="shared" si="6"/>
        <v>0</v>
      </c>
    </row>
    <row r="192" spans="1:11">
      <c r="A192" s="127" t="s">
        <v>279</v>
      </c>
      <c r="B192" s="37" t="s">
        <v>211</v>
      </c>
      <c r="C192" s="220"/>
      <c r="D192" s="220"/>
      <c r="E192" s="229"/>
      <c r="F192" s="229"/>
      <c r="G192"/>
      <c r="H192" s="188">
        <f t="shared" si="8"/>
        <v>0</v>
      </c>
      <c r="J192" s="4">
        <f t="shared" si="7"/>
        <v>7.6761999999999997</v>
      </c>
      <c r="K192" s="121">
        <f t="shared" si="6"/>
        <v>0</v>
      </c>
    </row>
    <row r="193" spans="1:11">
      <c r="A193" s="127" t="s">
        <v>280</v>
      </c>
      <c r="B193" s="37" t="s">
        <v>212</v>
      </c>
      <c r="C193" s="220"/>
      <c r="D193" s="220"/>
      <c r="E193" s="229"/>
      <c r="F193" s="229"/>
      <c r="G193"/>
      <c r="H193" s="188">
        <f t="shared" si="8"/>
        <v>0</v>
      </c>
      <c r="J193" s="4">
        <f t="shared" si="7"/>
        <v>7.6761999999999997</v>
      </c>
      <c r="K193" s="121">
        <f t="shared" si="6"/>
        <v>0</v>
      </c>
    </row>
    <row r="194" spans="1:11">
      <c r="A194" s="127" t="s">
        <v>281</v>
      </c>
      <c r="B194" s="37" t="s">
        <v>213</v>
      </c>
      <c r="C194" s="220"/>
      <c r="D194" s="220"/>
      <c r="E194" s="229"/>
      <c r="F194" s="229"/>
      <c r="G194"/>
      <c r="H194" s="188">
        <f t="shared" si="8"/>
        <v>0</v>
      </c>
      <c r="J194" s="4">
        <f t="shared" si="7"/>
        <v>7.6761999999999997</v>
      </c>
      <c r="K194" s="121">
        <f t="shared" si="6"/>
        <v>0</v>
      </c>
    </row>
    <row r="195" spans="1:11">
      <c r="A195" s="127" t="s">
        <v>282</v>
      </c>
      <c r="B195" s="37" t="s">
        <v>214</v>
      </c>
      <c r="C195" s="220"/>
      <c r="D195" s="220"/>
      <c r="E195" s="229"/>
      <c r="F195" s="229"/>
      <c r="G195"/>
      <c r="H195" s="188">
        <f t="shared" si="8"/>
        <v>0</v>
      </c>
      <c r="J195" s="4">
        <f t="shared" si="7"/>
        <v>7.6761999999999997</v>
      </c>
      <c r="K195" s="121">
        <f t="shared" si="6"/>
        <v>0</v>
      </c>
    </row>
    <row r="196" spans="1:11">
      <c r="A196" s="127" t="s">
        <v>283</v>
      </c>
      <c r="B196" s="37" t="s">
        <v>215</v>
      </c>
      <c r="C196" s="220"/>
      <c r="D196" s="220"/>
      <c r="E196" s="229"/>
      <c r="F196" s="229"/>
      <c r="G196"/>
      <c r="H196" s="188">
        <f t="shared" si="8"/>
        <v>0</v>
      </c>
      <c r="J196" s="4">
        <f t="shared" si="7"/>
        <v>7.6761999999999997</v>
      </c>
      <c r="K196" s="121">
        <f t="shared" si="6"/>
        <v>0</v>
      </c>
    </row>
    <row r="197" spans="1:11">
      <c r="A197" s="127" t="s">
        <v>258</v>
      </c>
      <c r="B197" s="37" t="s">
        <v>190</v>
      </c>
      <c r="C197" s="220"/>
      <c r="D197" s="220"/>
      <c r="E197" s="229"/>
      <c r="F197" s="229"/>
      <c r="G197"/>
      <c r="H197" s="188">
        <f t="shared" si="8"/>
        <v>0</v>
      </c>
      <c r="J197" s="4">
        <f t="shared" si="7"/>
        <v>7.6761999999999997</v>
      </c>
      <c r="K197" s="121">
        <f t="shared" si="6"/>
        <v>0</v>
      </c>
    </row>
    <row r="198" spans="1:11">
      <c r="A198" s="127" t="s">
        <v>259</v>
      </c>
      <c r="B198" s="37" t="s">
        <v>191</v>
      </c>
      <c r="C198" s="220"/>
      <c r="D198" s="220"/>
      <c r="E198" s="229"/>
      <c r="F198" s="229"/>
      <c r="G198"/>
      <c r="H198" s="188">
        <f t="shared" si="8"/>
        <v>0</v>
      </c>
      <c r="J198" s="4">
        <f t="shared" si="7"/>
        <v>7.6761999999999997</v>
      </c>
      <c r="K198" s="121">
        <f t="shared" si="6"/>
        <v>0</v>
      </c>
    </row>
    <row r="199" spans="1:11">
      <c r="A199" s="127" t="s">
        <v>260</v>
      </c>
      <c r="B199" s="37" t="s">
        <v>192</v>
      </c>
      <c r="C199" s="220"/>
      <c r="D199" s="220"/>
      <c r="E199" s="229"/>
      <c r="F199" s="229"/>
      <c r="G199"/>
      <c r="H199" s="188">
        <f t="shared" si="8"/>
        <v>0</v>
      </c>
      <c r="J199" s="4">
        <f t="shared" si="7"/>
        <v>7.6761999999999997</v>
      </c>
      <c r="K199" s="121">
        <f t="shared" si="6"/>
        <v>0</v>
      </c>
    </row>
    <row r="200" spans="1:11">
      <c r="A200" s="127" t="s">
        <v>261</v>
      </c>
      <c r="B200" s="37" t="s">
        <v>193</v>
      </c>
      <c r="C200" s="220"/>
      <c r="D200" s="220"/>
      <c r="E200" s="229"/>
      <c r="F200" s="229"/>
      <c r="G200"/>
      <c r="H200" s="188">
        <f t="shared" si="8"/>
        <v>0</v>
      </c>
      <c r="J200" s="4">
        <f t="shared" si="7"/>
        <v>7.6761999999999997</v>
      </c>
      <c r="K200" s="121">
        <f t="shared" ref="K200:K263" si="9">ROUND(H200*J200,2)</f>
        <v>0</v>
      </c>
    </row>
    <row r="201" spans="1:11">
      <c r="A201" s="127" t="s">
        <v>284</v>
      </c>
      <c r="B201" s="37" t="s">
        <v>216</v>
      </c>
      <c r="C201" s="220"/>
      <c r="D201" s="220"/>
      <c r="E201" s="229"/>
      <c r="F201" s="229"/>
      <c r="G201"/>
      <c r="H201" s="188">
        <f t="shared" si="8"/>
        <v>0</v>
      </c>
      <c r="J201" s="4">
        <f t="shared" ref="J201:J264" si="10">J200</f>
        <v>7.6761999999999997</v>
      </c>
      <c r="K201" s="121">
        <f t="shared" si="9"/>
        <v>0</v>
      </c>
    </row>
    <row r="202" spans="1:11">
      <c r="A202" s="127" t="s">
        <v>262</v>
      </c>
      <c r="B202" s="37" t="s">
        <v>194</v>
      </c>
      <c r="C202" s="220"/>
      <c r="D202" s="220"/>
      <c r="E202" s="229"/>
      <c r="F202" s="229"/>
      <c r="G202"/>
      <c r="H202" s="188">
        <f t="shared" si="8"/>
        <v>0</v>
      </c>
      <c r="J202" s="4">
        <f t="shared" si="10"/>
        <v>7.6761999999999997</v>
      </c>
      <c r="K202" s="121">
        <f t="shared" si="9"/>
        <v>0</v>
      </c>
    </row>
    <row r="203" spans="1:11">
      <c r="A203" s="127" t="s">
        <v>263</v>
      </c>
      <c r="B203" s="37" t="s">
        <v>195</v>
      </c>
      <c r="C203" s="220"/>
      <c r="D203" s="220"/>
      <c r="E203" s="229"/>
      <c r="F203" s="229"/>
      <c r="G203"/>
      <c r="H203" s="188">
        <f t="shared" ref="H203:H266" si="11">ROUND(C203-D203+E203-F203,2)</f>
        <v>0</v>
      </c>
      <c r="J203" s="4">
        <f t="shared" si="10"/>
        <v>7.6761999999999997</v>
      </c>
      <c r="K203" s="121">
        <f t="shared" si="9"/>
        <v>0</v>
      </c>
    </row>
    <row r="204" spans="1:11">
      <c r="A204" s="127" t="s">
        <v>264</v>
      </c>
      <c r="B204" s="37" t="s">
        <v>196</v>
      </c>
      <c r="C204" s="220"/>
      <c r="D204" s="220"/>
      <c r="E204" s="229"/>
      <c r="F204" s="229"/>
      <c r="G204"/>
      <c r="H204" s="188">
        <f t="shared" si="11"/>
        <v>0</v>
      </c>
      <c r="J204" s="4">
        <f t="shared" si="10"/>
        <v>7.6761999999999997</v>
      </c>
      <c r="K204" s="121">
        <f t="shared" si="9"/>
        <v>0</v>
      </c>
    </row>
    <row r="205" spans="1:11">
      <c r="A205" s="127" t="s">
        <v>265</v>
      </c>
      <c r="B205" s="37" t="s">
        <v>197</v>
      </c>
      <c r="C205" s="220"/>
      <c r="D205" s="220"/>
      <c r="E205" s="229"/>
      <c r="F205" s="229"/>
      <c r="G205"/>
      <c r="H205" s="188">
        <f t="shared" si="11"/>
        <v>0</v>
      </c>
      <c r="J205" s="4">
        <f t="shared" si="10"/>
        <v>7.6761999999999997</v>
      </c>
      <c r="K205" s="121">
        <f t="shared" si="9"/>
        <v>0</v>
      </c>
    </row>
    <row r="206" spans="1:11">
      <c r="A206" s="127" t="s">
        <v>266</v>
      </c>
      <c r="B206" s="37" t="s">
        <v>198</v>
      </c>
      <c r="C206" s="220"/>
      <c r="D206" s="220"/>
      <c r="E206" s="229"/>
      <c r="F206" s="229"/>
      <c r="G206"/>
      <c r="H206" s="188">
        <f t="shared" si="11"/>
        <v>0</v>
      </c>
      <c r="J206" s="4">
        <f t="shared" si="10"/>
        <v>7.6761999999999997</v>
      </c>
      <c r="K206" s="121">
        <f t="shared" si="9"/>
        <v>0</v>
      </c>
    </row>
    <row r="207" spans="1:11">
      <c r="A207" s="127" t="s">
        <v>267</v>
      </c>
      <c r="B207" s="37" t="s">
        <v>199</v>
      </c>
      <c r="C207" s="220"/>
      <c r="D207" s="220"/>
      <c r="E207" s="229"/>
      <c r="F207" s="229"/>
      <c r="G207"/>
      <c r="H207" s="188">
        <f t="shared" si="11"/>
        <v>0</v>
      </c>
      <c r="J207" s="4">
        <f t="shared" si="10"/>
        <v>7.6761999999999997</v>
      </c>
      <c r="K207" s="121">
        <f t="shared" si="9"/>
        <v>0</v>
      </c>
    </row>
    <row r="208" spans="1:11">
      <c r="A208" s="127" t="s">
        <v>268</v>
      </c>
      <c r="B208" s="37" t="s">
        <v>200</v>
      </c>
      <c r="C208" s="220"/>
      <c r="D208" s="220"/>
      <c r="E208" s="229"/>
      <c r="F208" s="229"/>
      <c r="G208"/>
      <c r="H208" s="188">
        <f t="shared" si="11"/>
        <v>0</v>
      </c>
      <c r="J208" s="4">
        <f t="shared" si="10"/>
        <v>7.6761999999999997</v>
      </c>
      <c r="K208" s="121">
        <f t="shared" si="9"/>
        <v>0</v>
      </c>
    </row>
    <row r="209" spans="1:11">
      <c r="A209" s="127" t="s">
        <v>269</v>
      </c>
      <c r="B209" s="37" t="s">
        <v>201</v>
      </c>
      <c r="C209" s="220"/>
      <c r="D209" s="220"/>
      <c r="E209" s="229"/>
      <c r="F209" s="229"/>
      <c r="G209"/>
      <c r="H209" s="188">
        <f t="shared" si="11"/>
        <v>0</v>
      </c>
      <c r="J209" s="4">
        <f t="shared" si="10"/>
        <v>7.6761999999999997</v>
      </c>
      <c r="K209" s="121">
        <f t="shared" si="9"/>
        <v>0</v>
      </c>
    </row>
    <row r="210" spans="1:11">
      <c r="A210" s="127" t="s">
        <v>270</v>
      </c>
      <c r="B210" s="37" t="s">
        <v>202</v>
      </c>
      <c r="C210" s="220"/>
      <c r="D210" s="220"/>
      <c r="E210" s="229"/>
      <c r="F210" s="229"/>
      <c r="G210"/>
      <c r="H210" s="188">
        <f t="shared" si="11"/>
        <v>0</v>
      </c>
      <c r="J210" s="4">
        <f t="shared" si="10"/>
        <v>7.6761999999999997</v>
      </c>
      <c r="K210" s="121">
        <f t="shared" si="9"/>
        <v>0</v>
      </c>
    </row>
    <row r="211" spans="1:11">
      <c r="A211" s="127" t="s">
        <v>271</v>
      </c>
      <c r="B211" s="37" t="s">
        <v>203</v>
      </c>
      <c r="C211" s="220"/>
      <c r="D211" s="220"/>
      <c r="E211" s="229"/>
      <c r="F211" s="229"/>
      <c r="G211"/>
      <c r="H211" s="188">
        <f t="shared" si="11"/>
        <v>0</v>
      </c>
      <c r="J211" s="4">
        <f t="shared" si="10"/>
        <v>7.6761999999999997</v>
      </c>
      <c r="K211" s="121">
        <f t="shared" si="9"/>
        <v>0</v>
      </c>
    </row>
    <row r="212" spans="1:11">
      <c r="A212" s="127" t="s">
        <v>272</v>
      </c>
      <c r="B212" s="37" t="s">
        <v>204</v>
      </c>
      <c r="C212" s="220"/>
      <c r="D212" s="220"/>
      <c r="E212" s="229"/>
      <c r="F212" s="229"/>
      <c r="G212"/>
      <c r="H212" s="188">
        <f t="shared" si="11"/>
        <v>0</v>
      </c>
      <c r="J212" s="4">
        <f t="shared" si="10"/>
        <v>7.6761999999999997</v>
      </c>
      <c r="K212" s="121">
        <f t="shared" si="9"/>
        <v>0</v>
      </c>
    </row>
    <row r="213" spans="1:11">
      <c r="A213" s="127" t="s">
        <v>273</v>
      </c>
      <c r="B213" s="37" t="s">
        <v>205</v>
      </c>
      <c r="C213" s="220"/>
      <c r="D213" s="220"/>
      <c r="E213" s="229"/>
      <c r="F213" s="229"/>
      <c r="G213"/>
      <c r="H213" s="188">
        <f t="shared" si="11"/>
        <v>0</v>
      </c>
      <c r="J213" s="4">
        <f t="shared" si="10"/>
        <v>7.6761999999999997</v>
      </c>
      <c r="K213" s="121">
        <f t="shared" si="9"/>
        <v>0</v>
      </c>
    </row>
    <row r="214" spans="1:11">
      <c r="A214" s="127" t="s">
        <v>285</v>
      </c>
      <c r="B214" s="37" t="s">
        <v>217</v>
      </c>
      <c r="C214" s="220"/>
      <c r="D214" s="220"/>
      <c r="E214" s="229"/>
      <c r="F214" s="229"/>
      <c r="G214"/>
      <c r="H214" s="188">
        <f t="shared" si="11"/>
        <v>0</v>
      </c>
      <c r="J214" s="4">
        <f t="shared" si="10"/>
        <v>7.6761999999999997</v>
      </c>
      <c r="K214" s="121">
        <f t="shared" si="9"/>
        <v>0</v>
      </c>
    </row>
    <row r="215" spans="1:11">
      <c r="A215" s="127" t="s">
        <v>274</v>
      </c>
      <c r="B215" s="37" t="s">
        <v>206</v>
      </c>
      <c r="C215" s="220"/>
      <c r="D215" s="220"/>
      <c r="E215" s="229"/>
      <c r="F215" s="229"/>
      <c r="G215"/>
      <c r="H215" s="188">
        <f t="shared" si="11"/>
        <v>0</v>
      </c>
      <c r="J215" s="4">
        <f t="shared" si="10"/>
        <v>7.6761999999999997</v>
      </c>
      <c r="K215" s="121">
        <f t="shared" si="9"/>
        <v>0</v>
      </c>
    </row>
    <row r="216" spans="1:11">
      <c r="A216" s="127">
        <v>30010</v>
      </c>
      <c r="B216" s="37" t="s">
        <v>295</v>
      </c>
      <c r="C216" s="220"/>
      <c r="D216" s="220">
        <v>500000</v>
      </c>
      <c r="E216" s="229"/>
      <c r="F216" s="229"/>
      <c r="G216"/>
      <c r="H216" s="188">
        <f t="shared" si="11"/>
        <v>-500000</v>
      </c>
      <c r="J216" s="4">
        <f t="shared" si="10"/>
        <v>7.6761999999999997</v>
      </c>
      <c r="K216" s="121">
        <f t="shared" si="9"/>
        <v>-3838100</v>
      </c>
    </row>
    <row r="217" spans="1:11">
      <c r="A217" s="127">
        <v>30011</v>
      </c>
      <c r="B217" s="125" t="s">
        <v>296</v>
      </c>
      <c r="C217" s="220"/>
      <c r="D217" s="220"/>
      <c r="E217" s="229"/>
      <c r="F217" s="229"/>
      <c r="G217"/>
      <c r="H217" s="188">
        <f t="shared" si="11"/>
        <v>0</v>
      </c>
      <c r="J217" s="4">
        <f t="shared" si="10"/>
        <v>7.6761999999999997</v>
      </c>
      <c r="K217" s="121">
        <f t="shared" si="9"/>
        <v>0</v>
      </c>
    </row>
    <row r="218" spans="1:11">
      <c r="A218" s="127">
        <v>30020</v>
      </c>
      <c r="B218" s="37" t="s">
        <v>297</v>
      </c>
      <c r="C218" s="220"/>
      <c r="D218" s="220"/>
      <c r="E218" s="229"/>
      <c r="F218" s="229"/>
      <c r="G218"/>
      <c r="H218" s="188">
        <f t="shared" si="11"/>
        <v>0</v>
      </c>
      <c r="J218" s="4">
        <f t="shared" si="10"/>
        <v>7.6761999999999997</v>
      </c>
      <c r="K218" s="121">
        <f t="shared" si="9"/>
        <v>0</v>
      </c>
    </row>
    <row r="219" spans="1:11">
      <c r="A219" s="127">
        <v>30030</v>
      </c>
      <c r="B219" s="37" t="s">
        <v>298</v>
      </c>
      <c r="C219" s="220"/>
      <c r="D219" s="220"/>
      <c r="E219" s="229"/>
      <c r="F219" s="229"/>
      <c r="G219"/>
      <c r="H219" s="188">
        <f t="shared" si="11"/>
        <v>0</v>
      </c>
      <c r="J219" s="4">
        <f t="shared" si="10"/>
        <v>7.6761999999999997</v>
      </c>
      <c r="K219" s="121">
        <f t="shared" si="9"/>
        <v>0</v>
      </c>
    </row>
    <row r="220" spans="1:11">
      <c r="A220" s="127">
        <v>30031</v>
      </c>
      <c r="B220" s="125" t="s">
        <v>299</v>
      </c>
      <c r="C220" s="220"/>
      <c r="D220" s="220"/>
      <c r="E220" s="229"/>
      <c r="F220" s="229"/>
      <c r="G220"/>
      <c r="H220" s="188">
        <f t="shared" si="11"/>
        <v>0</v>
      </c>
      <c r="J220" s="4">
        <f t="shared" si="10"/>
        <v>7.6761999999999997</v>
      </c>
      <c r="K220" s="121">
        <f t="shared" si="9"/>
        <v>0</v>
      </c>
    </row>
    <row r="221" spans="1:11">
      <c r="A221" s="130">
        <v>30040</v>
      </c>
      <c r="B221" s="123" t="s">
        <v>301</v>
      </c>
      <c r="C221" s="221"/>
      <c r="D221" s="189">
        <f>25478428.81-23500000+C132-D182</f>
        <v>1978428.8099999987</v>
      </c>
      <c r="E221" s="230"/>
      <c r="F221" s="230"/>
      <c r="G221" s="190"/>
      <c r="H221" s="190">
        <f>ROUND(C221-D221+E221-F221,2)</f>
        <v>-1978428.81</v>
      </c>
      <c r="J221" s="4">
        <f t="shared" si="10"/>
        <v>7.6761999999999997</v>
      </c>
      <c r="K221" s="124">
        <f t="shared" si="9"/>
        <v>-15186815.23</v>
      </c>
    </row>
    <row r="222" spans="1:11">
      <c r="A222" s="127">
        <v>30041</v>
      </c>
      <c r="B222" s="125" t="s">
        <v>300</v>
      </c>
      <c r="C222" s="220"/>
      <c r="D222" s="220"/>
      <c r="E222" s="229"/>
      <c r="F222" s="229"/>
      <c r="G222"/>
      <c r="H222" s="188">
        <f>ROUND(C222-D222+E222-F222,2)</f>
        <v>0</v>
      </c>
      <c r="J222" s="4">
        <f t="shared" si="10"/>
        <v>7.6761999999999997</v>
      </c>
      <c r="K222" s="121">
        <f t="shared" si="9"/>
        <v>0</v>
      </c>
    </row>
    <row r="223" spans="1:11">
      <c r="A223" s="127">
        <v>30050</v>
      </c>
      <c r="B223" s="37" t="s">
        <v>302</v>
      </c>
      <c r="C223" s="220"/>
      <c r="D223" s="220"/>
      <c r="E223" s="229"/>
      <c r="F223" s="229"/>
      <c r="G223"/>
      <c r="H223" s="188">
        <f t="shared" si="11"/>
        <v>0</v>
      </c>
      <c r="J223" s="4">
        <f t="shared" si="10"/>
        <v>7.6761999999999997</v>
      </c>
      <c r="K223" s="121">
        <f t="shared" si="9"/>
        <v>0</v>
      </c>
    </row>
    <row r="224" spans="1:11">
      <c r="A224" s="127">
        <v>71000</v>
      </c>
      <c r="B224" s="37" t="s">
        <v>482</v>
      </c>
      <c r="C224" s="220"/>
      <c r="D224" s="220"/>
      <c r="E224" s="229"/>
      <c r="F224" s="229"/>
      <c r="G224"/>
      <c r="H224" s="188">
        <f t="shared" si="11"/>
        <v>0</v>
      </c>
      <c r="J224" s="4">
        <f t="shared" si="10"/>
        <v>7.6761999999999997</v>
      </c>
      <c r="K224" s="121">
        <f t="shared" si="9"/>
        <v>0</v>
      </c>
    </row>
    <row r="225" spans="1:11">
      <c r="A225" s="127">
        <v>71001</v>
      </c>
      <c r="B225" s="37" t="s">
        <v>304</v>
      </c>
      <c r="C225" s="220"/>
      <c r="D225" s="220">
        <v>2958287.4</v>
      </c>
      <c r="E225" s="229"/>
      <c r="F225" s="229"/>
      <c r="G225"/>
      <c r="H225" s="188">
        <f t="shared" si="11"/>
        <v>-2958287.4</v>
      </c>
      <c r="J225" s="4">
        <f t="shared" si="10"/>
        <v>7.6761999999999997</v>
      </c>
      <c r="K225" s="121">
        <f t="shared" si="9"/>
        <v>-22708405.739999998</v>
      </c>
    </row>
    <row r="226" spans="1:11">
      <c r="A226" s="127">
        <v>71002</v>
      </c>
      <c r="B226" s="37" t="s">
        <v>305</v>
      </c>
      <c r="C226" s="220"/>
      <c r="D226" s="220"/>
      <c r="E226" s="229"/>
      <c r="F226" s="229"/>
      <c r="G226"/>
      <c r="H226" s="188">
        <f t="shared" si="11"/>
        <v>0</v>
      </c>
      <c r="J226" s="4">
        <f t="shared" si="10"/>
        <v>7.6761999999999997</v>
      </c>
      <c r="K226" s="121">
        <f t="shared" si="9"/>
        <v>0</v>
      </c>
    </row>
    <row r="227" spans="1:11">
      <c r="A227" s="127">
        <v>71003</v>
      </c>
      <c r="B227" s="37" t="s">
        <v>306</v>
      </c>
      <c r="C227" s="220"/>
      <c r="D227" s="220"/>
      <c r="E227" s="229"/>
      <c r="F227" s="229"/>
      <c r="G227"/>
      <c r="H227" s="188">
        <f t="shared" si="11"/>
        <v>0</v>
      </c>
      <c r="J227" s="4">
        <f t="shared" si="10"/>
        <v>7.6761999999999997</v>
      </c>
      <c r="K227" s="121">
        <f t="shared" si="9"/>
        <v>0</v>
      </c>
    </row>
    <row r="228" spans="1:11">
      <c r="A228" s="127">
        <v>71004</v>
      </c>
      <c r="B228" s="37" t="s">
        <v>307</v>
      </c>
      <c r="C228" s="220"/>
      <c r="D228" s="220"/>
      <c r="E228" s="229"/>
      <c r="F228" s="229"/>
      <c r="G228"/>
      <c r="H228" s="188">
        <f t="shared" si="11"/>
        <v>0</v>
      </c>
      <c r="J228" s="4">
        <f t="shared" si="10"/>
        <v>7.6761999999999997</v>
      </c>
      <c r="K228" s="121">
        <f t="shared" si="9"/>
        <v>0</v>
      </c>
    </row>
    <row r="229" spans="1:11">
      <c r="A229" s="127">
        <v>71005</v>
      </c>
      <c r="B229" s="37" t="s">
        <v>308</v>
      </c>
      <c r="C229" s="220"/>
      <c r="D229" s="220"/>
      <c r="E229" s="229"/>
      <c r="F229" s="229"/>
      <c r="G229"/>
      <c r="H229" s="188">
        <f t="shared" si="11"/>
        <v>0</v>
      </c>
      <c r="J229" s="4">
        <f t="shared" si="10"/>
        <v>7.6761999999999997</v>
      </c>
      <c r="K229" s="121">
        <f t="shared" si="9"/>
        <v>0</v>
      </c>
    </row>
    <row r="230" spans="1:11">
      <c r="A230" s="127">
        <v>71006</v>
      </c>
      <c r="B230" s="37" t="s">
        <v>309</v>
      </c>
      <c r="C230" s="220"/>
      <c r="D230" s="220"/>
      <c r="E230" s="229"/>
      <c r="F230" s="229"/>
      <c r="G230"/>
      <c r="H230" s="188">
        <f t="shared" si="11"/>
        <v>0</v>
      </c>
      <c r="J230" s="4">
        <f t="shared" si="10"/>
        <v>7.6761999999999997</v>
      </c>
      <c r="K230" s="121">
        <f t="shared" si="9"/>
        <v>0</v>
      </c>
    </row>
    <row r="231" spans="1:11">
      <c r="A231" s="127">
        <v>71007</v>
      </c>
      <c r="B231" s="37" t="s">
        <v>310</v>
      </c>
      <c r="C231" s="220"/>
      <c r="D231" s="220"/>
      <c r="E231" s="229"/>
      <c r="F231" s="229"/>
      <c r="G231"/>
      <c r="H231" s="188">
        <f t="shared" si="11"/>
        <v>0</v>
      </c>
      <c r="J231" s="4">
        <f t="shared" si="10"/>
        <v>7.6761999999999997</v>
      </c>
      <c r="K231" s="121">
        <f t="shared" si="9"/>
        <v>0</v>
      </c>
    </row>
    <row r="232" spans="1:11">
      <c r="A232" s="127">
        <v>71008</v>
      </c>
      <c r="B232" s="37" t="s">
        <v>311</v>
      </c>
      <c r="C232" s="220"/>
      <c r="D232" s="220">
        <v>141272.29</v>
      </c>
      <c r="E232" s="229"/>
      <c r="F232" s="229"/>
      <c r="G232"/>
      <c r="H232" s="188">
        <f t="shared" si="11"/>
        <v>-141272.29</v>
      </c>
      <c r="J232" s="4">
        <f t="shared" si="10"/>
        <v>7.6761999999999997</v>
      </c>
      <c r="K232" s="121">
        <f t="shared" si="9"/>
        <v>-1084434.3500000001</v>
      </c>
    </row>
    <row r="233" spans="1:11">
      <c r="A233" s="127">
        <v>71009</v>
      </c>
      <c r="B233" s="37" t="s">
        <v>312</v>
      </c>
      <c r="C233" s="220"/>
      <c r="D233" s="220">
        <v>126523.8</v>
      </c>
      <c r="E233" s="229"/>
      <c r="F233" s="229"/>
      <c r="G233"/>
      <c r="H233" s="188">
        <f t="shared" si="11"/>
        <v>-126523.8</v>
      </c>
      <c r="J233" s="4">
        <f t="shared" si="10"/>
        <v>7.6761999999999997</v>
      </c>
      <c r="K233" s="121">
        <f t="shared" si="9"/>
        <v>-971221.99</v>
      </c>
    </row>
    <row r="234" spans="1:11">
      <c r="A234" s="127">
        <v>71010</v>
      </c>
      <c r="B234" s="125" t="s">
        <v>313</v>
      </c>
      <c r="C234" s="220"/>
      <c r="D234" s="220"/>
      <c r="E234" s="229"/>
      <c r="F234" s="229"/>
      <c r="G234"/>
      <c r="H234" s="188">
        <f t="shared" si="11"/>
        <v>0</v>
      </c>
      <c r="J234" s="4">
        <f t="shared" si="10"/>
        <v>7.6761999999999997</v>
      </c>
      <c r="K234" s="121">
        <f t="shared" si="9"/>
        <v>0</v>
      </c>
    </row>
    <row r="235" spans="1:11">
      <c r="A235" s="36">
        <v>71011</v>
      </c>
      <c r="B235" s="125" t="s">
        <v>314</v>
      </c>
      <c r="C235" s="220"/>
      <c r="D235" s="220"/>
      <c r="E235" s="229"/>
      <c r="F235" s="229"/>
      <c r="G235"/>
      <c r="H235" s="188">
        <f t="shared" si="11"/>
        <v>0</v>
      </c>
      <c r="J235" s="4">
        <f t="shared" si="10"/>
        <v>7.6761999999999997</v>
      </c>
      <c r="K235" s="121">
        <f t="shared" si="9"/>
        <v>0</v>
      </c>
    </row>
    <row r="236" spans="1:11">
      <c r="A236" s="36">
        <v>71012</v>
      </c>
      <c r="B236" s="125" t="s">
        <v>315</v>
      </c>
      <c r="C236" s="220"/>
      <c r="D236" s="220"/>
      <c r="E236" s="229"/>
      <c r="F236" s="229"/>
      <c r="G236"/>
      <c r="H236" s="188">
        <f t="shared" si="11"/>
        <v>0</v>
      </c>
      <c r="J236" s="4">
        <f t="shared" si="10"/>
        <v>7.6761999999999997</v>
      </c>
      <c r="K236" s="121">
        <f t="shared" si="9"/>
        <v>0</v>
      </c>
    </row>
    <row r="237" spans="1:11">
      <c r="A237" s="36">
        <v>71013</v>
      </c>
      <c r="B237" s="125" t="s">
        <v>316</v>
      </c>
      <c r="C237" s="220"/>
      <c r="D237" s="220"/>
      <c r="E237" s="229"/>
      <c r="F237" s="229"/>
      <c r="G237"/>
      <c r="H237" s="188">
        <f t="shared" si="11"/>
        <v>0</v>
      </c>
      <c r="J237" s="4">
        <f t="shared" si="10"/>
        <v>7.6761999999999997</v>
      </c>
      <c r="K237" s="121">
        <f t="shared" si="9"/>
        <v>0</v>
      </c>
    </row>
    <row r="238" spans="1:11">
      <c r="A238" s="36">
        <v>71014</v>
      </c>
      <c r="B238" s="125" t="s">
        <v>317</v>
      </c>
      <c r="C238" s="220"/>
      <c r="D238" s="220"/>
      <c r="E238" s="229"/>
      <c r="F238" s="229"/>
      <c r="G238"/>
      <c r="H238" s="188">
        <f t="shared" si="11"/>
        <v>0</v>
      </c>
      <c r="J238" s="4">
        <f t="shared" si="10"/>
        <v>7.6761999999999997</v>
      </c>
      <c r="K238" s="121">
        <f t="shared" si="9"/>
        <v>0</v>
      </c>
    </row>
    <row r="239" spans="1:11">
      <c r="A239" s="36">
        <v>71015</v>
      </c>
      <c r="B239" s="125" t="s">
        <v>318</v>
      </c>
      <c r="C239" s="220"/>
      <c r="D239" s="220">
        <v>2384.4299999999998</v>
      </c>
      <c r="E239" s="229"/>
      <c r="F239" s="229"/>
      <c r="G239"/>
      <c r="H239" s="188">
        <f t="shared" si="11"/>
        <v>-2384.4299999999998</v>
      </c>
      <c r="J239" s="4">
        <f t="shared" si="10"/>
        <v>7.6761999999999997</v>
      </c>
      <c r="K239" s="121">
        <f t="shared" si="9"/>
        <v>-18303.36</v>
      </c>
    </row>
    <row r="240" spans="1:11">
      <c r="A240" s="36">
        <v>71016</v>
      </c>
      <c r="B240" s="125" t="s">
        <v>319</v>
      </c>
      <c r="C240" s="220"/>
      <c r="D240" s="220"/>
      <c r="E240" s="229"/>
      <c r="F240" s="229"/>
      <c r="G240"/>
      <c r="H240" s="188">
        <f t="shared" si="11"/>
        <v>0</v>
      </c>
      <c r="J240" s="4">
        <f t="shared" si="10"/>
        <v>7.6761999999999997</v>
      </c>
      <c r="K240" s="121">
        <f t="shared" si="9"/>
        <v>0</v>
      </c>
    </row>
    <row r="241" spans="1:11">
      <c r="A241" s="36">
        <v>71017</v>
      </c>
      <c r="B241" s="125" t="s">
        <v>320</v>
      </c>
      <c r="C241" s="220"/>
      <c r="D241" s="220"/>
      <c r="E241" s="229"/>
      <c r="F241" s="229"/>
      <c r="G241"/>
      <c r="H241" s="188">
        <f t="shared" si="11"/>
        <v>0</v>
      </c>
      <c r="J241" s="4">
        <f t="shared" si="10"/>
        <v>7.6761999999999997</v>
      </c>
      <c r="K241" s="121">
        <f t="shared" si="9"/>
        <v>0</v>
      </c>
    </row>
    <row r="242" spans="1:11">
      <c r="A242" s="36">
        <v>71018</v>
      </c>
      <c r="B242" s="125" t="s">
        <v>321</v>
      </c>
      <c r="C242" s="220"/>
      <c r="D242" s="220"/>
      <c r="E242" s="229"/>
      <c r="F242" s="229"/>
      <c r="G242"/>
      <c r="H242" s="188">
        <f t="shared" si="11"/>
        <v>0</v>
      </c>
      <c r="J242" s="4">
        <f t="shared" si="10"/>
        <v>7.6761999999999997</v>
      </c>
      <c r="K242" s="121">
        <f t="shared" si="9"/>
        <v>0</v>
      </c>
    </row>
    <row r="243" spans="1:11">
      <c r="A243" s="36">
        <v>71019</v>
      </c>
      <c r="B243" s="125" t="s">
        <v>322</v>
      </c>
      <c r="C243" s="220"/>
      <c r="D243" s="220"/>
      <c r="E243" s="229"/>
      <c r="F243" s="229"/>
      <c r="G243"/>
      <c r="H243" s="188">
        <f t="shared" si="11"/>
        <v>0</v>
      </c>
      <c r="J243" s="4">
        <f t="shared" si="10"/>
        <v>7.6761999999999997</v>
      </c>
      <c r="K243" s="121">
        <f t="shared" si="9"/>
        <v>0</v>
      </c>
    </row>
    <row r="244" spans="1:11">
      <c r="A244" s="36">
        <v>71020</v>
      </c>
      <c r="B244" s="125" t="s">
        <v>323</v>
      </c>
      <c r="C244" s="220"/>
      <c r="D244" s="220"/>
      <c r="E244" s="229"/>
      <c r="F244" s="229"/>
      <c r="G244"/>
      <c r="H244" s="188">
        <f t="shared" si="11"/>
        <v>0</v>
      </c>
      <c r="J244" s="4">
        <f t="shared" si="10"/>
        <v>7.6761999999999997</v>
      </c>
      <c r="K244" s="121">
        <f t="shared" si="9"/>
        <v>0</v>
      </c>
    </row>
    <row r="245" spans="1:11">
      <c r="A245" s="36">
        <v>71021</v>
      </c>
      <c r="B245" s="125" t="s">
        <v>324</v>
      </c>
      <c r="C245" s="220"/>
      <c r="D245" s="220"/>
      <c r="E245" s="229"/>
      <c r="F245" s="229"/>
      <c r="G245"/>
      <c r="H245" s="188">
        <f t="shared" si="11"/>
        <v>0</v>
      </c>
      <c r="J245" s="4">
        <f t="shared" si="10"/>
        <v>7.6761999999999997</v>
      </c>
      <c r="K245" s="121">
        <f t="shared" si="9"/>
        <v>0</v>
      </c>
    </row>
    <row r="246" spans="1:11">
      <c r="A246" s="36">
        <v>71022</v>
      </c>
      <c r="B246" s="125" t="s">
        <v>325</v>
      </c>
      <c r="C246" s="220"/>
      <c r="D246" s="220"/>
      <c r="E246" s="229"/>
      <c r="F246" s="229"/>
      <c r="G246"/>
      <c r="H246" s="188">
        <f t="shared" si="11"/>
        <v>0</v>
      </c>
      <c r="J246" s="4">
        <f t="shared" si="10"/>
        <v>7.6761999999999997</v>
      </c>
      <c r="K246" s="121">
        <f t="shared" si="9"/>
        <v>0</v>
      </c>
    </row>
    <row r="247" spans="1:11">
      <c r="A247" s="36">
        <v>71023</v>
      </c>
      <c r="B247" s="125" t="s">
        <v>326</v>
      </c>
      <c r="C247" s="220"/>
      <c r="D247" s="220"/>
      <c r="E247" s="229"/>
      <c r="F247" s="229"/>
      <c r="G247"/>
      <c r="H247" s="188">
        <f t="shared" si="11"/>
        <v>0</v>
      </c>
      <c r="J247" s="4">
        <f t="shared" si="10"/>
        <v>7.6761999999999997</v>
      </c>
      <c r="K247" s="121">
        <f t="shared" si="9"/>
        <v>0</v>
      </c>
    </row>
    <row r="248" spans="1:11">
      <c r="A248" s="36">
        <v>71024</v>
      </c>
      <c r="B248" s="132" t="s">
        <v>327</v>
      </c>
      <c r="C248" s="220"/>
      <c r="D248" s="220"/>
      <c r="E248" s="229"/>
      <c r="F248" s="229"/>
      <c r="G248"/>
      <c r="H248" s="188">
        <f t="shared" si="11"/>
        <v>0</v>
      </c>
      <c r="J248" s="4">
        <f t="shared" si="10"/>
        <v>7.6761999999999997</v>
      </c>
      <c r="K248" s="121">
        <f t="shared" si="9"/>
        <v>0</v>
      </c>
    </row>
    <row r="249" spans="1:11">
      <c r="A249" s="128">
        <v>71025</v>
      </c>
      <c r="B249" s="37" t="s">
        <v>328</v>
      </c>
      <c r="C249" s="220"/>
      <c r="D249" s="220"/>
      <c r="E249" s="229"/>
      <c r="F249" s="229"/>
      <c r="G249"/>
      <c r="H249" s="188">
        <f t="shared" si="11"/>
        <v>0</v>
      </c>
      <c r="J249" s="4">
        <f t="shared" si="10"/>
        <v>7.6761999999999997</v>
      </c>
      <c r="K249" s="121">
        <f t="shared" si="9"/>
        <v>0</v>
      </c>
    </row>
    <row r="250" spans="1:11">
      <c r="A250" s="128">
        <v>71026</v>
      </c>
      <c r="B250" s="37" t="s">
        <v>329</v>
      </c>
      <c r="C250" s="220"/>
      <c r="D250" s="220"/>
      <c r="E250" s="229"/>
      <c r="F250" s="229"/>
      <c r="G250"/>
      <c r="H250" s="188">
        <f t="shared" si="11"/>
        <v>0</v>
      </c>
      <c r="J250" s="4">
        <f t="shared" si="10"/>
        <v>7.6761999999999997</v>
      </c>
      <c r="K250" s="121">
        <f t="shared" si="9"/>
        <v>0</v>
      </c>
    </row>
    <row r="251" spans="1:11">
      <c r="A251" s="128">
        <v>71027</v>
      </c>
      <c r="B251" s="37" t="s">
        <v>330</v>
      </c>
      <c r="C251" s="220"/>
      <c r="D251" s="220"/>
      <c r="E251" s="229"/>
      <c r="F251" s="229"/>
      <c r="G251"/>
      <c r="H251" s="188">
        <f t="shared" si="11"/>
        <v>0</v>
      </c>
      <c r="J251" s="4">
        <f t="shared" si="10"/>
        <v>7.6761999999999997</v>
      </c>
      <c r="K251" s="121">
        <f t="shared" si="9"/>
        <v>0</v>
      </c>
    </row>
    <row r="252" spans="1:11">
      <c r="A252" s="128">
        <v>71028</v>
      </c>
      <c r="B252" s="37" t="s">
        <v>331</v>
      </c>
      <c r="C252" s="220"/>
      <c r="D252" s="220"/>
      <c r="E252" s="229"/>
      <c r="F252" s="229"/>
      <c r="G252"/>
      <c r="H252" s="188">
        <f t="shared" si="11"/>
        <v>0</v>
      </c>
      <c r="J252" s="4">
        <f t="shared" si="10"/>
        <v>7.6761999999999997</v>
      </c>
      <c r="K252" s="121">
        <f t="shared" si="9"/>
        <v>0</v>
      </c>
    </row>
    <row r="253" spans="1:11">
      <c r="A253" s="127">
        <v>71998</v>
      </c>
      <c r="B253" s="37" t="s">
        <v>332</v>
      </c>
      <c r="C253" s="220"/>
      <c r="D253" s="220">
        <v>176876.52</v>
      </c>
      <c r="E253" s="229"/>
      <c r="F253" s="229"/>
      <c r="G253"/>
      <c r="H253" s="188">
        <f t="shared" si="11"/>
        <v>-176876.52</v>
      </c>
      <c r="J253" s="4">
        <f t="shared" si="10"/>
        <v>7.6761999999999997</v>
      </c>
      <c r="K253" s="121">
        <f t="shared" si="9"/>
        <v>-1357739.54</v>
      </c>
    </row>
    <row r="254" spans="1:11">
      <c r="A254" s="127">
        <v>72100</v>
      </c>
      <c r="B254" s="37" t="s">
        <v>333</v>
      </c>
      <c r="C254" s="220"/>
      <c r="D254" s="220"/>
      <c r="E254" s="229"/>
      <c r="F254" s="229"/>
      <c r="G254"/>
      <c r="H254" s="188">
        <f t="shared" si="11"/>
        <v>0</v>
      </c>
      <c r="J254" s="4">
        <f t="shared" si="10"/>
        <v>7.6761999999999997</v>
      </c>
      <c r="K254" s="121">
        <f t="shared" si="9"/>
        <v>0</v>
      </c>
    </row>
    <row r="255" spans="1:11">
      <c r="A255" s="127">
        <v>72101</v>
      </c>
      <c r="B255" s="37" t="s">
        <v>334</v>
      </c>
      <c r="C255" s="220"/>
      <c r="D255" s="220"/>
      <c r="E255" s="229"/>
      <c r="F255" s="229"/>
      <c r="G255"/>
      <c r="H255" s="188">
        <f t="shared" si="11"/>
        <v>0</v>
      </c>
      <c r="J255" s="4">
        <f t="shared" si="10"/>
        <v>7.6761999999999997</v>
      </c>
      <c r="K255" s="121">
        <f t="shared" si="9"/>
        <v>0</v>
      </c>
    </row>
    <row r="256" spans="1:11">
      <c r="A256" s="127">
        <v>72102</v>
      </c>
      <c r="B256" s="37" t="s">
        <v>335</v>
      </c>
      <c r="C256" s="220"/>
      <c r="D256" s="220"/>
      <c r="E256" s="229"/>
      <c r="F256" s="229"/>
      <c r="G256"/>
      <c r="H256" s="188">
        <f t="shared" si="11"/>
        <v>0</v>
      </c>
      <c r="J256" s="4">
        <f t="shared" si="10"/>
        <v>7.6761999999999997</v>
      </c>
      <c r="K256" s="121">
        <f t="shared" si="9"/>
        <v>0</v>
      </c>
    </row>
    <row r="257" spans="1:11">
      <c r="A257" s="127">
        <v>72200</v>
      </c>
      <c r="B257" s="37" t="s">
        <v>337</v>
      </c>
      <c r="C257" s="220"/>
      <c r="D257" s="220"/>
      <c r="E257" s="229"/>
      <c r="F257" s="229"/>
      <c r="G257"/>
      <c r="H257" s="188">
        <f t="shared" si="11"/>
        <v>0</v>
      </c>
      <c r="J257" s="4">
        <f t="shared" si="10"/>
        <v>7.6761999999999997</v>
      </c>
      <c r="K257" s="121">
        <f t="shared" si="9"/>
        <v>0</v>
      </c>
    </row>
    <row r="258" spans="1:11">
      <c r="A258" s="128">
        <v>73006</v>
      </c>
      <c r="B258" s="37" t="s">
        <v>338</v>
      </c>
      <c r="C258" s="220"/>
      <c r="D258" s="220"/>
      <c r="E258" s="229"/>
      <c r="F258" s="229"/>
      <c r="G258"/>
      <c r="H258" s="188">
        <f t="shared" si="11"/>
        <v>0</v>
      </c>
      <c r="J258" s="4">
        <f t="shared" si="10"/>
        <v>7.6761999999999997</v>
      </c>
      <c r="K258" s="121">
        <f t="shared" si="9"/>
        <v>0</v>
      </c>
    </row>
    <row r="259" spans="1:11">
      <c r="A259" s="127">
        <v>74100</v>
      </c>
      <c r="B259" s="37" t="s">
        <v>339</v>
      </c>
      <c r="C259" s="220"/>
      <c r="D259" s="220"/>
      <c r="E259" s="229"/>
      <c r="F259" s="229"/>
      <c r="G259"/>
      <c r="H259" s="188">
        <f t="shared" si="11"/>
        <v>0</v>
      </c>
      <c r="J259" s="4">
        <f t="shared" si="10"/>
        <v>7.6761999999999997</v>
      </c>
      <c r="K259" s="121">
        <f t="shared" si="9"/>
        <v>0</v>
      </c>
    </row>
    <row r="260" spans="1:11">
      <c r="A260" s="127">
        <v>74101</v>
      </c>
      <c r="B260" s="37" t="s">
        <v>340</v>
      </c>
      <c r="C260" s="220"/>
      <c r="D260" s="220"/>
      <c r="E260" s="229"/>
      <c r="F260" s="229"/>
      <c r="G260"/>
      <c r="H260" s="188">
        <f t="shared" si="11"/>
        <v>0</v>
      </c>
      <c r="J260" s="4">
        <f t="shared" si="10"/>
        <v>7.6761999999999997</v>
      </c>
      <c r="K260" s="121">
        <f t="shared" si="9"/>
        <v>0</v>
      </c>
    </row>
    <row r="261" spans="1:11">
      <c r="A261" s="127">
        <v>74102</v>
      </c>
      <c r="B261" s="37" t="s">
        <v>341</v>
      </c>
      <c r="C261" s="220"/>
      <c r="D261" s="220"/>
      <c r="E261" s="229"/>
      <c r="F261" s="229"/>
      <c r="G261"/>
      <c r="H261" s="188">
        <f t="shared" si="11"/>
        <v>0</v>
      </c>
      <c r="J261" s="4">
        <f t="shared" si="10"/>
        <v>7.6761999999999997</v>
      </c>
      <c r="K261" s="121">
        <f t="shared" si="9"/>
        <v>0</v>
      </c>
    </row>
    <row r="262" spans="1:11">
      <c r="A262" s="127">
        <v>74200</v>
      </c>
      <c r="B262" s="37" t="s">
        <v>342</v>
      </c>
      <c r="C262" s="220"/>
      <c r="D262" s="220"/>
      <c r="E262" s="229"/>
      <c r="F262" s="229"/>
      <c r="G262"/>
      <c r="H262" s="188">
        <f t="shared" si="11"/>
        <v>0</v>
      </c>
      <c r="J262" s="4">
        <f t="shared" si="10"/>
        <v>7.6761999999999997</v>
      </c>
      <c r="K262" s="121">
        <f t="shared" si="9"/>
        <v>0</v>
      </c>
    </row>
    <row r="263" spans="1:11">
      <c r="A263" s="127">
        <v>74201</v>
      </c>
      <c r="B263" s="37" t="s">
        <v>343</v>
      </c>
      <c r="C263" s="220"/>
      <c r="D263" s="220"/>
      <c r="E263" s="229"/>
      <c r="F263" s="229"/>
      <c r="G263"/>
      <c r="H263" s="188">
        <f t="shared" si="11"/>
        <v>0</v>
      </c>
      <c r="J263" s="4">
        <f t="shared" si="10"/>
        <v>7.6761999999999997</v>
      </c>
      <c r="K263" s="121">
        <f t="shared" si="9"/>
        <v>0</v>
      </c>
    </row>
    <row r="264" spans="1:11">
      <c r="A264" s="127">
        <v>74202</v>
      </c>
      <c r="B264" s="37" t="s">
        <v>344</v>
      </c>
      <c r="C264" s="220"/>
      <c r="D264" s="220"/>
      <c r="E264" s="229"/>
      <c r="F264" s="229"/>
      <c r="G264"/>
      <c r="H264" s="188">
        <f t="shared" si="11"/>
        <v>0</v>
      </c>
      <c r="J264" s="4">
        <f t="shared" si="10"/>
        <v>7.6761999999999997</v>
      </c>
      <c r="K264" s="121">
        <f t="shared" ref="K264:K327" si="12">ROUND(H264*J264,2)</f>
        <v>0</v>
      </c>
    </row>
    <row r="265" spans="1:11">
      <c r="A265" s="127">
        <v>74203</v>
      </c>
      <c r="B265" s="37" t="s">
        <v>345</v>
      </c>
      <c r="C265" s="220"/>
      <c r="D265" s="220"/>
      <c r="E265" s="229"/>
      <c r="F265" s="229"/>
      <c r="G265"/>
      <c r="H265" s="188">
        <f t="shared" si="11"/>
        <v>0</v>
      </c>
      <c r="J265" s="4">
        <f t="shared" ref="J265:J328" si="13">J264</f>
        <v>7.6761999999999997</v>
      </c>
      <c r="K265" s="121">
        <f t="shared" si="12"/>
        <v>0</v>
      </c>
    </row>
    <row r="266" spans="1:11">
      <c r="A266" s="127">
        <v>74204</v>
      </c>
      <c r="B266" s="37" t="s">
        <v>346</v>
      </c>
      <c r="C266" s="220"/>
      <c r="D266" s="220"/>
      <c r="E266" s="229"/>
      <c r="F266" s="229"/>
      <c r="G266"/>
      <c r="H266" s="188">
        <f t="shared" si="11"/>
        <v>0</v>
      </c>
      <c r="J266" s="4">
        <f t="shared" si="13"/>
        <v>7.6761999999999997</v>
      </c>
      <c r="K266" s="121">
        <f t="shared" si="12"/>
        <v>0</v>
      </c>
    </row>
    <row r="267" spans="1:11">
      <c r="A267" s="127">
        <v>74300</v>
      </c>
      <c r="B267" s="37" t="s">
        <v>347</v>
      </c>
      <c r="C267" s="220"/>
      <c r="D267" s="220"/>
      <c r="E267" s="229"/>
      <c r="F267" s="229"/>
      <c r="G267"/>
      <c r="H267" s="188">
        <f t="shared" ref="H267:H334" si="14">ROUND(C267-D267+E267-F267,2)</f>
        <v>0</v>
      </c>
      <c r="J267" s="4">
        <f t="shared" si="13"/>
        <v>7.6761999999999997</v>
      </c>
      <c r="K267" s="121">
        <f t="shared" si="12"/>
        <v>0</v>
      </c>
    </row>
    <row r="268" spans="1:11">
      <c r="A268" s="127">
        <v>81000</v>
      </c>
      <c r="B268" s="37" t="s">
        <v>483</v>
      </c>
      <c r="C268" s="220"/>
      <c r="D268" s="220"/>
      <c r="E268" s="229"/>
      <c r="F268" s="229"/>
      <c r="G268"/>
      <c r="H268" s="188">
        <f t="shared" si="14"/>
        <v>0</v>
      </c>
      <c r="J268" s="4">
        <f t="shared" si="13"/>
        <v>7.6761999999999997</v>
      </c>
      <c r="K268" s="121">
        <f t="shared" si="12"/>
        <v>0</v>
      </c>
    </row>
    <row r="269" spans="1:11">
      <c r="A269" s="127">
        <v>81001</v>
      </c>
      <c r="B269" s="125" t="s">
        <v>304</v>
      </c>
      <c r="C269" s="220">
        <v>2735504.27</v>
      </c>
      <c r="D269" s="220"/>
      <c r="E269" s="229"/>
      <c r="F269" s="229"/>
      <c r="G269"/>
      <c r="H269" s="188">
        <f t="shared" si="14"/>
        <v>2735504.27</v>
      </c>
      <c r="J269" s="4">
        <f t="shared" si="13"/>
        <v>7.6761999999999997</v>
      </c>
      <c r="K269" s="121">
        <f t="shared" si="12"/>
        <v>20998277.879999999</v>
      </c>
    </row>
    <row r="270" spans="1:11">
      <c r="A270" s="127">
        <v>81002</v>
      </c>
      <c r="B270" s="125" t="s">
        <v>305</v>
      </c>
      <c r="C270" s="220"/>
      <c r="D270" s="220"/>
      <c r="E270" s="229"/>
      <c r="F270" s="229"/>
      <c r="G270"/>
      <c r="H270" s="188">
        <f t="shared" si="14"/>
        <v>0</v>
      </c>
      <c r="J270" s="4">
        <f t="shared" si="13"/>
        <v>7.6761999999999997</v>
      </c>
      <c r="K270" s="121">
        <f t="shared" si="12"/>
        <v>0</v>
      </c>
    </row>
    <row r="271" spans="1:11">
      <c r="A271" s="127">
        <v>81003</v>
      </c>
      <c r="B271" s="125" t="s">
        <v>306</v>
      </c>
      <c r="C271" s="220"/>
      <c r="D271" s="220"/>
      <c r="E271" s="229"/>
      <c r="F271" s="229"/>
      <c r="G271"/>
      <c r="H271" s="188">
        <f t="shared" si="14"/>
        <v>0</v>
      </c>
      <c r="J271" s="4">
        <f t="shared" si="13"/>
        <v>7.6761999999999997</v>
      </c>
      <c r="K271" s="121">
        <f t="shared" si="12"/>
        <v>0</v>
      </c>
    </row>
    <row r="272" spans="1:11">
      <c r="A272" s="127">
        <v>81004</v>
      </c>
      <c r="B272" s="125" t="s">
        <v>307</v>
      </c>
      <c r="C272" s="220"/>
      <c r="D272" s="220"/>
      <c r="E272" s="229"/>
      <c r="F272" s="229"/>
      <c r="G272"/>
      <c r="H272" s="188">
        <f t="shared" si="14"/>
        <v>0</v>
      </c>
      <c r="J272" s="4">
        <f t="shared" si="13"/>
        <v>7.6761999999999997</v>
      </c>
      <c r="K272" s="121">
        <f t="shared" si="12"/>
        <v>0</v>
      </c>
    </row>
    <row r="273" spans="1:11">
      <c r="A273" s="127">
        <v>81005</v>
      </c>
      <c r="B273" s="125" t="s">
        <v>308</v>
      </c>
      <c r="C273" s="220"/>
      <c r="D273" s="220"/>
      <c r="E273" s="229"/>
      <c r="F273" s="229"/>
      <c r="G273"/>
      <c r="H273" s="188">
        <f t="shared" si="14"/>
        <v>0</v>
      </c>
      <c r="J273" s="4">
        <f t="shared" si="13"/>
        <v>7.6761999999999997</v>
      </c>
      <c r="K273" s="121">
        <f t="shared" si="12"/>
        <v>0</v>
      </c>
    </row>
    <row r="274" spans="1:11">
      <c r="A274" s="127">
        <v>81006</v>
      </c>
      <c r="B274" s="125" t="s">
        <v>309</v>
      </c>
      <c r="C274" s="220"/>
      <c r="D274" s="220"/>
      <c r="E274" s="229"/>
      <c r="F274" s="229"/>
      <c r="G274"/>
      <c r="H274" s="188">
        <f t="shared" si="14"/>
        <v>0</v>
      </c>
      <c r="J274" s="4">
        <f t="shared" si="13"/>
        <v>7.6761999999999997</v>
      </c>
      <c r="K274" s="121">
        <f t="shared" si="12"/>
        <v>0</v>
      </c>
    </row>
    <row r="275" spans="1:11">
      <c r="A275" s="127">
        <v>81007</v>
      </c>
      <c r="B275" s="37" t="s">
        <v>310</v>
      </c>
      <c r="C275" s="220"/>
      <c r="D275" s="220"/>
      <c r="E275" s="229"/>
      <c r="F275" s="229"/>
      <c r="G275"/>
      <c r="H275" s="188">
        <f t="shared" si="14"/>
        <v>0</v>
      </c>
      <c r="J275" s="4">
        <f t="shared" si="13"/>
        <v>7.6761999999999997</v>
      </c>
      <c r="K275" s="121">
        <f t="shared" si="12"/>
        <v>0</v>
      </c>
    </row>
    <row r="276" spans="1:11">
      <c r="A276" s="127">
        <v>81008</v>
      </c>
      <c r="B276" s="37" t="s">
        <v>311</v>
      </c>
      <c r="C276" s="220">
        <v>7902</v>
      </c>
      <c r="D276" s="220"/>
      <c r="E276" s="229"/>
      <c r="F276" s="229"/>
      <c r="G276"/>
      <c r="H276" s="188">
        <f t="shared" si="14"/>
        <v>7902</v>
      </c>
      <c r="J276" s="4">
        <f t="shared" si="13"/>
        <v>7.6761999999999997</v>
      </c>
      <c r="K276" s="121">
        <f t="shared" si="12"/>
        <v>60657.33</v>
      </c>
    </row>
    <row r="277" spans="1:11">
      <c r="A277" s="127">
        <v>81009</v>
      </c>
      <c r="B277" s="37" t="s">
        <v>312</v>
      </c>
      <c r="C277" s="220">
        <v>117951.98</v>
      </c>
      <c r="D277" s="220"/>
      <c r="E277" s="229"/>
      <c r="F277" s="229"/>
      <c r="G277"/>
      <c r="H277" s="188">
        <f t="shared" si="14"/>
        <v>117951.98</v>
      </c>
      <c r="J277" s="4">
        <f t="shared" si="13"/>
        <v>7.6761999999999997</v>
      </c>
      <c r="K277" s="121">
        <f t="shared" si="12"/>
        <v>905422.99</v>
      </c>
    </row>
    <row r="278" spans="1:11">
      <c r="A278" s="129">
        <v>81010</v>
      </c>
      <c r="B278" s="132" t="s">
        <v>313</v>
      </c>
      <c r="C278" s="220"/>
      <c r="D278" s="220"/>
      <c r="E278" s="229"/>
      <c r="F278" s="229"/>
      <c r="G278"/>
      <c r="H278" s="188">
        <f t="shared" si="14"/>
        <v>0</v>
      </c>
      <c r="J278" s="4">
        <f t="shared" si="13"/>
        <v>7.6761999999999997</v>
      </c>
      <c r="K278" s="121">
        <f t="shared" si="12"/>
        <v>0</v>
      </c>
    </row>
    <row r="279" spans="1:11">
      <c r="A279" s="127">
        <v>81011</v>
      </c>
      <c r="B279" s="125" t="s">
        <v>314</v>
      </c>
      <c r="C279" s="220"/>
      <c r="D279" s="220"/>
      <c r="E279" s="229"/>
      <c r="F279" s="229"/>
      <c r="G279"/>
      <c r="H279" s="188">
        <f t="shared" si="14"/>
        <v>0</v>
      </c>
      <c r="J279" s="4">
        <f t="shared" si="13"/>
        <v>7.6761999999999997</v>
      </c>
      <c r="K279" s="121">
        <f t="shared" si="12"/>
        <v>0</v>
      </c>
    </row>
    <row r="280" spans="1:11">
      <c r="A280" s="127">
        <v>81012</v>
      </c>
      <c r="B280" s="125" t="s">
        <v>315</v>
      </c>
      <c r="C280" s="220"/>
      <c r="D280" s="220"/>
      <c r="E280" s="229"/>
      <c r="F280" s="229"/>
      <c r="G280"/>
      <c r="H280" s="188">
        <f t="shared" si="14"/>
        <v>0</v>
      </c>
      <c r="J280" s="4">
        <f t="shared" si="13"/>
        <v>7.6761999999999997</v>
      </c>
      <c r="K280" s="121">
        <f t="shared" si="12"/>
        <v>0</v>
      </c>
    </row>
    <row r="281" spans="1:11">
      <c r="A281" s="127">
        <v>81013</v>
      </c>
      <c r="B281" s="125" t="s">
        <v>316</v>
      </c>
      <c r="C281" s="220"/>
      <c r="D281" s="220"/>
      <c r="E281" s="229"/>
      <c r="F281" s="229"/>
      <c r="G281"/>
      <c r="H281" s="188">
        <f t="shared" si="14"/>
        <v>0</v>
      </c>
      <c r="J281" s="4">
        <f t="shared" si="13"/>
        <v>7.6761999999999997</v>
      </c>
      <c r="K281" s="121">
        <f t="shared" si="12"/>
        <v>0</v>
      </c>
    </row>
    <row r="282" spans="1:11">
      <c r="A282" s="127">
        <v>81014</v>
      </c>
      <c r="B282" s="125" t="s">
        <v>317</v>
      </c>
      <c r="C282" s="220"/>
      <c r="D282" s="220"/>
      <c r="E282" s="229"/>
      <c r="F282" s="229"/>
      <c r="G282"/>
      <c r="H282" s="188">
        <f t="shared" si="14"/>
        <v>0</v>
      </c>
      <c r="J282" s="4">
        <f t="shared" si="13"/>
        <v>7.6761999999999997</v>
      </c>
      <c r="K282" s="121">
        <f t="shared" si="12"/>
        <v>0</v>
      </c>
    </row>
    <row r="283" spans="1:11">
      <c r="A283" s="127">
        <v>81015</v>
      </c>
      <c r="B283" s="125" t="s">
        <v>318</v>
      </c>
      <c r="C283" s="220">
        <v>2172.7600000000002</v>
      </c>
      <c r="D283" s="220"/>
      <c r="E283" s="229"/>
      <c r="F283" s="229"/>
      <c r="G283"/>
      <c r="H283" s="188">
        <f t="shared" si="14"/>
        <v>2172.7600000000002</v>
      </c>
      <c r="J283" s="4">
        <f t="shared" si="13"/>
        <v>7.6761999999999997</v>
      </c>
      <c r="K283" s="121">
        <f t="shared" si="12"/>
        <v>16678.54</v>
      </c>
    </row>
    <row r="284" spans="1:11">
      <c r="A284" s="36">
        <v>81016</v>
      </c>
      <c r="B284" s="125" t="s">
        <v>319</v>
      </c>
      <c r="C284" s="220"/>
      <c r="D284" s="220"/>
      <c r="E284" s="229"/>
      <c r="F284" s="229"/>
      <c r="G284"/>
      <c r="H284" s="188">
        <f t="shared" si="14"/>
        <v>0</v>
      </c>
      <c r="J284" s="4">
        <f t="shared" si="13"/>
        <v>7.6761999999999997</v>
      </c>
      <c r="K284" s="121">
        <f t="shared" si="12"/>
        <v>0</v>
      </c>
    </row>
    <row r="285" spans="1:11">
      <c r="A285" s="36">
        <v>81017</v>
      </c>
      <c r="B285" s="125" t="s">
        <v>320</v>
      </c>
      <c r="C285" s="220"/>
      <c r="D285" s="220"/>
      <c r="E285" s="229"/>
      <c r="F285" s="229"/>
      <c r="G285"/>
      <c r="H285" s="188">
        <f t="shared" si="14"/>
        <v>0</v>
      </c>
      <c r="J285" s="4">
        <f t="shared" si="13"/>
        <v>7.6761999999999997</v>
      </c>
      <c r="K285" s="121">
        <f t="shared" si="12"/>
        <v>0</v>
      </c>
    </row>
    <row r="286" spans="1:11">
      <c r="A286" s="36">
        <v>81018</v>
      </c>
      <c r="B286" s="125" t="s">
        <v>321</v>
      </c>
      <c r="C286" s="220"/>
      <c r="D286" s="220"/>
      <c r="E286" s="229"/>
      <c r="F286" s="229"/>
      <c r="G286"/>
      <c r="H286" s="188">
        <f t="shared" si="14"/>
        <v>0</v>
      </c>
      <c r="J286" s="4">
        <f t="shared" si="13"/>
        <v>7.6761999999999997</v>
      </c>
      <c r="K286" s="121">
        <f t="shared" si="12"/>
        <v>0</v>
      </c>
    </row>
    <row r="287" spans="1:11">
      <c r="A287" s="36">
        <v>81019</v>
      </c>
      <c r="B287" s="125" t="s">
        <v>322</v>
      </c>
      <c r="C287" s="220"/>
      <c r="D287" s="220"/>
      <c r="E287" s="229"/>
      <c r="F287" s="229"/>
      <c r="G287"/>
      <c r="H287" s="188">
        <f t="shared" si="14"/>
        <v>0</v>
      </c>
      <c r="J287" s="4">
        <f t="shared" si="13"/>
        <v>7.6761999999999997</v>
      </c>
      <c r="K287" s="121">
        <f t="shared" si="12"/>
        <v>0</v>
      </c>
    </row>
    <row r="288" spans="1:11">
      <c r="A288" s="36">
        <v>81020</v>
      </c>
      <c r="B288" s="125" t="s">
        <v>323</v>
      </c>
      <c r="C288" s="220"/>
      <c r="D288" s="220"/>
      <c r="E288" s="229"/>
      <c r="F288" s="229"/>
      <c r="G288"/>
      <c r="H288" s="188">
        <f t="shared" si="14"/>
        <v>0</v>
      </c>
      <c r="J288" s="4">
        <f t="shared" si="13"/>
        <v>7.6761999999999997</v>
      </c>
      <c r="K288" s="121">
        <f t="shared" si="12"/>
        <v>0</v>
      </c>
    </row>
    <row r="289" spans="1:11">
      <c r="A289" s="36">
        <v>81021</v>
      </c>
      <c r="B289" s="125" t="s">
        <v>324</v>
      </c>
      <c r="C289" s="220"/>
      <c r="D289" s="220"/>
      <c r="E289" s="229"/>
      <c r="F289" s="229"/>
      <c r="G289"/>
      <c r="H289" s="188">
        <f t="shared" si="14"/>
        <v>0</v>
      </c>
      <c r="J289" s="4">
        <f t="shared" si="13"/>
        <v>7.6761999999999997</v>
      </c>
      <c r="K289" s="121">
        <f t="shared" si="12"/>
        <v>0</v>
      </c>
    </row>
    <row r="290" spans="1:11">
      <c r="A290" s="36">
        <v>81022</v>
      </c>
      <c r="B290" s="125" t="s">
        <v>325</v>
      </c>
      <c r="C290" s="220"/>
      <c r="D290" s="220"/>
      <c r="E290" s="229"/>
      <c r="F290" s="229"/>
      <c r="G290"/>
      <c r="H290" s="188">
        <f t="shared" si="14"/>
        <v>0</v>
      </c>
      <c r="J290" s="4">
        <f t="shared" si="13"/>
        <v>7.6761999999999997</v>
      </c>
      <c r="K290" s="121">
        <f t="shared" si="12"/>
        <v>0</v>
      </c>
    </row>
    <row r="291" spans="1:11">
      <c r="A291" s="36">
        <v>81023</v>
      </c>
      <c r="B291" s="125" t="s">
        <v>326</v>
      </c>
      <c r="C291" s="220"/>
      <c r="D291" s="220"/>
      <c r="E291" s="229"/>
      <c r="F291" s="229"/>
      <c r="G291"/>
      <c r="H291" s="188">
        <f t="shared" si="14"/>
        <v>0</v>
      </c>
      <c r="J291" s="4">
        <f t="shared" si="13"/>
        <v>7.6761999999999997</v>
      </c>
      <c r="K291" s="121">
        <f t="shared" si="12"/>
        <v>0</v>
      </c>
    </row>
    <row r="292" spans="1:11">
      <c r="A292" s="36">
        <v>81024</v>
      </c>
      <c r="B292" s="132" t="s">
        <v>327</v>
      </c>
      <c r="C292" s="220"/>
      <c r="D292" s="220"/>
      <c r="E292" s="229"/>
      <c r="F292" s="229"/>
      <c r="G292"/>
      <c r="H292" s="188">
        <f t="shared" si="14"/>
        <v>0</v>
      </c>
      <c r="J292" s="4">
        <f t="shared" si="13"/>
        <v>7.6761999999999997</v>
      </c>
      <c r="K292" s="121">
        <f t="shared" si="12"/>
        <v>0</v>
      </c>
    </row>
    <row r="293" spans="1:11">
      <c r="A293" s="128">
        <v>81025</v>
      </c>
      <c r="B293" s="37" t="s">
        <v>328</v>
      </c>
      <c r="C293" s="220"/>
      <c r="D293" s="220"/>
      <c r="E293" s="229"/>
      <c r="F293" s="229"/>
      <c r="G293"/>
      <c r="H293" s="188">
        <f t="shared" si="14"/>
        <v>0</v>
      </c>
      <c r="J293" s="4">
        <f t="shared" si="13"/>
        <v>7.6761999999999997</v>
      </c>
      <c r="K293" s="121">
        <f t="shared" si="12"/>
        <v>0</v>
      </c>
    </row>
    <row r="294" spans="1:11">
      <c r="A294" s="128">
        <v>81026</v>
      </c>
      <c r="B294" s="37" t="s">
        <v>329</v>
      </c>
      <c r="C294" s="220"/>
      <c r="D294" s="220"/>
      <c r="E294" s="229"/>
      <c r="F294" s="229"/>
      <c r="G294"/>
      <c r="H294" s="188">
        <f t="shared" si="14"/>
        <v>0</v>
      </c>
      <c r="J294" s="4">
        <f t="shared" si="13"/>
        <v>7.6761999999999997</v>
      </c>
      <c r="K294" s="121">
        <f t="shared" si="12"/>
        <v>0</v>
      </c>
    </row>
    <row r="295" spans="1:11">
      <c r="A295" s="128">
        <v>81027</v>
      </c>
      <c r="B295" s="37" t="s">
        <v>330</v>
      </c>
      <c r="C295" s="220"/>
      <c r="D295" s="220"/>
      <c r="E295" s="229"/>
      <c r="F295" s="229"/>
      <c r="G295"/>
      <c r="H295" s="188">
        <f t="shared" si="14"/>
        <v>0</v>
      </c>
      <c r="J295" s="4">
        <f t="shared" si="13"/>
        <v>7.6761999999999997</v>
      </c>
      <c r="K295" s="121">
        <f t="shared" si="12"/>
        <v>0</v>
      </c>
    </row>
    <row r="296" spans="1:11">
      <c r="A296" s="128">
        <v>81028</v>
      </c>
      <c r="B296" s="37" t="s">
        <v>331</v>
      </c>
      <c r="C296" s="220"/>
      <c r="D296" s="220"/>
      <c r="E296" s="229"/>
      <c r="F296" s="229"/>
      <c r="G296"/>
      <c r="H296" s="188">
        <f t="shared" si="14"/>
        <v>0</v>
      </c>
      <c r="J296" s="4">
        <f t="shared" si="13"/>
        <v>7.6761999999999997</v>
      </c>
      <c r="K296" s="121">
        <f t="shared" si="12"/>
        <v>0</v>
      </c>
    </row>
    <row r="297" spans="1:11">
      <c r="A297" s="127">
        <v>81998</v>
      </c>
      <c r="B297" s="125" t="s">
        <v>348</v>
      </c>
      <c r="C297" s="220">
        <v>156025.13</v>
      </c>
      <c r="D297" s="220"/>
      <c r="E297" s="229"/>
      <c r="F297" s="229"/>
      <c r="G297"/>
      <c r="H297" s="188">
        <f t="shared" si="14"/>
        <v>156025.13</v>
      </c>
      <c r="J297" s="4">
        <f t="shared" si="13"/>
        <v>7.6761999999999997</v>
      </c>
      <c r="K297" s="121">
        <f t="shared" si="12"/>
        <v>1197680.1000000001</v>
      </c>
    </row>
    <row r="298" spans="1:11">
      <c r="A298" s="127">
        <v>82099</v>
      </c>
      <c r="B298" s="37" t="s">
        <v>349</v>
      </c>
      <c r="C298" s="220"/>
      <c r="D298" s="220"/>
      <c r="E298" s="229"/>
      <c r="F298" s="229"/>
      <c r="G298"/>
      <c r="H298" s="188">
        <f t="shared" si="14"/>
        <v>0</v>
      </c>
      <c r="J298" s="4">
        <f t="shared" si="13"/>
        <v>7.6761999999999997</v>
      </c>
      <c r="K298" s="121">
        <f t="shared" si="12"/>
        <v>0</v>
      </c>
    </row>
    <row r="299" spans="1:11">
      <c r="A299" s="127">
        <v>82100</v>
      </c>
      <c r="B299" s="37" t="s">
        <v>350</v>
      </c>
      <c r="C299" s="220"/>
      <c r="D299" s="220"/>
      <c r="E299" s="229"/>
      <c r="F299" s="229"/>
      <c r="G299"/>
      <c r="H299" s="188">
        <f t="shared" si="14"/>
        <v>0</v>
      </c>
      <c r="J299" s="4">
        <f t="shared" si="13"/>
        <v>7.6761999999999997</v>
      </c>
      <c r="K299" s="121">
        <f t="shared" si="12"/>
        <v>0</v>
      </c>
    </row>
    <row r="300" spans="1:11">
      <c r="A300" s="127">
        <v>82101</v>
      </c>
      <c r="B300" s="37" t="s">
        <v>351</v>
      </c>
      <c r="C300" s="220"/>
      <c r="D300" s="220"/>
      <c r="E300" s="229"/>
      <c r="F300" s="229"/>
      <c r="G300"/>
      <c r="H300" s="188">
        <f t="shared" si="14"/>
        <v>0</v>
      </c>
      <c r="J300" s="4">
        <f t="shared" si="13"/>
        <v>7.6761999999999997</v>
      </c>
      <c r="K300" s="121">
        <f t="shared" si="12"/>
        <v>0</v>
      </c>
    </row>
    <row r="301" spans="1:11">
      <c r="A301" s="127">
        <v>82102</v>
      </c>
      <c r="B301" s="37" t="s">
        <v>352</v>
      </c>
      <c r="C301" s="220"/>
      <c r="D301" s="220"/>
      <c r="E301" s="229"/>
      <c r="F301" s="229"/>
      <c r="G301"/>
      <c r="H301" s="188">
        <f t="shared" si="14"/>
        <v>0</v>
      </c>
      <c r="J301" s="4">
        <f t="shared" si="13"/>
        <v>7.6761999999999997</v>
      </c>
      <c r="K301" s="121">
        <f t="shared" si="12"/>
        <v>0</v>
      </c>
    </row>
    <row r="302" spans="1:11">
      <c r="A302" s="127">
        <v>82103</v>
      </c>
      <c r="B302" s="37" t="s">
        <v>353</v>
      </c>
      <c r="C302" s="220"/>
      <c r="D302" s="220"/>
      <c r="E302" s="229"/>
      <c r="F302" s="229"/>
      <c r="G302"/>
      <c r="H302" s="188">
        <f t="shared" si="14"/>
        <v>0</v>
      </c>
      <c r="J302" s="4">
        <f t="shared" si="13"/>
        <v>7.6761999999999997</v>
      </c>
      <c r="K302" s="121">
        <f t="shared" si="12"/>
        <v>0</v>
      </c>
    </row>
    <row r="303" spans="1:11">
      <c r="A303" s="127">
        <v>82104</v>
      </c>
      <c r="B303" s="37" t="s">
        <v>354</v>
      </c>
      <c r="C303" s="220"/>
      <c r="D303" s="220"/>
      <c r="E303" s="229"/>
      <c r="F303" s="229"/>
      <c r="G303"/>
      <c r="H303" s="188">
        <f t="shared" si="14"/>
        <v>0</v>
      </c>
      <c r="J303" s="4">
        <f t="shared" si="13"/>
        <v>7.6761999999999997</v>
      </c>
      <c r="K303" s="121">
        <f t="shared" si="12"/>
        <v>0</v>
      </c>
    </row>
    <row r="304" spans="1:11">
      <c r="A304" s="127">
        <v>82105</v>
      </c>
      <c r="B304" s="37" t="s">
        <v>355</v>
      </c>
      <c r="C304" s="220"/>
      <c r="D304" s="220"/>
      <c r="E304" s="229"/>
      <c r="F304" s="229"/>
      <c r="G304"/>
      <c r="H304" s="188">
        <f t="shared" si="14"/>
        <v>0</v>
      </c>
      <c r="J304" s="4">
        <f t="shared" si="13"/>
        <v>7.6761999999999997</v>
      </c>
      <c r="K304" s="121">
        <f t="shared" si="12"/>
        <v>0</v>
      </c>
    </row>
    <row r="305" spans="1:11">
      <c r="A305" s="127">
        <v>82106</v>
      </c>
      <c r="B305" s="125" t="s">
        <v>356</v>
      </c>
      <c r="C305" s="220"/>
      <c r="D305" s="220"/>
      <c r="E305" s="229"/>
      <c r="F305" s="229"/>
      <c r="G305"/>
      <c r="H305" s="188">
        <f t="shared" si="14"/>
        <v>0</v>
      </c>
      <c r="J305" s="4">
        <f t="shared" si="13"/>
        <v>7.6761999999999997</v>
      </c>
      <c r="K305" s="121">
        <f t="shared" si="12"/>
        <v>0</v>
      </c>
    </row>
    <row r="306" spans="1:11">
      <c r="A306" s="127">
        <v>82107</v>
      </c>
      <c r="B306" s="125" t="s">
        <v>357</v>
      </c>
      <c r="C306" s="220"/>
      <c r="D306" s="220"/>
      <c r="E306" s="229"/>
      <c r="F306" s="229"/>
      <c r="G306"/>
      <c r="H306" s="188">
        <f t="shared" si="14"/>
        <v>0</v>
      </c>
      <c r="J306" s="4">
        <f t="shared" si="13"/>
        <v>7.6761999999999997</v>
      </c>
      <c r="K306" s="121">
        <f t="shared" si="12"/>
        <v>0</v>
      </c>
    </row>
    <row r="307" spans="1:11">
      <c r="A307" s="127">
        <v>82108</v>
      </c>
      <c r="B307" s="37" t="s">
        <v>358</v>
      </c>
      <c r="C307" s="220"/>
      <c r="D307" s="220"/>
      <c r="E307" s="229"/>
      <c r="F307" s="229"/>
      <c r="G307"/>
      <c r="H307" s="188">
        <f t="shared" si="14"/>
        <v>0</v>
      </c>
      <c r="J307" s="4">
        <f t="shared" si="13"/>
        <v>7.6761999999999997</v>
      </c>
      <c r="K307" s="121">
        <f t="shared" si="12"/>
        <v>0</v>
      </c>
    </row>
    <row r="308" spans="1:11">
      <c r="A308" s="127">
        <v>82201</v>
      </c>
      <c r="B308" s="125" t="s">
        <v>360</v>
      </c>
      <c r="C308" s="220"/>
      <c r="D308" s="220"/>
      <c r="E308" s="229"/>
      <c r="F308" s="229"/>
      <c r="G308"/>
      <c r="H308" s="188">
        <f t="shared" si="14"/>
        <v>0</v>
      </c>
      <c r="J308" s="4">
        <f t="shared" si="13"/>
        <v>7.6761999999999997</v>
      </c>
      <c r="K308" s="121">
        <f t="shared" si="12"/>
        <v>0</v>
      </c>
    </row>
    <row r="309" spans="1:11">
      <c r="A309" s="127">
        <v>82202</v>
      </c>
      <c r="B309" s="125" t="s">
        <v>361</v>
      </c>
      <c r="C309" s="220"/>
      <c r="D309" s="220"/>
      <c r="E309" s="229"/>
      <c r="F309" s="229"/>
      <c r="G309"/>
      <c r="H309" s="188">
        <f t="shared" si="14"/>
        <v>0</v>
      </c>
      <c r="J309" s="4">
        <f t="shared" si="13"/>
        <v>7.6761999999999997</v>
      </c>
      <c r="K309" s="121">
        <f t="shared" si="12"/>
        <v>0</v>
      </c>
    </row>
    <row r="310" spans="1:11">
      <c r="A310" s="127">
        <v>82203</v>
      </c>
      <c r="B310" s="125" t="s">
        <v>362</v>
      </c>
      <c r="C310" s="220"/>
      <c r="D310" s="220"/>
      <c r="E310" s="229"/>
      <c r="F310" s="229"/>
      <c r="G310"/>
      <c r="H310" s="188">
        <f t="shared" si="14"/>
        <v>0</v>
      </c>
      <c r="J310" s="4">
        <f t="shared" si="13"/>
        <v>7.6761999999999997</v>
      </c>
      <c r="K310" s="121">
        <f t="shared" si="12"/>
        <v>0</v>
      </c>
    </row>
    <row r="311" spans="1:11">
      <c r="A311" s="127">
        <v>82204</v>
      </c>
      <c r="B311" s="125" t="s">
        <v>363</v>
      </c>
      <c r="C311" s="220"/>
      <c r="D311" s="220"/>
      <c r="E311" s="229"/>
      <c r="F311" s="229"/>
      <c r="G311"/>
      <c r="H311" s="188">
        <f t="shared" si="14"/>
        <v>0</v>
      </c>
      <c r="J311" s="4">
        <f t="shared" si="13"/>
        <v>7.6761999999999997</v>
      </c>
      <c r="K311" s="121">
        <f t="shared" si="12"/>
        <v>0</v>
      </c>
    </row>
    <row r="312" spans="1:11">
      <c r="A312" s="127">
        <v>82205</v>
      </c>
      <c r="B312" s="125" t="s">
        <v>364</v>
      </c>
      <c r="C312" s="220"/>
      <c r="D312" s="220"/>
      <c r="E312" s="229"/>
      <c r="F312" s="229"/>
      <c r="G312"/>
      <c r="H312" s="188">
        <f t="shared" si="14"/>
        <v>0</v>
      </c>
      <c r="J312" s="4">
        <f t="shared" si="13"/>
        <v>7.6761999999999997</v>
      </c>
      <c r="K312" s="121">
        <f t="shared" si="12"/>
        <v>0</v>
      </c>
    </row>
    <row r="313" spans="1:11">
      <c r="A313" s="127">
        <v>82600</v>
      </c>
      <c r="B313" s="37" t="s">
        <v>365</v>
      </c>
      <c r="C313" s="220"/>
      <c r="D313" s="220"/>
      <c r="E313" s="229"/>
      <c r="F313" s="229"/>
      <c r="G313"/>
      <c r="H313" s="188">
        <f t="shared" si="14"/>
        <v>0</v>
      </c>
      <c r="J313" s="4">
        <f t="shared" si="13"/>
        <v>7.6761999999999997</v>
      </c>
      <c r="K313" s="121">
        <f t="shared" si="12"/>
        <v>0</v>
      </c>
    </row>
    <row r="314" spans="1:11">
      <c r="A314" s="127">
        <v>82601</v>
      </c>
      <c r="B314" s="37" t="s">
        <v>366</v>
      </c>
      <c r="C314" s="220"/>
      <c r="D314" s="220"/>
      <c r="E314" s="229"/>
      <c r="F314" s="229"/>
      <c r="G314"/>
      <c r="H314" s="188">
        <f t="shared" si="14"/>
        <v>0</v>
      </c>
      <c r="J314" s="4">
        <f t="shared" si="13"/>
        <v>7.6761999999999997</v>
      </c>
      <c r="K314" s="121">
        <f t="shared" si="12"/>
        <v>0</v>
      </c>
    </row>
    <row r="315" spans="1:11">
      <c r="A315" s="127">
        <v>82602</v>
      </c>
      <c r="B315" s="37" t="s">
        <v>367</v>
      </c>
      <c r="C315" s="220"/>
      <c r="D315" s="220"/>
      <c r="E315" s="229"/>
      <c r="F315" s="229"/>
      <c r="G315"/>
      <c r="H315" s="188">
        <f t="shared" si="14"/>
        <v>0</v>
      </c>
      <c r="J315" s="4">
        <f t="shared" si="13"/>
        <v>7.6761999999999997</v>
      </c>
      <c r="K315" s="121">
        <f t="shared" si="12"/>
        <v>0</v>
      </c>
    </row>
    <row r="316" spans="1:11">
      <c r="A316" s="127">
        <v>82603</v>
      </c>
      <c r="B316" s="37" t="s">
        <v>368</v>
      </c>
      <c r="C316" s="220"/>
      <c r="D316" s="220"/>
      <c r="E316" s="229"/>
      <c r="F316" s="229"/>
      <c r="G316"/>
      <c r="H316" s="188">
        <f t="shared" si="14"/>
        <v>0</v>
      </c>
      <c r="J316" s="4">
        <f t="shared" si="13"/>
        <v>7.6761999999999997</v>
      </c>
      <c r="K316" s="121">
        <f t="shared" si="12"/>
        <v>0</v>
      </c>
    </row>
    <row r="317" spans="1:11">
      <c r="A317" s="127">
        <v>82604</v>
      </c>
      <c r="B317" s="37" t="s">
        <v>369</v>
      </c>
      <c r="C317" s="220"/>
      <c r="D317" s="220"/>
      <c r="E317" s="229"/>
      <c r="F317" s="229"/>
      <c r="G317"/>
      <c r="H317" s="188">
        <f t="shared" si="14"/>
        <v>0</v>
      </c>
      <c r="J317" s="4">
        <f t="shared" si="13"/>
        <v>7.6761999999999997</v>
      </c>
      <c r="K317" s="121">
        <f t="shared" si="12"/>
        <v>0</v>
      </c>
    </row>
    <row r="318" spans="1:11">
      <c r="A318" s="127">
        <v>82605</v>
      </c>
      <c r="B318" s="37" t="s">
        <v>370</v>
      </c>
      <c r="C318" s="220"/>
      <c r="D318" s="220"/>
      <c r="E318" s="229"/>
      <c r="F318" s="229"/>
      <c r="G318"/>
      <c r="H318" s="188">
        <f t="shared" si="14"/>
        <v>0</v>
      </c>
      <c r="J318" s="4">
        <f t="shared" si="13"/>
        <v>7.6761999999999997</v>
      </c>
      <c r="K318" s="121">
        <f t="shared" si="12"/>
        <v>0</v>
      </c>
    </row>
    <row r="319" spans="1:11">
      <c r="A319" s="127">
        <v>82606</v>
      </c>
      <c r="B319" s="125" t="s">
        <v>371</v>
      </c>
      <c r="C319" s="220"/>
      <c r="D319" s="220"/>
      <c r="E319" s="229"/>
      <c r="F319" s="229"/>
      <c r="G319"/>
      <c r="H319" s="188">
        <f t="shared" si="14"/>
        <v>0</v>
      </c>
      <c r="J319" s="4">
        <f t="shared" si="13"/>
        <v>7.6761999999999997</v>
      </c>
      <c r="K319" s="121">
        <f t="shared" si="12"/>
        <v>0</v>
      </c>
    </row>
    <row r="320" spans="1:11">
      <c r="A320" s="127">
        <v>82607</v>
      </c>
      <c r="B320" s="125" t="s">
        <v>372</v>
      </c>
      <c r="C320" s="220"/>
      <c r="D320" s="220"/>
      <c r="E320" s="229"/>
      <c r="F320" s="229"/>
      <c r="G320"/>
      <c r="H320" s="188">
        <f t="shared" si="14"/>
        <v>0</v>
      </c>
      <c r="J320" s="4">
        <f t="shared" si="13"/>
        <v>7.6761999999999997</v>
      </c>
      <c r="K320" s="121">
        <f t="shared" si="12"/>
        <v>0</v>
      </c>
    </row>
    <row r="321" spans="1:11">
      <c r="A321" s="127">
        <v>82700</v>
      </c>
      <c r="B321" s="37" t="s">
        <v>373</v>
      </c>
      <c r="C321" s="220"/>
      <c r="D321" s="220"/>
      <c r="E321" s="229"/>
      <c r="F321" s="229"/>
      <c r="G321"/>
      <c r="H321" s="188">
        <f t="shared" si="14"/>
        <v>0</v>
      </c>
      <c r="J321" s="4">
        <f t="shared" si="13"/>
        <v>7.6761999999999997</v>
      </c>
      <c r="K321" s="121">
        <f t="shared" si="12"/>
        <v>0</v>
      </c>
    </row>
    <row r="322" spans="1:11">
      <c r="A322" s="127">
        <v>82701</v>
      </c>
      <c r="B322" s="37" t="s">
        <v>374</v>
      </c>
      <c r="C322" s="220"/>
      <c r="D322" s="220"/>
      <c r="E322" s="229"/>
      <c r="F322" s="229"/>
      <c r="G322"/>
      <c r="H322" s="188">
        <f t="shared" si="14"/>
        <v>0</v>
      </c>
      <c r="J322" s="4">
        <f t="shared" si="13"/>
        <v>7.6761999999999997</v>
      </c>
      <c r="K322" s="121">
        <f t="shared" si="12"/>
        <v>0</v>
      </c>
    </row>
    <row r="323" spans="1:11">
      <c r="A323" s="127">
        <v>82702</v>
      </c>
      <c r="B323" s="37" t="s">
        <v>375</v>
      </c>
      <c r="C323" s="220"/>
      <c r="D323" s="220"/>
      <c r="E323" s="229"/>
      <c r="F323" s="229"/>
      <c r="G323"/>
      <c r="H323" s="188">
        <f t="shared" si="14"/>
        <v>0</v>
      </c>
      <c r="J323" s="4">
        <f t="shared" si="13"/>
        <v>7.6761999999999997</v>
      </c>
      <c r="K323" s="121">
        <f t="shared" si="12"/>
        <v>0</v>
      </c>
    </row>
    <row r="324" spans="1:11">
      <c r="A324" s="127">
        <v>82703</v>
      </c>
      <c r="B324" s="37" t="s">
        <v>376</v>
      </c>
      <c r="C324" s="220"/>
      <c r="D324" s="220"/>
      <c r="E324" s="229"/>
      <c r="F324" s="229"/>
      <c r="G324"/>
      <c r="H324" s="188">
        <f t="shared" si="14"/>
        <v>0</v>
      </c>
      <c r="J324" s="4">
        <f t="shared" si="13"/>
        <v>7.6761999999999997</v>
      </c>
      <c r="K324" s="121">
        <f t="shared" si="12"/>
        <v>0</v>
      </c>
    </row>
    <row r="325" spans="1:11">
      <c r="A325" s="127">
        <v>82704</v>
      </c>
      <c r="B325" s="37" t="s">
        <v>377</v>
      </c>
      <c r="C325" s="220"/>
      <c r="D325" s="220"/>
      <c r="E325" s="229"/>
      <c r="F325" s="229"/>
      <c r="G325"/>
      <c r="H325" s="188">
        <f t="shared" si="14"/>
        <v>0</v>
      </c>
      <c r="J325" s="4">
        <f t="shared" si="13"/>
        <v>7.6761999999999997</v>
      </c>
      <c r="K325" s="121">
        <f t="shared" si="12"/>
        <v>0</v>
      </c>
    </row>
    <row r="326" spans="1:11">
      <c r="A326" s="127">
        <v>82705</v>
      </c>
      <c r="B326" s="37" t="s">
        <v>378</v>
      </c>
      <c r="C326" s="220"/>
      <c r="D326" s="220"/>
      <c r="E326" s="229"/>
      <c r="F326" s="229"/>
      <c r="G326"/>
      <c r="H326" s="188">
        <f t="shared" si="14"/>
        <v>0</v>
      </c>
      <c r="J326" s="4">
        <f t="shared" si="13"/>
        <v>7.6761999999999997</v>
      </c>
      <c r="K326" s="121">
        <f t="shared" si="12"/>
        <v>0</v>
      </c>
    </row>
    <row r="327" spans="1:11">
      <c r="A327" s="127">
        <v>82706</v>
      </c>
      <c r="B327" s="37" t="s">
        <v>379</v>
      </c>
      <c r="C327" s="220"/>
      <c r="D327" s="220"/>
      <c r="E327" s="229"/>
      <c r="F327" s="229"/>
      <c r="G327"/>
      <c r="H327" s="188">
        <f t="shared" si="14"/>
        <v>0</v>
      </c>
      <c r="J327" s="4">
        <f t="shared" si="13"/>
        <v>7.6761999999999997</v>
      </c>
      <c r="K327" s="121">
        <f t="shared" si="12"/>
        <v>0</v>
      </c>
    </row>
    <row r="328" spans="1:11">
      <c r="A328" s="128">
        <v>83006</v>
      </c>
      <c r="B328" s="37" t="s">
        <v>380</v>
      </c>
      <c r="C328" s="220"/>
      <c r="D328" s="220"/>
      <c r="E328" s="229"/>
      <c r="F328" s="229"/>
      <c r="G328"/>
      <c r="H328" s="188">
        <f t="shared" si="14"/>
        <v>0</v>
      </c>
      <c r="J328" s="4">
        <f t="shared" si="13"/>
        <v>7.6761999999999997</v>
      </c>
      <c r="K328" s="121">
        <f t="shared" ref="K328:K391" si="15">ROUND(H328*J328,2)</f>
        <v>0</v>
      </c>
    </row>
    <row r="329" spans="1:11">
      <c r="A329" s="127">
        <v>84100</v>
      </c>
      <c r="B329" s="37" t="s">
        <v>381</v>
      </c>
      <c r="C329" s="220"/>
      <c r="D329" s="220"/>
      <c r="E329" s="229"/>
      <c r="F329" s="229"/>
      <c r="G329"/>
      <c r="H329" s="188">
        <f t="shared" si="14"/>
        <v>0</v>
      </c>
      <c r="J329" s="4">
        <f t="shared" ref="J329:J392" si="16">J328</f>
        <v>7.6761999999999997</v>
      </c>
      <c r="K329" s="121">
        <f t="shared" si="15"/>
        <v>0</v>
      </c>
    </row>
    <row r="330" spans="1:11">
      <c r="A330" s="127">
        <v>84101</v>
      </c>
      <c r="B330" s="37" t="s">
        <v>382</v>
      </c>
      <c r="C330" s="220"/>
      <c r="D330" s="220"/>
      <c r="E330" s="229"/>
      <c r="F330" s="229"/>
      <c r="G330"/>
      <c r="H330" s="188">
        <f t="shared" si="14"/>
        <v>0</v>
      </c>
      <c r="J330" s="4">
        <f t="shared" si="16"/>
        <v>7.6761999999999997</v>
      </c>
      <c r="K330" s="121">
        <f t="shared" si="15"/>
        <v>0</v>
      </c>
    </row>
    <row r="331" spans="1:11">
      <c r="A331" s="127">
        <v>84102</v>
      </c>
      <c r="B331" s="37" t="s">
        <v>383</v>
      </c>
      <c r="C331" s="220"/>
      <c r="D331" s="220"/>
      <c r="E331" s="229"/>
      <c r="F331" s="229"/>
      <c r="G331"/>
      <c r="H331" s="188">
        <f t="shared" si="14"/>
        <v>0</v>
      </c>
      <c r="J331" s="4">
        <f t="shared" si="16"/>
        <v>7.6761999999999997</v>
      </c>
      <c r="K331" s="121">
        <f t="shared" si="15"/>
        <v>0</v>
      </c>
    </row>
    <row r="332" spans="1:11">
      <c r="A332" s="127">
        <v>84103</v>
      </c>
      <c r="B332" s="37" t="s">
        <v>384</v>
      </c>
      <c r="C332" s="220"/>
      <c r="D332" s="220"/>
      <c r="E332" s="229"/>
      <c r="F332" s="229"/>
      <c r="G332"/>
      <c r="H332" s="188">
        <f t="shared" si="14"/>
        <v>0</v>
      </c>
      <c r="J332" s="4">
        <f t="shared" si="16"/>
        <v>7.6761999999999997</v>
      </c>
      <c r="K332" s="121">
        <f t="shared" si="15"/>
        <v>0</v>
      </c>
    </row>
    <row r="333" spans="1:11">
      <c r="A333" s="127">
        <v>84104</v>
      </c>
      <c r="B333" s="37" t="s">
        <v>385</v>
      </c>
      <c r="C333" s="220"/>
      <c r="D333" s="220"/>
      <c r="E333" s="229"/>
      <c r="F333" s="229"/>
      <c r="G333"/>
      <c r="H333" s="188">
        <f t="shared" si="14"/>
        <v>0</v>
      </c>
      <c r="J333" s="4">
        <f t="shared" si="16"/>
        <v>7.6761999999999997</v>
      </c>
      <c r="K333" s="121">
        <f t="shared" si="15"/>
        <v>0</v>
      </c>
    </row>
    <row r="334" spans="1:11">
      <c r="A334" s="127">
        <v>84201</v>
      </c>
      <c r="B334" s="37" t="s">
        <v>343</v>
      </c>
      <c r="C334" s="220"/>
      <c r="D334" s="220"/>
      <c r="E334" s="229"/>
      <c r="F334" s="229"/>
      <c r="G334"/>
      <c r="H334" s="188">
        <f t="shared" si="14"/>
        <v>0</v>
      </c>
      <c r="J334" s="4">
        <f t="shared" si="16"/>
        <v>7.6761999999999997</v>
      </c>
      <c r="K334" s="121">
        <f t="shared" si="15"/>
        <v>0</v>
      </c>
    </row>
    <row r="335" spans="1:11">
      <c r="A335" s="127">
        <v>84202</v>
      </c>
      <c r="B335" s="37" t="s">
        <v>344</v>
      </c>
      <c r="C335" s="220"/>
      <c r="D335" s="220"/>
      <c r="E335" s="229"/>
      <c r="F335" s="229"/>
      <c r="G335"/>
      <c r="H335" s="188">
        <f t="shared" ref="H335:H398" si="17">ROUND(C335-D335+E335-F335,2)</f>
        <v>0</v>
      </c>
      <c r="J335" s="4">
        <f t="shared" si="16"/>
        <v>7.6761999999999997</v>
      </c>
      <c r="K335" s="121">
        <f t="shared" si="15"/>
        <v>0</v>
      </c>
    </row>
    <row r="336" spans="1:11">
      <c r="A336" s="127">
        <v>84203</v>
      </c>
      <c r="B336" s="37" t="s">
        <v>345</v>
      </c>
      <c r="C336" s="220"/>
      <c r="D336" s="220"/>
      <c r="E336" s="229"/>
      <c r="F336" s="229"/>
      <c r="G336"/>
      <c r="H336" s="188">
        <f t="shared" si="17"/>
        <v>0</v>
      </c>
      <c r="J336" s="4">
        <f t="shared" si="16"/>
        <v>7.6761999999999997</v>
      </c>
      <c r="K336" s="121">
        <f t="shared" si="15"/>
        <v>0</v>
      </c>
    </row>
    <row r="337" spans="1:11">
      <c r="A337" s="127">
        <v>84204</v>
      </c>
      <c r="B337" s="37" t="s">
        <v>346</v>
      </c>
      <c r="C337" s="220"/>
      <c r="D337" s="220"/>
      <c r="E337" s="229"/>
      <c r="F337" s="229"/>
      <c r="G337"/>
      <c r="H337" s="188">
        <f t="shared" si="17"/>
        <v>0</v>
      </c>
      <c r="J337" s="4">
        <f t="shared" si="16"/>
        <v>7.6761999999999997</v>
      </c>
      <c r="K337" s="121">
        <f t="shared" si="15"/>
        <v>0</v>
      </c>
    </row>
    <row r="338" spans="1:11">
      <c r="A338" s="127">
        <v>84205</v>
      </c>
      <c r="B338" s="37" t="s">
        <v>386</v>
      </c>
      <c r="C338" s="220"/>
      <c r="D338" s="220"/>
      <c r="E338" s="229"/>
      <c r="F338" s="229"/>
      <c r="G338"/>
      <c r="H338" s="188">
        <f t="shared" si="17"/>
        <v>0</v>
      </c>
      <c r="J338" s="4">
        <f t="shared" si="16"/>
        <v>7.6761999999999997</v>
      </c>
      <c r="K338" s="121">
        <f t="shared" si="15"/>
        <v>0</v>
      </c>
    </row>
    <row r="339" spans="1:11">
      <c r="A339" s="127">
        <v>84206</v>
      </c>
      <c r="B339" s="37" t="s">
        <v>387</v>
      </c>
      <c r="C339" s="220"/>
      <c r="D339" s="220"/>
      <c r="E339" s="229"/>
      <c r="F339" s="229"/>
      <c r="G339"/>
      <c r="H339" s="188">
        <f t="shared" si="17"/>
        <v>0</v>
      </c>
      <c r="J339" s="4">
        <f t="shared" si="16"/>
        <v>7.6761999999999997</v>
      </c>
      <c r="K339" s="121">
        <f t="shared" si="15"/>
        <v>0</v>
      </c>
    </row>
    <row r="340" spans="1:11">
      <c r="A340" s="127">
        <v>84207</v>
      </c>
      <c r="B340" s="37" t="s">
        <v>388</v>
      </c>
      <c r="C340" s="220"/>
      <c r="D340" s="220"/>
      <c r="E340" s="229"/>
      <c r="F340" s="229"/>
      <c r="G340"/>
      <c r="H340" s="188">
        <f t="shared" si="17"/>
        <v>0</v>
      </c>
      <c r="J340" s="4">
        <f t="shared" si="16"/>
        <v>7.6761999999999997</v>
      </c>
      <c r="K340" s="121">
        <f t="shared" si="15"/>
        <v>0</v>
      </c>
    </row>
    <row r="341" spans="1:11">
      <c r="A341" s="127">
        <v>84300</v>
      </c>
      <c r="B341" s="37" t="s">
        <v>389</v>
      </c>
      <c r="C341" s="220"/>
      <c r="D341" s="220"/>
      <c r="E341" s="229"/>
      <c r="F341" s="229"/>
      <c r="G341"/>
      <c r="H341" s="188">
        <f t="shared" si="17"/>
        <v>0</v>
      </c>
      <c r="J341" s="4">
        <f t="shared" si="16"/>
        <v>7.6761999999999997</v>
      </c>
      <c r="K341" s="121">
        <f t="shared" si="15"/>
        <v>0</v>
      </c>
    </row>
    <row r="342" spans="1:11">
      <c r="A342" s="127">
        <v>85001</v>
      </c>
      <c r="B342" s="125" t="s">
        <v>390</v>
      </c>
      <c r="C342" s="220"/>
      <c r="D342" s="220"/>
      <c r="E342" s="229"/>
      <c r="F342" s="229"/>
      <c r="G342"/>
      <c r="H342" s="188">
        <f t="shared" si="17"/>
        <v>0</v>
      </c>
      <c r="J342" s="4">
        <f t="shared" si="16"/>
        <v>7.6761999999999997</v>
      </c>
      <c r="K342" s="121">
        <f t="shared" si="15"/>
        <v>0</v>
      </c>
    </row>
    <row r="343" spans="1:11">
      <c r="A343" s="127">
        <v>85002</v>
      </c>
      <c r="B343" s="125" t="s">
        <v>391</v>
      </c>
      <c r="C343" s="220"/>
      <c r="D343" s="220"/>
      <c r="E343" s="229"/>
      <c r="F343" s="229"/>
      <c r="G343"/>
      <c r="H343" s="188">
        <f t="shared" si="17"/>
        <v>0</v>
      </c>
      <c r="J343" s="4">
        <f t="shared" si="16"/>
        <v>7.6761999999999997</v>
      </c>
      <c r="K343" s="121">
        <f t="shared" si="15"/>
        <v>0</v>
      </c>
    </row>
    <row r="344" spans="1:11">
      <c r="A344" s="127">
        <v>91001</v>
      </c>
      <c r="B344" s="37" t="s">
        <v>400</v>
      </c>
      <c r="C344" s="220">
        <v>135650</v>
      </c>
      <c r="D344" s="220"/>
      <c r="E344" s="229"/>
      <c r="F344" s="229"/>
      <c r="G344"/>
      <c r="H344" s="188">
        <f t="shared" si="17"/>
        <v>135650</v>
      </c>
      <c r="J344" s="4">
        <f t="shared" si="16"/>
        <v>7.6761999999999997</v>
      </c>
      <c r="K344" s="121">
        <f t="shared" si="15"/>
        <v>1041276.53</v>
      </c>
    </row>
    <row r="345" spans="1:11">
      <c r="A345" s="127">
        <v>91002</v>
      </c>
      <c r="B345" s="37" t="s">
        <v>401</v>
      </c>
      <c r="C345" s="220">
        <v>44424.62</v>
      </c>
      <c r="D345" s="220"/>
      <c r="E345" s="229"/>
      <c r="F345" s="229"/>
      <c r="G345"/>
      <c r="H345" s="188">
        <f t="shared" si="17"/>
        <v>44424.62</v>
      </c>
      <c r="J345" s="4">
        <f t="shared" si="16"/>
        <v>7.6761999999999997</v>
      </c>
      <c r="K345" s="121">
        <f t="shared" si="15"/>
        <v>341012.27</v>
      </c>
    </row>
    <row r="346" spans="1:11">
      <c r="A346" s="127">
        <v>91003</v>
      </c>
      <c r="B346" s="37" t="s">
        <v>402</v>
      </c>
      <c r="C346" s="220">
        <v>6950</v>
      </c>
      <c r="D346" s="220"/>
      <c r="E346" s="229"/>
      <c r="F346" s="229"/>
      <c r="G346"/>
      <c r="H346" s="188">
        <f t="shared" si="17"/>
        <v>6950</v>
      </c>
      <c r="J346" s="4">
        <f t="shared" si="16"/>
        <v>7.6761999999999997</v>
      </c>
      <c r="K346" s="121">
        <f t="shared" si="15"/>
        <v>53349.59</v>
      </c>
    </row>
    <row r="347" spans="1:11">
      <c r="A347" s="127">
        <v>91004</v>
      </c>
      <c r="B347" s="125" t="s">
        <v>403</v>
      </c>
      <c r="C347" s="220">
        <v>888.37</v>
      </c>
      <c r="D347" s="220"/>
      <c r="E347" s="229"/>
      <c r="F347" s="229"/>
      <c r="G347"/>
      <c r="H347" s="188">
        <f t="shared" si="17"/>
        <v>888.37</v>
      </c>
      <c r="J347" s="4">
        <f t="shared" si="16"/>
        <v>7.6761999999999997</v>
      </c>
      <c r="K347" s="121">
        <f t="shared" si="15"/>
        <v>6819.31</v>
      </c>
    </row>
    <row r="348" spans="1:11">
      <c r="A348" s="127">
        <v>91005</v>
      </c>
      <c r="B348" s="125" t="s">
        <v>404</v>
      </c>
      <c r="C348" s="220"/>
      <c r="D348" s="220"/>
      <c r="E348" s="229"/>
      <c r="F348" s="229"/>
      <c r="G348"/>
      <c r="H348" s="188">
        <f t="shared" si="17"/>
        <v>0</v>
      </c>
      <c r="J348" s="4">
        <f t="shared" si="16"/>
        <v>7.6761999999999997</v>
      </c>
      <c r="K348" s="121">
        <f t="shared" si="15"/>
        <v>0</v>
      </c>
    </row>
    <row r="349" spans="1:11">
      <c r="A349" s="127">
        <v>91006</v>
      </c>
      <c r="B349" s="125" t="s">
        <v>405</v>
      </c>
      <c r="C349" s="220">
        <v>794.45</v>
      </c>
      <c r="D349" s="220"/>
      <c r="E349" s="229"/>
      <c r="F349" s="229"/>
      <c r="G349"/>
      <c r="H349" s="188">
        <f t="shared" si="17"/>
        <v>794.45</v>
      </c>
      <c r="J349" s="4">
        <f t="shared" si="16"/>
        <v>7.6761999999999997</v>
      </c>
      <c r="K349" s="121">
        <f t="shared" si="15"/>
        <v>6098.36</v>
      </c>
    </row>
    <row r="350" spans="1:11">
      <c r="A350" s="127">
        <v>91007</v>
      </c>
      <c r="B350" s="125" t="s">
        <v>406</v>
      </c>
      <c r="C350" s="220">
        <v>275</v>
      </c>
      <c r="D350" s="220"/>
      <c r="E350" s="229"/>
      <c r="F350" s="229"/>
      <c r="G350"/>
      <c r="H350" s="188">
        <f t="shared" si="17"/>
        <v>275</v>
      </c>
      <c r="J350" s="4">
        <f t="shared" si="16"/>
        <v>7.6761999999999997</v>
      </c>
      <c r="K350" s="121">
        <f t="shared" si="15"/>
        <v>2110.96</v>
      </c>
    </row>
    <row r="351" spans="1:11">
      <c r="A351" s="127">
        <v>91008</v>
      </c>
      <c r="B351" s="125" t="s">
        <v>407</v>
      </c>
      <c r="C351" s="220">
        <v>2429.39</v>
      </c>
      <c r="D351" s="220"/>
      <c r="E351" s="229"/>
      <c r="F351" s="229"/>
      <c r="G351"/>
      <c r="H351" s="188">
        <f t="shared" si="17"/>
        <v>2429.39</v>
      </c>
      <c r="J351" s="4">
        <f t="shared" si="16"/>
        <v>7.6761999999999997</v>
      </c>
      <c r="K351" s="121">
        <f t="shared" si="15"/>
        <v>18648.48</v>
      </c>
    </row>
    <row r="352" spans="1:11">
      <c r="A352" s="127">
        <v>91009</v>
      </c>
      <c r="B352" s="125" t="s">
        <v>408</v>
      </c>
      <c r="C352" s="220"/>
      <c r="D352" s="220"/>
      <c r="E352" s="229"/>
      <c r="F352" s="229"/>
      <c r="G352"/>
      <c r="H352" s="188">
        <f t="shared" si="17"/>
        <v>0</v>
      </c>
      <c r="J352" s="4">
        <f t="shared" si="16"/>
        <v>7.6761999999999997</v>
      </c>
      <c r="K352" s="121">
        <f t="shared" si="15"/>
        <v>0</v>
      </c>
    </row>
    <row r="353" spans="1:11">
      <c r="A353" s="127">
        <v>91010</v>
      </c>
      <c r="B353" s="125" t="s">
        <v>484</v>
      </c>
      <c r="C353" s="220"/>
      <c r="D353" s="220"/>
      <c r="E353" s="229"/>
      <c r="F353" s="229"/>
      <c r="G353"/>
      <c r="H353" s="188">
        <f t="shared" si="17"/>
        <v>0</v>
      </c>
      <c r="J353" s="4">
        <f t="shared" si="16"/>
        <v>7.6761999999999997</v>
      </c>
      <c r="K353" s="121">
        <f t="shared" si="15"/>
        <v>0</v>
      </c>
    </row>
    <row r="354" spans="1:11">
      <c r="A354" s="127">
        <v>91011</v>
      </c>
      <c r="B354" s="125" t="s">
        <v>410</v>
      </c>
      <c r="C354" s="220"/>
      <c r="D354" s="220">
        <v>78892.350000000006</v>
      </c>
      <c r="E354" s="229"/>
      <c r="F354" s="229"/>
      <c r="G354"/>
      <c r="H354" s="188">
        <f t="shared" si="17"/>
        <v>-78892.350000000006</v>
      </c>
      <c r="J354" s="4">
        <f t="shared" si="16"/>
        <v>7.6761999999999997</v>
      </c>
      <c r="K354" s="121">
        <f t="shared" si="15"/>
        <v>-605593.46</v>
      </c>
    </row>
    <row r="355" spans="1:11">
      <c r="A355" s="127">
        <v>91012</v>
      </c>
      <c r="B355" s="37" t="s">
        <v>252</v>
      </c>
      <c r="C355" s="220"/>
      <c r="D355" s="220"/>
      <c r="E355" s="229"/>
      <c r="F355" s="229"/>
      <c r="G355"/>
      <c r="H355" s="188">
        <f t="shared" si="17"/>
        <v>0</v>
      </c>
      <c r="J355" s="4">
        <f t="shared" si="16"/>
        <v>7.6761999999999997</v>
      </c>
      <c r="K355" s="121">
        <f t="shared" si="15"/>
        <v>0</v>
      </c>
    </row>
    <row r="356" spans="1:11">
      <c r="A356" s="36">
        <v>91013</v>
      </c>
      <c r="B356" s="132" t="s">
        <v>411</v>
      </c>
      <c r="C356" s="220"/>
      <c r="D356" s="220"/>
      <c r="E356" s="229"/>
      <c r="F356" s="229"/>
      <c r="G356"/>
      <c r="H356" s="188">
        <f t="shared" si="17"/>
        <v>0</v>
      </c>
      <c r="J356" s="4">
        <f t="shared" si="16"/>
        <v>7.6761999999999997</v>
      </c>
      <c r="K356" s="121">
        <f t="shared" si="15"/>
        <v>0</v>
      </c>
    </row>
    <row r="357" spans="1:11">
      <c r="A357" s="127">
        <v>91200</v>
      </c>
      <c r="B357" s="125" t="s">
        <v>412</v>
      </c>
      <c r="C357" s="220">
        <v>21537.3</v>
      </c>
      <c r="D357" s="220"/>
      <c r="E357" s="229"/>
      <c r="F357" s="229"/>
      <c r="G357"/>
      <c r="H357" s="188">
        <f t="shared" si="17"/>
        <v>21537.3</v>
      </c>
      <c r="J357" s="4">
        <f t="shared" si="16"/>
        <v>7.6761999999999997</v>
      </c>
      <c r="K357" s="121">
        <f t="shared" si="15"/>
        <v>165324.62</v>
      </c>
    </row>
    <row r="358" spans="1:11">
      <c r="A358" s="127">
        <v>91201</v>
      </c>
      <c r="B358" s="125" t="s">
        <v>413</v>
      </c>
      <c r="C358" s="220"/>
      <c r="D358" s="220"/>
      <c r="E358" s="229"/>
      <c r="F358" s="229"/>
      <c r="G358"/>
      <c r="H358" s="188">
        <f t="shared" si="17"/>
        <v>0</v>
      </c>
      <c r="J358" s="4">
        <f t="shared" si="16"/>
        <v>7.6761999999999997</v>
      </c>
      <c r="K358" s="121">
        <f t="shared" si="15"/>
        <v>0</v>
      </c>
    </row>
    <row r="359" spans="1:11">
      <c r="A359" s="127">
        <v>91202</v>
      </c>
      <c r="B359" s="125" t="s">
        <v>414</v>
      </c>
      <c r="C359" s="220"/>
      <c r="D359" s="220"/>
      <c r="E359" s="229"/>
      <c r="F359" s="229"/>
      <c r="G359"/>
      <c r="H359" s="188">
        <f t="shared" si="17"/>
        <v>0</v>
      </c>
      <c r="J359" s="4">
        <f t="shared" si="16"/>
        <v>7.6761999999999997</v>
      </c>
      <c r="K359" s="121">
        <f t="shared" si="15"/>
        <v>0</v>
      </c>
    </row>
    <row r="360" spans="1:11">
      <c r="A360" s="127">
        <v>92001</v>
      </c>
      <c r="B360" s="125" t="s">
        <v>415</v>
      </c>
      <c r="C360" s="220"/>
      <c r="D360" s="220"/>
      <c r="E360" s="229"/>
      <c r="F360" s="229"/>
      <c r="G360"/>
      <c r="H360" s="188">
        <f t="shared" si="17"/>
        <v>0</v>
      </c>
      <c r="J360" s="4">
        <f t="shared" si="16"/>
        <v>7.6761999999999997</v>
      </c>
      <c r="K360" s="121">
        <f t="shared" si="15"/>
        <v>0</v>
      </c>
    </row>
    <row r="361" spans="1:11">
      <c r="A361" s="127">
        <v>92002</v>
      </c>
      <c r="B361" s="125" t="s">
        <v>416</v>
      </c>
      <c r="C361" s="220">
        <v>5000</v>
      </c>
      <c r="D361" s="220"/>
      <c r="E361" s="229"/>
      <c r="F361" s="229"/>
      <c r="G361"/>
      <c r="H361" s="188">
        <f t="shared" si="17"/>
        <v>5000</v>
      </c>
      <c r="J361" s="4">
        <f t="shared" si="16"/>
        <v>7.6761999999999997</v>
      </c>
      <c r="K361" s="121">
        <f t="shared" si="15"/>
        <v>38381</v>
      </c>
    </row>
    <row r="362" spans="1:11">
      <c r="A362" s="127">
        <v>92003</v>
      </c>
      <c r="B362" s="125" t="s">
        <v>417</v>
      </c>
      <c r="C362" s="220">
        <v>926.83</v>
      </c>
      <c r="D362" s="220"/>
      <c r="E362" s="229"/>
      <c r="F362" s="229"/>
      <c r="G362"/>
      <c r="H362" s="188">
        <f t="shared" si="17"/>
        <v>926.83</v>
      </c>
      <c r="J362" s="4">
        <f t="shared" si="16"/>
        <v>7.6761999999999997</v>
      </c>
      <c r="K362" s="121">
        <f t="shared" si="15"/>
        <v>7114.53</v>
      </c>
    </row>
    <row r="363" spans="1:11">
      <c r="A363" s="127">
        <v>92004</v>
      </c>
      <c r="B363" s="125" t="s">
        <v>418</v>
      </c>
      <c r="C363" s="220"/>
      <c r="D363" s="220"/>
      <c r="E363" s="229"/>
      <c r="F363" s="229"/>
      <c r="G363"/>
      <c r="H363" s="188">
        <f t="shared" si="17"/>
        <v>0</v>
      </c>
      <c r="J363" s="4">
        <f t="shared" si="16"/>
        <v>7.6761999999999997</v>
      </c>
      <c r="K363" s="121">
        <f t="shared" si="15"/>
        <v>0</v>
      </c>
    </row>
    <row r="364" spans="1:11">
      <c r="A364" s="127">
        <v>92005</v>
      </c>
      <c r="B364" s="125" t="s">
        <v>419</v>
      </c>
      <c r="C364" s="220">
        <v>493.85</v>
      </c>
      <c r="D364" s="220"/>
      <c r="E364" s="229"/>
      <c r="F364" s="229"/>
      <c r="G364"/>
      <c r="H364" s="188">
        <f t="shared" si="17"/>
        <v>493.85</v>
      </c>
      <c r="J364" s="4">
        <f t="shared" si="16"/>
        <v>7.6761999999999997</v>
      </c>
      <c r="K364" s="121">
        <f t="shared" si="15"/>
        <v>3790.89</v>
      </c>
    </row>
    <row r="365" spans="1:11">
      <c r="A365" s="127">
        <v>92006</v>
      </c>
      <c r="B365" s="125" t="s">
        <v>420</v>
      </c>
      <c r="C365" s="220"/>
      <c r="D365" s="220"/>
      <c r="E365" s="229"/>
      <c r="F365" s="229"/>
      <c r="G365"/>
      <c r="H365" s="188">
        <f t="shared" si="17"/>
        <v>0</v>
      </c>
      <c r="J365" s="4">
        <f t="shared" si="16"/>
        <v>7.6761999999999997</v>
      </c>
      <c r="K365" s="121">
        <f t="shared" si="15"/>
        <v>0</v>
      </c>
    </row>
    <row r="366" spans="1:11">
      <c r="A366" s="127">
        <v>92007</v>
      </c>
      <c r="B366" s="125" t="s">
        <v>421</v>
      </c>
      <c r="C366" s="220"/>
      <c r="D366" s="220"/>
      <c r="E366" s="229"/>
      <c r="F366" s="229"/>
      <c r="G366"/>
      <c r="H366" s="188">
        <f t="shared" si="17"/>
        <v>0</v>
      </c>
      <c r="J366" s="4">
        <f t="shared" si="16"/>
        <v>7.6761999999999997</v>
      </c>
      <c r="K366" s="121">
        <f t="shared" si="15"/>
        <v>0</v>
      </c>
    </row>
    <row r="367" spans="1:11">
      <c r="A367" s="127">
        <v>92008</v>
      </c>
      <c r="B367" s="125" t="s">
        <v>422</v>
      </c>
      <c r="C367" s="220"/>
      <c r="D367" s="220"/>
      <c r="E367" s="229"/>
      <c r="F367" s="229"/>
      <c r="G367"/>
      <c r="H367" s="188">
        <f t="shared" si="17"/>
        <v>0</v>
      </c>
      <c r="J367" s="4">
        <f t="shared" si="16"/>
        <v>7.6761999999999997</v>
      </c>
      <c r="K367" s="121">
        <f t="shared" si="15"/>
        <v>0</v>
      </c>
    </row>
    <row r="368" spans="1:11">
      <c r="A368" s="191">
        <v>92009</v>
      </c>
      <c r="B368" s="37" t="s">
        <v>423</v>
      </c>
      <c r="C368" s="220"/>
      <c r="D368" s="220"/>
      <c r="E368" s="229"/>
      <c r="F368" s="229"/>
      <c r="G368"/>
      <c r="H368" s="188">
        <f t="shared" si="17"/>
        <v>0</v>
      </c>
      <c r="J368" s="4">
        <f t="shared" si="16"/>
        <v>7.6761999999999997</v>
      </c>
      <c r="K368" s="121">
        <f t="shared" si="15"/>
        <v>0</v>
      </c>
    </row>
    <row r="369" spans="1:11">
      <c r="A369" s="127">
        <v>93001</v>
      </c>
      <c r="B369" s="125" t="s">
        <v>424</v>
      </c>
      <c r="C369" s="220">
        <v>2114.4499999999998</v>
      </c>
      <c r="D369" s="220"/>
      <c r="E369" s="229"/>
      <c r="F369" s="229"/>
      <c r="G369"/>
      <c r="H369" s="188">
        <f t="shared" si="17"/>
        <v>2114.4499999999998</v>
      </c>
      <c r="J369" s="4">
        <f t="shared" si="16"/>
        <v>7.6761999999999997</v>
      </c>
      <c r="K369" s="121">
        <f t="shared" si="15"/>
        <v>16230.94</v>
      </c>
    </row>
    <row r="370" spans="1:11">
      <c r="A370" s="127">
        <v>93002</v>
      </c>
      <c r="B370" s="125" t="s">
        <v>425</v>
      </c>
      <c r="C370" s="220">
        <v>1504.5</v>
      </c>
      <c r="D370" s="220"/>
      <c r="E370" s="229"/>
      <c r="F370" s="229"/>
      <c r="G370"/>
      <c r="H370" s="188">
        <f t="shared" si="17"/>
        <v>1504.5</v>
      </c>
      <c r="J370" s="4">
        <f t="shared" si="16"/>
        <v>7.6761999999999997</v>
      </c>
      <c r="K370" s="121">
        <f t="shared" si="15"/>
        <v>11548.84</v>
      </c>
    </row>
    <row r="371" spans="1:11">
      <c r="A371" s="127">
        <v>93003</v>
      </c>
      <c r="B371" s="125" t="s">
        <v>426</v>
      </c>
      <c r="C371" s="220"/>
      <c r="D371" s="220"/>
      <c r="E371" s="229"/>
      <c r="F371" s="229"/>
      <c r="G371"/>
      <c r="H371" s="188">
        <f t="shared" si="17"/>
        <v>0</v>
      </c>
      <c r="J371" s="4">
        <f t="shared" si="16"/>
        <v>7.6761999999999997</v>
      </c>
      <c r="K371" s="121">
        <f t="shared" si="15"/>
        <v>0</v>
      </c>
    </row>
    <row r="372" spans="1:11">
      <c r="A372" s="127">
        <v>93004</v>
      </c>
      <c r="B372" s="125" t="s">
        <v>427</v>
      </c>
      <c r="C372" s="220">
        <v>10.09</v>
      </c>
      <c r="D372" s="220"/>
      <c r="E372" s="229"/>
      <c r="F372" s="229"/>
      <c r="G372"/>
      <c r="H372" s="188">
        <f t="shared" si="17"/>
        <v>10.09</v>
      </c>
      <c r="J372" s="4">
        <f t="shared" si="16"/>
        <v>7.6761999999999997</v>
      </c>
      <c r="K372" s="121">
        <f t="shared" si="15"/>
        <v>77.45</v>
      </c>
    </row>
    <row r="373" spans="1:11">
      <c r="A373" s="127">
        <v>93005</v>
      </c>
      <c r="B373" s="125" t="s">
        <v>428</v>
      </c>
      <c r="C373" s="220">
        <v>1177.83</v>
      </c>
      <c r="D373" s="220"/>
      <c r="E373" s="229"/>
      <c r="F373" s="229"/>
      <c r="G373"/>
      <c r="H373" s="188">
        <f t="shared" si="17"/>
        <v>1177.83</v>
      </c>
      <c r="J373" s="4">
        <f t="shared" si="16"/>
        <v>7.6761999999999997</v>
      </c>
      <c r="K373" s="121">
        <f t="shared" si="15"/>
        <v>9041.26</v>
      </c>
    </row>
    <row r="374" spans="1:11">
      <c r="A374" s="130">
        <v>94001</v>
      </c>
      <c r="B374" s="131" t="s">
        <v>429</v>
      </c>
      <c r="C374" s="221">
        <v>9977.2800000000007</v>
      </c>
      <c r="D374" s="221"/>
      <c r="E374" s="230"/>
      <c r="F374" s="230"/>
      <c r="G374" s="190"/>
      <c r="H374" s="190">
        <f t="shared" si="17"/>
        <v>9977.2800000000007</v>
      </c>
      <c r="J374" s="4">
        <f t="shared" si="16"/>
        <v>7.6761999999999997</v>
      </c>
      <c r="K374" s="124">
        <f t="shared" si="15"/>
        <v>76587.600000000006</v>
      </c>
    </row>
    <row r="375" spans="1:11">
      <c r="A375" s="127">
        <v>94002</v>
      </c>
      <c r="B375" s="125" t="s">
        <v>430</v>
      </c>
      <c r="C375" s="220">
        <v>800</v>
      </c>
      <c r="D375" s="220"/>
      <c r="E375" s="229"/>
      <c r="F375" s="229"/>
      <c r="G375"/>
      <c r="H375" s="188">
        <f t="shared" si="17"/>
        <v>800</v>
      </c>
      <c r="J375" s="4">
        <f t="shared" si="16"/>
        <v>7.6761999999999997</v>
      </c>
      <c r="K375" s="121">
        <f t="shared" si="15"/>
        <v>6140.96</v>
      </c>
    </row>
    <row r="376" spans="1:11">
      <c r="A376" s="127">
        <v>94003</v>
      </c>
      <c r="B376" s="125" t="s">
        <v>431</v>
      </c>
      <c r="C376" s="220">
        <v>480</v>
      </c>
      <c r="D376" s="220"/>
      <c r="E376" s="229"/>
      <c r="F376" s="229"/>
      <c r="G376"/>
      <c r="H376" s="188">
        <f t="shared" si="17"/>
        <v>480</v>
      </c>
      <c r="J376" s="4">
        <f t="shared" si="16"/>
        <v>7.6761999999999997</v>
      </c>
      <c r="K376" s="121">
        <f t="shared" si="15"/>
        <v>3684.58</v>
      </c>
    </row>
    <row r="377" spans="1:11">
      <c r="A377" s="127">
        <v>94004</v>
      </c>
      <c r="B377" s="125" t="s">
        <v>432</v>
      </c>
      <c r="C377" s="220">
        <v>12</v>
      </c>
      <c r="D377" s="220"/>
      <c r="E377" s="229"/>
      <c r="F377" s="229"/>
      <c r="G377"/>
      <c r="H377" s="188">
        <f t="shared" si="17"/>
        <v>12</v>
      </c>
      <c r="J377" s="4">
        <f t="shared" si="16"/>
        <v>7.6761999999999997</v>
      </c>
      <c r="K377" s="121">
        <f t="shared" si="15"/>
        <v>92.11</v>
      </c>
    </row>
    <row r="378" spans="1:11">
      <c r="A378" s="127">
        <v>94005</v>
      </c>
      <c r="B378" s="125" t="s">
        <v>433</v>
      </c>
      <c r="C378" s="220">
        <v>1422.24</v>
      </c>
      <c r="D378" s="220"/>
      <c r="E378" s="229"/>
      <c r="F378" s="229"/>
      <c r="G378"/>
      <c r="H378" s="188">
        <f t="shared" si="17"/>
        <v>1422.24</v>
      </c>
      <c r="J378" s="4">
        <f t="shared" si="16"/>
        <v>7.6761999999999997</v>
      </c>
      <c r="K378" s="121">
        <f t="shared" si="15"/>
        <v>10917.4</v>
      </c>
    </row>
    <row r="379" spans="1:11">
      <c r="A379" s="127">
        <v>94006</v>
      </c>
      <c r="B379" s="125" t="s">
        <v>434</v>
      </c>
      <c r="C379" s="220">
        <v>416.2</v>
      </c>
      <c r="D379" s="220"/>
      <c r="E379" s="229"/>
      <c r="F379" s="229"/>
      <c r="G379"/>
      <c r="H379" s="188">
        <f t="shared" si="17"/>
        <v>416.2</v>
      </c>
      <c r="J379" s="4">
        <f t="shared" si="16"/>
        <v>7.6761999999999997</v>
      </c>
      <c r="K379" s="121">
        <f t="shared" si="15"/>
        <v>3194.83</v>
      </c>
    </row>
    <row r="380" spans="1:11">
      <c r="A380" s="127">
        <v>94007</v>
      </c>
      <c r="B380" s="125" t="s">
        <v>435</v>
      </c>
      <c r="C380" s="220">
        <v>2072.98</v>
      </c>
      <c r="D380" s="220"/>
      <c r="E380" s="229"/>
      <c r="F380" s="229"/>
      <c r="G380"/>
      <c r="H380" s="188">
        <f t="shared" si="17"/>
        <v>2072.98</v>
      </c>
      <c r="J380" s="4">
        <f t="shared" si="16"/>
        <v>7.6761999999999997</v>
      </c>
      <c r="K380" s="121">
        <f t="shared" si="15"/>
        <v>15912.61</v>
      </c>
    </row>
    <row r="381" spans="1:11">
      <c r="A381" s="127">
        <v>94008</v>
      </c>
      <c r="B381" s="125" t="s">
        <v>436</v>
      </c>
      <c r="C381" s="220">
        <v>750</v>
      </c>
      <c r="D381" s="220"/>
      <c r="E381" s="229"/>
      <c r="F381" s="229"/>
      <c r="G381"/>
      <c r="H381" s="188">
        <f t="shared" si="17"/>
        <v>750</v>
      </c>
      <c r="J381" s="4">
        <f t="shared" si="16"/>
        <v>7.6761999999999997</v>
      </c>
      <c r="K381" s="121">
        <f t="shared" si="15"/>
        <v>5757.15</v>
      </c>
    </row>
    <row r="382" spans="1:11">
      <c r="A382" s="127">
        <v>94009</v>
      </c>
      <c r="B382" s="125" t="s">
        <v>437</v>
      </c>
      <c r="C382" s="220"/>
      <c r="D382" s="220"/>
      <c r="E382" s="229"/>
      <c r="F382" s="229"/>
      <c r="G382"/>
      <c r="H382" s="188">
        <f t="shared" si="17"/>
        <v>0</v>
      </c>
      <c r="J382" s="4">
        <f t="shared" si="16"/>
        <v>7.6761999999999997</v>
      </c>
      <c r="K382" s="121">
        <f t="shared" si="15"/>
        <v>0</v>
      </c>
    </row>
    <row r="383" spans="1:11">
      <c r="A383" s="127">
        <v>94010</v>
      </c>
      <c r="B383" s="125" t="s">
        <v>438</v>
      </c>
      <c r="C383" s="220">
        <v>3475.57</v>
      </c>
      <c r="D383" s="220"/>
      <c r="E383" s="229"/>
      <c r="F383" s="229"/>
      <c r="G383"/>
      <c r="H383" s="188">
        <f t="shared" si="17"/>
        <v>3475.57</v>
      </c>
      <c r="J383" s="4">
        <f t="shared" si="16"/>
        <v>7.6761999999999997</v>
      </c>
      <c r="K383" s="121">
        <f t="shared" si="15"/>
        <v>26679.17</v>
      </c>
    </row>
    <row r="384" spans="1:11">
      <c r="A384" s="127">
        <v>94011</v>
      </c>
      <c r="B384" s="125" t="s">
        <v>439</v>
      </c>
      <c r="C384" s="220"/>
      <c r="D384" s="220"/>
      <c r="E384" s="229"/>
      <c r="F384" s="229"/>
      <c r="G384"/>
      <c r="H384" s="188">
        <f t="shared" si="17"/>
        <v>0</v>
      </c>
      <c r="J384" s="4">
        <f t="shared" si="16"/>
        <v>7.6761999999999997</v>
      </c>
      <c r="K384" s="121">
        <f t="shared" si="15"/>
        <v>0</v>
      </c>
    </row>
    <row r="385" spans="1:11">
      <c r="A385" s="127">
        <v>94012</v>
      </c>
      <c r="B385" s="125" t="s">
        <v>440</v>
      </c>
      <c r="C385" s="220"/>
      <c r="D385" s="220"/>
      <c r="E385" s="229"/>
      <c r="F385" s="229"/>
      <c r="G385"/>
      <c r="H385" s="188">
        <f t="shared" si="17"/>
        <v>0</v>
      </c>
      <c r="J385" s="4">
        <f t="shared" si="16"/>
        <v>7.6761999999999997</v>
      </c>
      <c r="K385" s="121">
        <f t="shared" si="15"/>
        <v>0</v>
      </c>
    </row>
    <row r="386" spans="1:11">
      <c r="A386" s="127">
        <v>94013</v>
      </c>
      <c r="B386" s="125" t="s">
        <v>441</v>
      </c>
      <c r="C386" s="220"/>
      <c r="D386" s="220"/>
      <c r="E386" s="229"/>
      <c r="F386" s="229"/>
      <c r="G386"/>
      <c r="H386" s="188">
        <f t="shared" si="17"/>
        <v>0</v>
      </c>
      <c r="J386" s="4">
        <f t="shared" si="16"/>
        <v>7.6761999999999997</v>
      </c>
      <c r="K386" s="121">
        <f t="shared" si="15"/>
        <v>0</v>
      </c>
    </row>
    <row r="387" spans="1:11">
      <c r="A387" s="130">
        <v>94014</v>
      </c>
      <c r="B387" s="131" t="s">
        <v>465</v>
      </c>
      <c r="C387" s="221"/>
      <c r="D387" s="221"/>
      <c r="E387" s="230"/>
      <c r="F387" s="230"/>
      <c r="G387" s="190"/>
      <c r="H387" s="190">
        <f t="shared" si="17"/>
        <v>0</v>
      </c>
      <c r="J387" s="4">
        <f t="shared" si="16"/>
        <v>7.6761999999999997</v>
      </c>
      <c r="K387" s="124">
        <f t="shared" si="15"/>
        <v>0</v>
      </c>
    </row>
    <row r="388" spans="1:11">
      <c r="A388" s="127">
        <v>94015</v>
      </c>
      <c r="B388" s="125" t="s">
        <v>466</v>
      </c>
      <c r="C388" s="220"/>
      <c r="D388" s="220"/>
      <c r="E388" s="229"/>
      <c r="F388" s="229"/>
      <c r="G388"/>
      <c r="H388" s="188">
        <f t="shared" si="17"/>
        <v>0</v>
      </c>
      <c r="J388" s="4">
        <f t="shared" si="16"/>
        <v>7.6761999999999997</v>
      </c>
      <c r="K388" s="121">
        <f t="shared" si="15"/>
        <v>0</v>
      </c>
    </row>
    <row r="389" spans="1:11">
      <c r="A389" s="130">
        <v>94016</v>
      </c>
      <c r="B389" s="131" t="s">
        <v>442</v>
      </c>
      <c r="C389" s="221">
        <v>1760.72</v>
      </c>
      <c r="D389" s="221"/>
      <c r="E389" s="230"/>
      <c r="F389" s="230"/>
      <c r="G389" s="190"/>
      <c r="H389" s="190">
        <f t="shared" si="17"/>
        <v>1760.72</v>
      </c>
      <c r="J389" s="4">
        <f t="shared" si="16"/>
        <v>7.6761999999999997</v>
      </c>
      <c r="K389" s="124">
        <f t="shared" si="15"/>
        <v>13515.64</v>
      </c>
    </row>
    <row r="390" spans="1:11">
      <c r="A390" s="127">
        <v>94017</v>
      </c>
      <c r="B390" s="125" t="s">
        <v>443</v>
      </c>
      <c r="C390" s="220"/>
      <c r="D390" s="220"/>
      <c r="E390" s="229"/>
      <c r="F390" s="229"/>
      <c r="G390"/>
      <c r="H390" s="188">
        <f t="shared" si="17"/>
        <v>0</v>
      </c>
      <c r="J390" s="4">
        <f t="shared" si="16"/>
        <v>7.6761999999999997</v>
      </c>
      <c r="K390" s="121">
        <f t="shared" si="15"/>
        <v>0</v>
      </c>
    </row>
    <row r="391" spans="1:11">
      <c r="A391" s="127">
        <v>94018</v>
      </c>
      <c r="B391" s="125" t="s">
        <v>444</v>
      </c>
      <c r="C391" s="220"/>
      <c r="D391" s="220"/>
      <c r="E391" s="229"/>
      <c r="F391" s="229"/>
      <c r="G391"/>
      <c r="H391" s="188">
        <f t="shared" si="17"/>
        <v>0</v>
      </c>
      <c r="J391" s="4">
        <f t="shared" si="16"/>
        <v>7.6761999999999997</v>
      </c>
      <c r="K391" s="121">
        <f t="shared" si="15"/>
        <v>0</v>
      </c>
    </row>
    <row r="392" spans="1:11">
      <c r="A392" s="127">
        <v>94019</v>
      </c>
      <c r="B392" s="125" t="s">
        <v>417</v>
      </c>
      <c r="C392" s="220">
        <v>1891.54</v>
      </c>
      <c r="D392" s="220"/>
      <c r="E392" s="229"/>
      <c r="F392" s="229"/>
      <c r="G392"/>
      <c r="H392" s="188">
        <f t="shared" si="17"/>
        <v>1891.54</v>
      </c>
      <c r="J392" s="4">
        <f t="shared" si="16"/>
        <v>7.6761999999999997</v>
      </c>
      <c r="K392" s="121">
        <f t="shared" ref="K392:K428" si="18">ROUND(H392*J392,2)</f>
        <v>14519.84</v>
      </c>
    </row>
    <row r="393" spans="1:11">
      <c r="A393" s="127">
        <v>94020</v>
      </c>
      <c r="B393" s="37" t="s">
        <v>384</v>
      </c>
      <c r="C393" s="220"/>
      <c r="D393" s="220"/>
      <c r="E393" s="229"/>
      <c r="F393" s="229"/>
      <c r="G393"/>
      <c r="H393" s="188">
        <f t="shared" si="17"/>
        <v>0</v>
      </c>
      <c r="J393" s="4">
        <f t="shared" ref="J393:J428" si="19">J392</f>
        <v>7.6761999999999997</v>
      </c>
      <c r="K393" s="121">
        <f t="shared" si="18"/>
        <v>0</v>
      </c>
    </row>
    <row r="394" spans="1:11">
      <c r="A394" s="127">
        <v>94021</v>
      </c>
      <c r="B394" s="125" t="s">
        <v>445</v>
      </c>
      <c r="C394" s="220">
        <v>802.6</v>
      </c>
      <c r="D394" s="220"/>
      <c r="E394" s="229"/>
      <c r="F394" s="229"/>
      <c r="G394"/>
      <c r="H394" s="188">
        <f t="shared" si="17"/>
        <v>802.6</v>
      </c>
      <c r="J394" s="4">
        <f t="shared" si="19"/>
        <v>7.6761999999999997</v>
      </c>
      <c r="K394" s="121">
        <f t="shared" si="18"/>
        <v>6160.92</v>
      </c>
    </row>
    <row r="395" spans="1:11">
      <c r="A395" s="127">
        <v>94022</v>
      </c>
      <c r="B395" s="125" t="s">
        <v>446</v>
      </c>
      <c r="C395" s="220">
        <v>1677.86</v>
      </c>
      <c r="D395" s="220"/>
      <c r="E395" s="229"/>
      <c r="F395" s="229"/>
      <c r="G395"/>
      <c r="H395" s="188">
        <f t="shared" si="17"/>
        <v>1677.86</v>
      </c>
      <c r="J395" s="4">
        <f t="shared" si="19"/>
        <v>7.6761999999999997</v>
      </c>
      <c r="K395" s="121">
        <f t="shared" si="18"/>
        <v>12879.59</v>
      </c>
    </row>
    <row r="396" spans="1:11">
      <c r="A396" s="127">
        <v>94023</v>
      </c>
      <c r="B396" s="125" t="s">
        <v>447</v>
      </c>
      <c r="C396" s="220"/>
      <c r="D396" s="220"/>
      <c r="E396" s="229"/>
      <c r="F396" s="229"/>
      <c r="G396"/>
      <c r="H396" s="188">
        <f t="shared" si="17"/>
        <v>0</v>
      </c>
      <c r="J396" s="4">
        <f t="shared" si="19"/>
        <v>7.6761999999999997</v>
      </c>
      <c r="K396" s="121">
        <f t="shared" si="18"/>
        <v>0</v>
      </c>
    </row>
    <row r="397" spans="1:11">
      <c r="A397" s="127">
        <v>94024</v>
      </c>
      <c r="B397" s="125" t="s">
        <v>448</v>
      </c>
      <c r="C397" s="220"/>
      <c r="D397" s="220"/>
      <c r="E397" s="229"/>
      <c r="F397" s="229"/>
      <c r="G397"/>
      <c r="H397" s="188">
        <f t="shared" si="17"/>
        <v>0</v>
      </c>
      <c r="J397" s="4">
        <f t="shared" si="19"/>
        <v>7.6761999999999997</v>
      </c>
      <c r="K397" s="121">
        <f t="shared" si="18"/>
        <v>0</v>
      </c>
    </row>
    <row r="398" spans="1:11">
      <c r="A398" s="127">
        <v>94025</v>
      </c>
      <c r="B398" s="125" t="s">
        <v>449</v>
      </c>
      <c r="C398" s="220"/>
      <c r="D398" s="220"/>
      <c r="E398" s="229"/>
      <c r="F398" s="229"/>
      <c r="G398"/>
      <c r="H398" s="188">
        <f t="shared" si="17"/>
        <v>0</v>
      </c>
      <c r="J398" s="4">
        <f t="shared" si="19"/>
        <v>7.6761999999999997</v>
      </c>
      <c r="K398" s="121">
        <f t="shared" si="18"/>
        <v>0</v>
      </c>
    </row>
    <row r="399" spans="1:11">
      <c r="A399" s="130">
        <v>94026</v>
      </c>
      <c r="B399" s="123" t="s">
        <v>485</v>
      </c>
      <c r="C399" s="221">
        <v>35557.96</v>
      </c>
      <c r="D399" s="221"/>
      <c r="E399" s="230"/>
      <c r="F399" s="230"/>
      <c r="G399" s="190"/>
      <c r="H399" s="190">
        <f t="shared" ref="H399:H428" si="20">ROUND(C399-D399+E399-F399,2)</f>
        <v>35557.96</v>
      </c>
      <c r="J399" s="4">
        <f t="shared" si="19"/>
        <v>7.6761999999999997</v>
      </c>
      <c r="K399" s="124">
        <f t="shared" si="18"/>
        <v>272950.01</v>
      </c>
    </row>
    <row r="400" spans="1:11">
      <c r="A400" s="127">
        <v>94027</v>
      </c>
      <c r="B400" s="125" t="s">
        <v>450</v>
      </c>
      <c r="C400" s="220">
        <v>236.6</v>
      </c>
      <c r="D400" s="220"/>
      <c r="E400" s="229"/>
      <c r="F400" s="229"/>
      <c r="G400"/>
      <c r="H400" s="188">
        <f t="shared" si="20"/>
        <v>236.6</v>
      </c>
      <c r="J400" s="4">
        <f t="shared" si="19"/>
        <v>7.6761999999999997</v>
      </c>
      <c r="K400" s="121">
        <f t="shared" si="18"/>
        <v>1816.19</v>
      </c>
    </row>
    <row r="401" spans="1:11">
      <c r="A401" s="127">
        <v>94028</v>
      </c>
      <c r="B401" s="4" t="s">
        <v>451</v>
      </c>
      <c r="C401" s="220"/>
      <c r="D401" s="220"/>
      <c r="E401" s="229"/>
      <c r="F401" s="229"/>
      <c r="G401"/>
      <c r="H401" s="188">
        <f t="shared" si="20"/>
        <v>0</v>
      </c>
      <c r="J401" s="4">
        <f t="shared" si="19"/>
        <v>7.6761999999999997</v>
      </c>
      <c r="K401" s="121">
        <f t="shared" si="18"/>
        <v>0</v>
      </c>
    </row>
    <row r="402" spans="1:11">
      <c r="A402" s="127">
        <v>94029</v>
      </c>
      <c r="B402" s="4" t="s">
        <v>452</v>
      </c>
      <c r="C402" s="220"/>
      <c r="D402" s="220"/>
      <c r="E402" s="229"/>
      <c r="F402" s="229"/>
      <c r="G402"/>
      <c r="H402" s="188">
        <f t="shared" si="20"/>
        <v>0</v>
      </c>
      <c r="J402" s="4">
        <f t="shared" si="19"/>
        <v>7.6761999999999997</v>
      </c>
      <c r="K402" s="121">
        <f t="shared" si="18"/>
        <v>0</v>
      </c>
    </row>
    <row r="403" spans="1:11">
      <c r="A403" s="127">
        <v>95001</v>
      </c>
      <c r="B403" s="37" t="s">
        <v>397</v>
      </c>
      <c r="C403" s="220"/>
      <c r="D403" s="220"/>
      <c r="E403" s="229"/>
      <c r="F403" s="229"/>
      <c r="G403"/>
      <c r="H403" s="188">
        <f t="shared" si="20"/>
        <v>0</v>
      </c>
      <c r="J403" s="4">
        <f t="shared" si="19"/>
        <v>7.6761999999999997</v>
      </c>
      <c r="K403" s="121">
        <f t="shared" si="18"/>
        <v>0</v>
      </c>
    </row>
    <row r="404" spans="1:11">
      <c r="A404" s="127">
        <v>95002</v>
      </c>
      <c r="B404" s="37" t="s">
        <v>398</v>
      </c>
      <c r="C404" s="220">
        <v>5525.2</v>
      </c>
      <c r="D404" s="220"/>
      <c r="E404" s="229"/>
      <c r="F404" s="229"/>
      <c r="G404"/>
      <c r="H404" s="188">
        <f t="shared" si="20"/>
        <v>5525.2</v>
      </c>
      <c r="J404" s="4">
        <f t="shared" si="19"/>
        <v>7.6761999999999997</v>
      </c>
      <c r="K404" s="121">
        <f t="shared" si="18"/>
        <v>42412.54</v>
      </c>
    </row>
    <row r="405" spans="1:11">
      <c r="A405" s="127">
        <v>95003</v>
      </c>
      <c r="B405" s="37" t="s">
        <v>399</v>
      </c>
      <c r="C405" s="220">
        <v>2264.5</v>
      </c>
      <c r="D405" s="220"/>
      <c r="E405" s="229"/>
      <c r="F405" s="229"/>
      <c r="G405"/>
      <c r="H405" s="188">
        <f t="shared" si="20"/>
        <v>2264.5</v>
      </c>
      <c r="J405" s="4">
        <f t="shared" si="19"/>
        <v>7.6761999999999997</v>
      </c>
      <c r="K405" s="121">
        <f t="shared" si="18"/>
        <v>17382.75</v>
      </c>
    </row>
    <row r="406" spans="1:11">
      <c r="A406" s="127">
        <v>96001</v>
      </c>
      <c r="B406" s="37" t="s">
        <v>453</v>
      </c>
      <c r="C406" s="220">
        <v>1291.6600000000001</v>
      </c>
      <c r="D406" s="220"/>
      <c r="E406" s="229"/>
      <c r="F406" s="229"/>
      <c r="G406"/>
      <c r="H406" s="188">
        <f t="shared" si="20"/>
        <v>1291.6600000000001</v>
      </c>
      <c r="J406" s="4">
        <f t="shared" si="19"/>
        <v>7.6761999999999997</v>
      </c>
      <c r="K406" s="121">
        <f t="shared" si="18"/>
        <v>9915.0400000000009</v>
      </c>
    </row>
    <row r="407" spans="1:11">
      <c r="A407" s="127">
        <v>96002</v>
      </c>
      <c r="B407" s="37" t="s">
        <v>454</v>
      </c>
      <c r="C407" s="220">
        <v>120</v>
      </c>
      <c r="D407" s="220"/>
      <c r="E407" s="229"/>
      <c r="F407" s="229"/>
      <c r="G407"/>
      <c r="H407" s="188">
        <f t="shared" si="20"/>
        <v>120</v>
      </c>
      <c r="J407" s="4">
        <f t="shared" si="19"/>
        <v>7.6761999999999997</v>
      </c>
      <c r="K407" s="121">
        <f t="shared" si="18"/>
        <v>921.14</v>
      </c>
    </row>
    <row r="408" spans="1:11">
      <c r="A408" s="127">
        <v>96003</v>
      </c>
      <c r="B408" s="37" t="s">
        <v>455</v>
      </c>
      <c r="C408" s="220">
        <v>250</v>
      </c>
      <c r="D408" s="220"/>
      <c r="E408" s="229"/>
      <c r="F408" s="229"/>
      <c r="G408"/>
      <c r="H408" s="188">
        <f t="shared" si="20"/>
        <v>250</v>
      </c>
      <c r="J408" s="4">
        <f t="shared" si="19"/>
        <v>7.6761999999999997</v>
      </c>
      <c r="K408" s="121">
        <f t="shared" si="18"/>
        <v>1919.05</v>
      </c>
    </row>
    <row r="409" spans="1:11">
      <c r="A409" s="127">
        <v>96004</v>
      </c>
      <c r="B409" s="37" t="s">
        <v>456</v>
      </c>
      <c r="C409" s="220"/>
      <c r="D409" s="220"/>
      <c r="E409" s="229"/>
      <c r="F409" s="229"/>
      <c r="G409"/>
      <c r="H409" s="188">
        <f t="shared" si="20"/>
        <v>0</v>
      </c>
      <c r="J409" s="4">
        <f t="shared" si="19"/>
        <v>7.6761999999999997</v>
      </c>
      <c r="K409" s="121">
        <f t="shared" si="18"/>
        <v>0</v>
      </c>
    </row>
    <row r="410" spans="1:11">
      <c r="A410" s="127">
        <v>96005</v>
      </c>
      <c r="B410" s="37" t="s">
        <v>457</v>
      </c>
      <c r="C410" s="220">
        <v>19</v>
      </c>
      <c r="D410" s="220"/>
      <c r="E410" s="229"/>
      <c r="F410" s="229"/>
      <c r="G410"/>
      <c r="H410" s="188">
        <f t="shared" si="20"/>
        <v>19</v>
      </c>
      <c r="J410" s="4">
        <f t="shared" si="19"/>
        <v>7.6761999999999997</v>
      </c>
      <c r="K410" s="121">
        <f t="shared" si="18"/>
        <v>145.85</v>
      </c>
    </row>
    <row r="411" spans="1:11">
      <c r="A411" s="127">
        <v>96006</v>
      </c>
      <c r="B411" s="37" t="s">
        <v>488</v>
      </c>
      <c r="C411" s="220"/>
      <c r="D411" s="220"/>
      <c r="E411" s="229"/>
      <c r="F411" s="229"/>
      <c r="G411"/>
      <c r="H411" s="188">
        <f t="shared" si="20"/>
        <v>0</v>
      </c>
      <c r="J411" s="4">
        <f t="shared" si="19"/>
        <v>7.6761999999999997</v>
      </c>
      <c r="K411" s="121">
        <f t="shared" si="18"/>
        <v>0</v>
      </c>
    </row>
    <row r="412" spans="1:11">
      <c r="A412" s="127">
        <v>96007</v>
      </c>
      <c r="B412" s="37" t="s">
        <v>458</v>
      </c>
      <c r="C412" s="220">
        <v>85482.8</v>
      </c>
      <c r="D412" s="220"/>
      <c r="E412" s="229"/>
      <c r="F412" s="229"/>
      <c r="G412"/>
      <c r="H412" s="188">
        <f t="shared" si="20"/>
        <v>85482.8</v>
      </c>
      <c r="J412" s="4">
        <f t="shared" si="19"/>
        <v>7.6761999999999997</v>
      </c>
      <c r="K412" s="121">
        <f t="shared" si="18"/>
        <v>656183.06999999995</v>
      </c>
    </row>
    <row r="413" spans="1:11">
      <c r="A413" s="127">
        <v>96008</v>
      </c>
      <c r="B413" s="37" t="s">
        <v>459</v>
      </c>
      <c r="C413" s="220"/>
      <c r="D413" s="220"/>
      <c r="E413" s="229"/>
      <c r="F413" s="229"/>
      <c r="G413"/>
      <c r="H413" s="188">
        <f t="shared" si="20"/>
        <v>0</v>
      </c>
      <c r="J413" s="4">
        <f t="shared" si="19"/>
        <v>7.6761999999999997</v>
      </c>
      <c r="K413" s="121">
        <f t="shared" si="18"/>
        <v>0</v>
      </c>
    </row>
    <row r="414" spans="1:11">
      <c r="A414" s="127">
        <v>97001</v>
      </c>
      <c r="B414" s="37" t="s">
        <v>463</v>
      </c>
      <c r="C414" s="220"/>
      <c r="D414" s="220">
        <v>0.84</v>
      </c>
      <c r="E414" s="229"/>
      <c r="F414" s="229"/>
      <c r="G414"/>
      <c r="H414" s="188">
        <f t="shared" si="20"/>
        <v>-0.84</v>
      </c>
      <c r="J414" s="4">
        <f t="shared" si="19"/>
        <v>7.6761999999999997</v>
      </c>
      <c r="K414" s="121">
        <f t="shared" si="18"/>
        <v>-6.45</v>
      </c>
    </row>
    <row r="415" spans="1:11">
      <c r="A415" s="127">
        <v>97002</v>
      </c>
      <c r="B415" s="37" t="s">
        <v>464</v>
      </c>
      <c r="C415" s="220">
        <v>666.69</v>
      </c>
      <c r="D415" s="220"/>
      <c r="E415" s="229"/>
      <c r="F415" s="229"/>
      <c r="G415"/>
      <c r="H415" s="188">
        <f t="shared" si="20"/>
        <v>666.69</v>
      </c>
      <c r="J415" s="4">
        <f t="shared" si="19"/>
        <v>7.6761999999999997</v>
      </c>
      <c r="K415" s="121">
        <f t="shared" si="18"/>
        <v>5117.6499999999996</v>
      </c>
    </row>
    <row r="416" spans="1:11">
      <c r="A416" s="127">
        <v>97003</v>
      </c>
      <c r="B416" s="37" t="s">
        <v>460</v>
      </c>
      <c r="C416" s="220">
        <v>12569.66</v>
      </c>
      <c r="D416" s="220"/>
      <c r="E416" s="229"/>
      <c r="F416" s="229"/>
      <c r="G416"/>
      <c r="H416" s="188">
        <f t="shared" si="20"/>
        <v>12569.66</v>
      </c>
      <c r="J416" s="4">
        <f t="shared" si="19"/>
        <v>7.6761999999999997</v>
      </c>
      <c r="K416" s="121">
        <f t="shared" si="18"/>
        <v>96487.22</v>
      </c>
    </row>
    <row r="417" spans="1:11">
      <c r="A417" s="127">
        <v>97004</v>
      </c>
      <c r="B417" s="37" t="s">
        <v>461</v>
      </c>
      <c r="C417" s="220">
        <v>169.98</v>
      </c>
      <c r="D417" s="220"/>
      <c r="E417" s="229"/>
      <c r="F417" s="229"/>
      <c r="G417"/>
      <c r="H417" s="188">
        <f t="shared" si="20"/>
        <v>169.98</v>
      </c>
      <c r="J417" s="4">
        <f t="shared" si="19"/>
        <v>7.6761999999999997</v>
      </c>
      <c r="K417" s="121">
        <f t="shared" si="18"/>
        <v>1304.8</v>
      </c>
    </row>
    <row r="418" spans="1:11">
      <c r="A418" s="130">
        <v>97005</v>
      </c>
      <c r="B418" s="123" t="s">
        <v>467</v>
      </c>
      <c r="C418" s="221"/>
      <c r="D418" s="221"/>
      <c r="E418" s="230"/>
      <c r="F418" s="230"/>
      <c r="G418" s="190"/>
      <c r="H418" s="190">
        <f t="shared" si="20"/>
        <v>0</v>
      </c>
      <c r="J418" s="4">
        <f t="shared" si="19"/>
        <v>7.6761999999999997</v>
      </c>
      <c r="K418" s="124">
        <f t="shared" si="18"/>
        <v>0</v>
      </c>
    </row>
    <row r="419" spans="1:11">
      <c r="A419" s="36">
        <v>97006</v>
      </c>
      <c r="B419" s="132" t="s">
        <v>468</v>
      </c>
      <c r="C419" s="220"/>
      <c r="D419" s="220"/>
      <c r="E419" s="229"/>
      <c r="F419" s="229"/>
      <c r="G419"/>
      <c r="H419" s="188">
        <f t="shared" si="20"/>
        <v>0</v>
      </c>
      <c r="J419" s="4">
        <f t="shared" si="19"/>
        <v>7.6761999999999997</v>
      </c>
      <c r="K419" s="121">
        <f t="shared" si="18"/>
        <v>0</v>
      </c>
    </row>
    <row r="420" spans="1:11">
      <c r="A420" s="36">
        <v>98000</v>
      </c>
      <c r="B420" s="132" t="s">
        <v>489</v>
      </c>
      <c r="C420" s="220"/>
      <c r="D420" s="220"/>
      <c r="E420" s="229"/>
      <c r="F420" s="229"/>
      <c r="G420"/>
      <c r="H420" s="188">
        <f t="shared" si="20"/>
        <v>0</v>
      </c>
      <c r="J420" s="4">
        <f t="shared" si="19"/>
        <v>7.6761999999999997</v>
      </c>
      <c r="K420" s="121">
        <f t="shared" si="18"/>
        <v>0</v>
      </c>
    </row>
    <row r="421" spans="1:11">
      <c r="A421" s="36">
        <v>98001</v>
      </c>
      <c r="B421" s="132" t="s">
        <v>490</v>
      </c>
      <c r="C421" s="220"/>
      <c r="D421" s="220"/>
      <c r="E421" s="229"/>
      <c r="F421" s="229"/>
      <c r="G421"/>
      <c r="H421" s="188">
        <f t="shared" si="20"/>
        <v>0</v>
      </c>
      <c r="J421" s="4">
        <f t="shared" si="19"/>
        <v>7.6761999999999997</v>
      </c>
      <c r="K421" s="121">
        <f t="shared" si="18"/>
        <v>0</v>
      </c>
    </row>
    <row r="422" spans="1:11">
      <c r="A422" s="36">
        <v>98002</v>
      </c>
      <c r="B422" s="132" t="s">
        <v>491</v>
      </c>
      <c r="C422" s="220"/>
      <c r="D422" s="220"/>
      <c r="E422" s="229"/>
      <c r="F422" s="229"/>
      <c r="G422"/>
      <c r="H422" s="188">
        <f t="shared" si="20"/>
        <v>0</v>
      </c>
      <c r="J422" s="4">
        <f t="shared" si="19"/>
        <v>7.6761999999999997</v>
      </c>
      <c r="K422" s="121">
        <f t="shared" si="18"/>
        <v>0</v>
      </c>
    </row>
    <row r="423" spans="1:11">
      <c r="A423" s="36">
        <v>60001</v>
      </c>
      <c r="B423" s="132" t="s">
        <v>392</v>
      </c>
      <c r="C423" s="220"/>
      <c r="D423" s="220"/>
      <c r="E423" s="229"/>
      <c r="F423" s="229"/>
      <c r="G423"/>
      <c r="H423" s="188">
        <f t="shared" si="20"/>
        <v>0</v>
      </c>
      <c r="J423" s="4">
        <f t="shared" si="19"/>
        <v>7.6761999999999997</v>
      </c>
      <c r="K423" s="121">
        <f t="shared" si="18"/>
        <v>0</v>
      </c>
    </row>
    <row r="424" spans="1:11">
      <c r="A424" s="36">
        <v>60002</v>
      </c>
      <c r="B424" s="132" t="s">
        <v>393</v>
      </c>
      <c r="C424" s="220"/>
      <c r="D424" s="220"/>
      <c r="E424" s="229"/>
      <c r="F424" s="229"/>
      <c r="G424"/>
      <c r="H424" s="188">
        <f t="shared" si="20"/>
        <v>0</v>
      </c>
      <c r="J424" s="4">
        <f t="shared" si="19"/>
        <v>7.6761999999999997</v>
      </c>
      <c r="K424" s="121">
        <f t="shared" si="18"/>
        <v>0</v>
      </c>
    </row>
    <row r="425" spans="1:11">
      <c r="A425" s="127">
        <v>60003</v>
      </c>
      <c r="B425" s="37" t="s">
        <v>394</v>
      </c>
      <c r="C425" s="220"/>
      <c r="D425" s="220"/>
      <c r="E425" s="229"/>
      <c r="F425" s="229"/>
      <c r="G425"/>
      <c r="H425" s="188">
        <f t="shared" si="20"/>
        <v>0</v>
      </c>
      <c r="J425" s="4">
        <f t="shared" si="19"/>
        <v>7.6761999999999997</v>
      </c>
      <c r="K425" s="121">
        <f t="shared" si="18"/>
        <v>0</v>
      </c>
    </row>
    <row r="426" spans="1:11">
      <c r="A426" s="127">
        <v>60004</v>
      </c>
      <c r="B426" s="37" t="s">
        <v>395</v>
      </c>
      <c r="C426" s="220"/>
      <c r="D426" s="220">
        <v>31188.25</v>
      </c>
      <c r="E426" s="229"/>
      <c r="F426" s="229"/>
      <c r="G426"/>
      <c r="H426" s="188">
        <f t="shared" si="20"/>
        <v>-31188.25</v>
      </c>
      <c r="J426" s="4">
        <f t="shared" si="19"/>
        <v>7.6761999999999997</v>
      </c>
      <c r="K426" s="121">
        <f t="shared" si="18"/>
        <v>-239407.24</v>
      </c>
    </row>
    <row r="427" spans="1:11">
      <c r="A427" s="127">
        <v>60005</v>
      </c>
      <c r="B427" s="37" t="s">
        <v>396</v>
      </c>
      <c r="C427" s="220"/>
      <c r="D427" s="220">
        <v>10600.2</v>
      </c>
      <c r="E427" s="229"/>
      <c r="F427" s="229"/>
      <c r="G427"/>
      <c r="H427" s="188">
        <f t="shared" si="20"/>
        <v>-10600.2</v>
      </c>
      <c r="J427" s="4">
        <f t="shared" si="19"/>
        <v>7.6761999999999997</v>
      </c>
      <c r="K427" s="121">
        <f t="shared" si="18"/>
        <v>-81369.259999999995</v>
      </c>
    </row>
    <row r="428" spans="1:11">
      <c r="A428" s="127">
        <v>60006</v>
      </c>
      <c r="B428" s="37" t="s">
        <v>462</v>
      </c>
      <c r="C428" s="222"/>
      <c r="D428" s="222"/>
      <c r="E428" s="232"/>
      <c r="F428" s="232"/>
      <c r="G428"/>
      <c r="H428" s="188">
        <f t="shared" si="20"/>
        <v>0</v>
      </c>
      <c r="J428" s="4">
        <f t="shared" si="19"/>
        <v>7.6761999999999997</v>
      </c>
      <c r="K428" s="121">
        <f t="shared" si="18"/>
        <v>0</v>
      </c>
    </row>
    <row r="429" spans="1:11" ht="15" thickBot="1">
      <c r="A429" s="36"/>
      <c r="B429" s="37" t="s">
        <v>486</v>
      </c>
      <c r="C429" s="184">
        <f>SUM(C8:C428)</f>
        <v>12792291.519999998</v>
      </c>
      <c r="D429" s="184">
        <f t="shared" ref="D429:F429" si="21">SUM(D8:D428)</f>
        <v>12792291.519999996</v>
      </c>
      <c r="E429" s="184">
        <f t="shared" si="21"/>
        <v>0</v>
      </c>
      <c r="F429" s="184">
        <f t="shared" si="21"/>
        <v>0</v>
      </c>
      <c r="G429"/>
      <c r="H429" s="184">
        <f t="shared" ref="H429" si="22">SUM(H8:H428)</f>
        <v>2.5102053768932819E-10</v>
      </c>
      <c r="K429" s="38">
        <f t="shared" ref="K429" si="23">SUM(K8:K428)</f>
        <v>1.9999982105218805E-2</v>
      </c>
    </row>
    <row r="430" spans="1:11" ht="15" thickTop="1">
      <c r="A430" s="37"/>
      <c r="B430"/>
      <c r="C430"/>
      <c r="D430" s="185">
        <f>C429-D429</f>
        <v>0</v>
      </c>
      <c r="E430"/>
      <c r="F430" s="185">
        <f>E429-F429</f>
        <v>0</v>
      </c>
      <c r="G430"/>
      <c r="H430"/>
    </row>
    <row r="448" ht="17.899999999999999" customHeigh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topLeftCell="A163" zoomScale="115" zoomScaleNormal="115" workbookViewId="0">
      <selection activeCell="D176" sqref="D176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182" t="s">
        <v>495</v>
      </c>
      <c r="C1"/>
      <c r="D1"/>
      <c r="E1"/>
      <c r="F1"/>
      <c r="G1"/>
      <c r="H1"/>
    </row>
    <row r="2" spans="1:11">
      <c r="A2" s="1"/>
      <c r="B2"/>
      <c r="C2"/>
      <c r="D2"/>
      <c r="E2"/>
      <c r="F2"/>
      <c r="G2"/>
      <c r="H2"/>
    </row>
    <row r="3" spans="1:11" ht="17.899999999999999" customHeight="1">
      <c r="A3"/>
      <c r="B3"/>
      <c r="C3"/>
      <c r="D3"/>
      <c r="E3"/>
      <c r="F3"/>
      <c r="G3"/>
      <c r="H3"/>
    </row>
    <row r="4" spans="1:11" ht="17.899999999999999" customHeight="1">
      <c r="A4"/>
      <c r="B4"/>
      <c r="C4"/>
      <c r="D4"/>
      <c r="E4"/>
      <c r="F4"/>
      <c r="G4"/>
      <c r="H4"/>
    </row>
    <row r="5" spans="1:11">
      <c r="A5"/>
      <c r="B5"/>
      <c r="C5"/>
      <c r="D5" s="183"/>
      <c r="E5"/>
      <c r="F5" s="183"/>
      <c r="G5"/>
      <c r="H5"/>
    </row>
    <row r="6" spans="1:11">
      <c r="A6" s="34"/>
      <c r="B6"/>
      <c r="C6" s="225" t="s">
        <v>567</v>
      </c>
      <c r="D6" s="226"/>
      <c r="E6" s="225" t="s">
        <v>568</v>
      </c>
      <c r="F6" s="226"/>
      <c r="G6"/>
      <c r="H6" s="227" t="s">
        <v>487</v>
      </c>
      <c r="K6" s="228" t="s">
        <v>487</v>
      </c>
    </row>
    <row r="7" spans="1:11">
      <c r="A7" s="35" t="s">
        <v>472</v>
      </c>
      <c r="B7" s="35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Ex.rate25!Q45</f>
        <v>7.6436999999999999</v>
      </c>
      <c r="K7" s="120" t="s">
        <v>510</v>
      </c>
    </row>
    <row r="8" spans="1:11">
      <c r="A8" s="36">
        <v>11100</v>
      </c>
      <c r="B8" s="37" t="s">
        <v>227</v>
      </c>
      <c r="C8" s="220">
        <v>291927.44</v>
      </c>
      <c r="D8" s="220"/>
      <c r="E8" s="229"/>
      <c r="F8" s="229"/>
      <c r="G8"/>
      <c r="H8" s="188">
        <f>ROUND(C8-D8+E8-F8,2)</f>
        <v>291927.44</v>
      </c>
      <c r="J8" s="4">
        <f>J7</f>
        <v>7.6436999999999999</v>
      </c>
      <c r="K8" s="121">
        <f t="shared" ref="K8:K71" si="0">ROUND(H8*J8,2)</f>
        <v>2231405.77</v>
      </c>
    </row>
    <row r="9" spans="1:11">
      <c r="A9" s="36">
        <v>11101</v>
      </c>
      <c r="B9" s="37" t="s">
        <v>228</v>
      </c>
      <c r="C9" s="220"/>
      <c r="D9" s="220">
        <v>291927.44</v>
      </c>
      <c r="E9" s="229"/>
      <c r="F9" s="229"/>
      <c r="G9"/>
      <c r="H9" s="188">
        <f t="shared" ref="H9:H72" si="1">ROUND(C9-D9+E9-F9,2)</f>
        <v>-291927.44</v>
      </c>
      <c r="J9" s="4">
        <f t="shared" ref="J9:J72" si="2">J8</f>
        <v>7.6436999999999999</v>
      </c>
      <c r="K9" s="121">
        <f t="shared" si="0"/>
        <v>-2231405.77</v>
      </c>
    </row>
    <row r="10" spans="1:11">
      <c r="A10" s="36">
        <v>11200</v>
      </c>
      <c r="B10" s="37" t="s">
        <v>229</v>
      </c>
      <c r="C10" s="220">
        <v>36427</v>
      </c>
      <c r="D10" s="220"/>
      <c r="E10" s="229"/>
      <c r="F10" s="229"/>
      <c r="G10"/>
      <c r="H10" s="188">
        <f t="shared" si="1"/>
        <v>36427</v>
      </c>
      <c r="J10" s="4">
        <f t="shared" si="2"/>
        <v>7.6436999999999999</v>
      </c>
      <c r="K10" s="121">
        <f t="shared" si="0"/>
        <v>278437.06</v>
      </c>
    </row>
    <row r="11" spans="1:11">
      <c r="A11" s="36">
        <v>11201</v>
      </c>
      <c r="B11" s="37" t="s">
        <v>230</v>
      </c>
      <c r="C11" s="220"/>
      <c r="D11" s="220">
        <v>23958.31</v>
      </c>
      <c r="E11" s="229"/>
      <c r="F11" s="229"/>
      <c r="G11"/>
      <c r="H11" s="188">
        <f t="shared" si="1"/>
        <v>-23958.31</v>
      </c>
      <c r="J11" s="4">
        <f t="shared" si="2"/>
        <v>7.6436999999999999</v>
      </c>
      <c r="K11" s="121">
        <f t="shared" si="0"/>
        <v>-183130.13</v>
      </c>
    </row>
    <row r="12" spans="1:11">
      <c r="A12" s="36">
        <v>11300</v>
      </c>
      <c r="B12" s="37" t="s">
        <v>231</v>
      </c>
      <c r="C12" s="220">
        <v>58842.91</v>
      </c>
      <c r="D12" s="220"/>
      <c r="E12" s="229"/>
      <c r="F12" s="229"/>
      <c r="G12"/>
      <c r="H12" s="188">
        <f t="shared" si="1"/>
        <v>58842.91</v>
      </c>
      <c r="J12" s="4">
        <f t="shared" si="2"/>
        <v>7.6436999999999999</v>
      </c>
      <c r="K12" s="121">
        <f t="shared" si="0"/>
        <v>449777.55</v>
      </c>
    </row>
    <row r="13" spans="1:11">
      <c r="A13" s="36">
        <v>11301</v>
      </c>
      <c r="B13" s="37" t="s">
        <v>232</v>
      </c>
      <c r="C13" s="220"/>
      <c r="D13" s="220">
        <v>47002.44</v>
      </c>
      <c r="E13" s="229"/>
      <c r="F13" s="229"/>
      <c r="G13"/>
      <c r="H13" s="188">
        <f t="shared" si="1"/>
        <v>-47002.44</v>
      </c>
      <c r="J13" s="4">
        <f t="shared" si="2"/>
        <v>7.6436999999999999</v>
      </c>
      <c r="K13" s="121">
        <f t="shared" si="0"/>
        <v>-359272.55</v>
      </c>
    </row>
    <row r="14" spans="1:11">
      <c r="A14" s="36">
        <v>11400</v>
      </c>
      <c r="B14" s="37" t="s">
        <v>233</v>
      </c>
      <c r="C14" s="220">
        <v>3300</v>
      </c>
      <c r="D14" s="220"/>
      <c r="E14" s="229"/>
      <c r="F14" s="229"/>
      <c r="G14"/>
      <c r="H14" s="188">
        <f t="shared" si="1"/>
        <v>3300</v>
      </c>
      <c r="J14" s="4">
        <f t="shared" si="2"/>
        <v>7.6436999999999999</v>
      </c>
      <c r="K14" s="121">
        <f t="shared" si="0"/>
        <v>25224.21</v>
      </c>
    </row>
    <row r="15" spans="1:11">
      <c r="A15" s="36">
        <v>11401</v>
      </c>
      <c r="B15" s="37" t="s">
        <v>234</v>
      </c>
      <c r="C15" s="220"/>
      <c r="D15" s="220">
        <v>1540</v>
      </c>
      <c r="E15" s="229"/>
      <c r="F15" s="229"/>
      <c r="G15"/>
      <c r="H15" s="188">
        <f t="shared" si="1"/>
        <v>-1540</v>
      </c>
      <c r="J15" s="4">
        <f t="shared" si="2"/>
        <v>7.6436999999999999</v>
      </c>
      <c r="K15" s="121">
        <f t="shared" si="0"/>
        <v>-11771.3</v>
      </c>
    </row>
    <row r="16" spans="1:11">
      <c r="A16" s="122">
        <v>11500</v>
      </c>
      <c r="B16" s="123" t="s">
        <v>237</v>
      </c>
      <c r="C16" s="221">
        <v>269857.01</v>
      </c>
      <c r="D16" s="221"/>
      <c r="E16" s="230"/>
      <c r="F16" s="230"/>
      <c r="G16" s="190"/>
      <c r="H16" s="190">
        <f t="shared" si="1"/>
        <v>269857.01</v>
      </c>
      <c r="J16" s="4">
        <f t="shared" si="2"/>
        <v>7.6436999999999999</v>
      </c>
      <c r="K16" s="124">
        <f t="shared" si="0"/>
        <v>2062706.03</v>
      </c>
    </row>
    <row r="17" spans="1:11">
      <c r="A17" s="122">
        <v>11501</v>
      </c>
      <c r="B17" s="123" t="s">
        <v>238</v>
      </c>
      <c r="C17" s="221"/>
      <c r="D17" s="221">
        <v>139879.99</v>
      </c>
      <c r="E17" s="230"/>
      <c r="F17" s="230"/>
      <c r="G17" s="190"/>
      <c r="H17" s="190">
        <f t="shared" si="1"/>
        <v>-139879.99</v>
      </c>
      <c r="J17" s="4">
        <f t="shared" si="2"/>
        <v>7.6436999999999999</v>
      </c>
      <c r="K17" s="124">
        <f t="shared" si="0"/>
        <v>-1069200.68</v>
      </c>
    </row>
    <row r="18" spans="1:11">
      <c r="A18" s="36">
        <v>11600</v>
      </c>
      <c r="B18" s="37" t="s">
        <v>239</v>
      </c>
      <c r="C18" s="220">
        <v>25043.759999999998</v>
      </c>
      <c r="D18" s="220"/>
      <c r="E18" s="229"/>
      <c r="F18" s="229"/>
      <c r="G18"/>
      <c r="H18" s="188">
        <f t="shared" si="1"/>
        <v>25043.759999999998</v>
      </c>
      <c r="J18" s="4">
        <f t="shared" si="2"/>
        <v>7.6436999999999999</v>
      </c>
      <c r="K18" s="121">
        <f t="shared" si="0"/>
        <v>191426.99</v>
      </c>
    </row>
    <row r="19" spans="1:11">
      <c r="A19" s="36">
        <v>11601</v>
      </c>
      <c r="B19" s="37" t="s">
        <v>240</v>
      </c>
      <c r="C19" s="220"/>
      <c r="D19" s="220">
        <v>3339.2</v>
      </c>
      <c r="E19" s="229"/>
      <c r="F19" s="229"/>
      <c r="G19"/>
      <c r="H19" s="188">
        <f t="shared" si="1"/>
        <v>-3339.2</v>
      </c>
      <c r="J19" s="4">
        <f t="shared" si="2"/>
        <v>7.6436999999999999</v>
      </c>
      <c r="K19" s="121">
        <f t="shared" si="0"/>
        <v>-25523.84</v>
      </c>
    </row>
    <row r="20" spans="1:11">
      <c r="A20" s="36">
        <v>11700</v>
      </c>
      <c r="B20" s="37" t="s">
        <v>474</v>
      </c>
      <c r="C20" s="220">
        <v>38695</v>
      </c>
      <c r="D20" s="220"/>
      <c r="E20" s="229"/>
      <c r="F20" s="229"/>
      <c r="G20"/>
      <c r="H20" s="188">
        <f t="shared" si="1"/>
        <v>38695</v>
      </c>
      <c r="J20" s="4">
        <f t="shared" si="2"/>
        <v>7.6436999999999999</v>
      </c>
      <c r="K20" s="121">
        <f t="shared" si="0"/>
        <v>295772.96999999997</v>
      </c>
    </row>
    <row r="21" spans="1:11">
      <c r="A21" s="36">
        <v>11701</v>
      </c>
      <c r="B21" s="37" t="s">
        <v>236</v>
      </c>
      <c r="C21" s="220"/>
      <c r="D21" s="220">
        <v>5481.82</v>
      </c>
      <c r="E21" s="229"/>
      <c r="F21" s="229"/>
      <c r="G21"/>
      <c r="H21" s="188">
        <f t="shared" si="1"/>
        <v>-5481.82</v>
      </c>
      <c r="J21" s="4">
        <f t="shared" si="2"/>
        <v>7.6436999999999999</v>
      </c>
      <c r="K21" s="121">
        <f t="shared" si="0"/>
        <v>-41901.39</v>
      </c>
    </row>
    <row r="22" spans="1:11">
      <c r="A22" s="36">
        <v>12001</v>
      </c>
      <c r="B22" s="37" t="s">
        <v>224</v>
      </c>
      <c r="C22" s="220"/>
      <c r="D22" s="220"/>
      <c r="E22" s="229"/>
      <c r="F22" s="229"/>
      <c r="G22"/>
      <c r="H22" s="188">
        <f t="shared" si="1"/>
        <v>0</v>
      </c>
      <c r="J22" s="4">
        <f t="shared" si="2"/>
        <v>7.6436999999999999</v>
      </c>
      <c r="K22" s="121">
        <f t="shared" si="0"/>
        <v>0</v>
      </c>
    </row>
    <row r="23" spans="1:11">
      <c r="A23" s="36">
        <v>12002</v>
      </c>
      <c r="B23" s="37" t="s">
        <v>225</v>
      </c>
      <c r="C23" s="220"/>
      <c r="D23" s="220"/>
      <c r="E23" s="229"/>
      <c r="F23" s="229"/>
      <c r="G23"/>
      <c r="H23" s="188">
        <f t="shared" si="1"/>
        <v>0</v>
      </c>
      <c r="J23" s="4">
        <f t="shared" si="2"/>
        <v>7.6436999999999999</v>
      </c>
      <c r="K23" s="121">
        <f t="shared" si="0"/>
        <v>0</v>
      </c>
    </row>
    <row r="24" spans="1:11" s="126" customFormat="1">
      <c r="A24" s="36">
        <v>12003</v>
      </c>
      <c r="B24" s="125" t="s">
        <v>226</v>
      </c>
      <c r="C24" s="220"/>
      <c r="D24" s="220"/>
      <c r="E24" s="229"/>
      <c r="F24" s="229"/>
      <c r="G24" s="183"/>
      <c r="H24" s="188">
        <f t="shared" si="1"/>
        <v>0</v>
      </c>
      <c r="J24" s="4">
        <f t="shared" si="2"/>
        <v>7.6436999999999999</v>
      </c>
      <c r="K24" s="121">
        <f t="shared" si="0"/>
        <v>0</v>
      </c>
    </row>
    <row r="25" spans="1:11">
      <c r="A25" s="127">
        <v>13011</v>
      </c>
      <c r="B25" s="37" t="s">
        <v>91</v>
      </c>
      <c r="C25" s="220"/>
      <c r="D25" s="220"/>
      <c r="E25" s="229"/>
      <c r="F25" s="229"/>
      <c r="G25"/>
      <c r="H25" s="188">
        <f t="shared" si="1"/>
        <v>0</v>
      </c>
      <c r="J25" s="4">
        <f t="shared" si="2"/>
        <v>7.6436999999999999</v>
      </c>
      <c r="K25" s="121">
        <f t="shared" si="0"/>
        <v>0</v>
      </c>
    </row>
    <row r="26" spans="1:11">
      <c r="A26" s="127">
        <v>13012</v>
      </c>
      <c r="B26" s="125" t="s">
        <v>92</v>
      </c>
      <c r="C26" s="220"/>
      <c r="D26" s="220"/>
      <c r="E26" s="229"/>
      <c r="F26" s="229"/>
      <c r="G26"/>
      <c r="H26" s="188">
        <f t="shared" si="1"/>
        <v>0</v>
      </c>
      <c r="J26" s="4">
        <f t="shared" si="2"/>
        <v>7.6436999999999999</v>
      </c>
      <c r="K26" s="121">
        <f t="shared" si="0"/>
        <v>0</v>
      </c>
    </row>
    <row r="27" spans="1:11">
      <c r="A27" s="127">
        <v>13021</v>
      </c>
      <c r="B27" s="37" t="s">
        <v>93</v>
      </c>
      <c r="C27" s="220"/>
      <c r="D27" s="220"/>
      <c r="E27" s="229"/>
      <c r="F27" s="229"/>
      <c r="G27"/>
      <c r="H27" s="188">
        <f t="shared" si="1"/>
        <v>0</v>
      </c>
      <c r="J27" s="4">
        <f t="shared" si="2"/>
        <v>7.6436999999999999</v>
      </c>
      <c r="K27" s="121">
        <f t="shared" si="0"/>
        <v>0</v>
      </c>
    </row>
    <row r="28" spans="1:11">
      <c r="A28" s="127">
        <v>13022</v>
      </c>
      <c r="B28" s="37" t="s">
        <v>94</v>
      </c>
      <c r="C28" s="220"/>
      <c r="D28" s="220"/>
      <c r="E28" s="229"/>
      <c r="F28" s="229"/>
      <c r="G28"/>
      <c r="H28" s="188">
        <f t="shared" si="1"/>
        <v>0</v>
      </c>
      <c r="J28" s="4">
        <f t="shared" si="2"/>
        <v>7.6436999999999999</v>
      </c>
      <c r="K28" s="121">
        <f t="shared" si="0"/>
        <v>0</v>
      </c>
    </row>
    <row r="29" spans="1:11">
      <c r="A29" s="127">
        <v>13023</v>
      </c>
      <c r="B29" s="37" t="s">
        <v>95</v>
      </c>
      <c r="C29" s="220"/>
      <c r="D29" s="220"/>
      <c r="E29" s="229"/>
      <c r="F29" s="229"/>
      <c r="G29"/>
      <c r="H29" s="188">
        <f t="shared" si="1"/>
        <v>0</v>
      </c>
      <c r="J29" s="4">
        <f t="shared" si="2"/>
        <v>7.6436999999999999</v>
      </c>
      <c r="K29" s="121">
        <f t="shared" si="0"/>
        <v>0</v>
      </c>
    </row>
    <row r="30" spans="1:11">
      <c r="A30" s="127">
        <v>13024</v>
      </c>
      <c r="B30" s="37" t="s">
        <v>96</v>
      </c>
      <c r="C30" s="220"/>
      <c r="D30" s="220"/>
      <c r="E30" s="229"/>
      <c r="F30" s="229"/>
      <c r="G30"/>
      <c r="H30" s="188">
        <f t="shared" si="1"/>
        <v>0</v>
      </c>
      <c r="J30" s="4">
        <f t="shared" si="2"/>
        <v>7.6436999999999999</v>
      </c>
      <c r="K30" s="121">
        <f t="shared" si="0"/>
        <v>0</v>
      </c>
    </row>
    <row r="31" spans="1:11">
      <c r="A31" s="127">
        <v>13031</v>
      </c>
      <c r="B31" s="37" t="s">
        <v>97</v>
      </c>
      <c r="C31" s="220"/>
      <c r="D31" s="220"/>
      <c r="E31" s="229"/>
      <c r="F31" s="229"/>
      <c r="G31"/>
      <c r="H31" s="188">
        <f t="shared" si="1"/>
        <v>0</v>
      </c>
      <c r="J31" s="4">
        <f t="shared" si="2"/>
        <v>7.6436999999999999</v>
      </c>
      <c r="K31" s="121">
        <f t="shared" si="0"/>
        <v>0</v>
      </c>
    </row>
    <row r="32" spans="1:11">
      <c r="A32" s="127">
        <v>13032</v>
      </c>
      <c r="B32" s="37" t="s">
        <v>98</v>
      </c>
      <c r="C32" s="220"/>
      <c r="D32" s="220"/>
      <c r="E32" s="229"/>
      <c r="F32" s="229"/>
      <c r="G32"/>
      <c r="H32" s="188">
        <f t="shared" si="1"/>
        <v>0</v>
      </c>
      <c r="J32" s="4">
        <f t="shared" si="2"/>
        <v>7.6436999999999999</v>
      </c>
      <c r="K32" s="121">
        <f t="shared" si="0"/>
        <v>0</v>
      </c>
    </row>
    <row r="33" spans="1:11">
      <c r="A33" s="127">
        <v>13041</v>
      </c>
      <c r="B33" s="37" t="s">
        <v>99</v>
      </c>
      <c r="C33" s="220"/>
      <c r="D33" s="220"/>
      <c r="E33" s="229"/>
      <c r="F33" s="229"/>
      <c r="G33"/>
      <c r="H33" s="188">
        <f t="shared" si="1"/>
        <v>0</v>
      </c>
      <c r="J33" s="4">
        <f t="shared" si="2"/>
        <v>7.6436999999999999</v>
      </c>
      <c r="K33" s="121">
        <f t="shared" si="0"/>
        <v>0</v>
      </c>
    </row>
    <row r="34" spans="1:11">
      <c r="A34" s="127">
        <v>13042</v>
      </c>
      <c r="B34" s="37" t="s">
        <v>100</v>
      </c>
      <c r="C34" s="220"/>
      <c r="D34" s="220"/>
      <c r="E34" s="229"/>
      <c r="F34" s="229"/>
      <c r="G34"/>
      <c r="H34" s="188">
        <f t="shared" si="1"/>
        <v>0</v>
      </c>
      <c r="J34" s="4">
        <f t="shared" si="2"/>
        <v>7.6436999999999999</v>
      </c>
      <c r="K34" s="121">
        <f t="shared" si="0"/>
        <v>0</v>
      </c>
    </row>
    <row r="35" spans="1:11">
      <c r="A35" s="127">
        <v>13043</v>
      </c>
      <c r="B35" s="37" t="s">
        <v>101</v>
      </c>
      <c r="C35" s="220"/>
      <c r="D35" s="220"/>
      <c r="E35" s="229"/>
      <c r="F35" s="229"/>
      <c r="G35"/>
      <c r="H35" s="188">
        <f t="shared" si="1"/>
        <v>0</v>
      </c>
      <c r="J35" s="4">
        <f t="shared" si="2"/>
        <v>7.6436999999999999</v>
      </c>
      <c r="K35" s="121">
        <f t="shared" si="0"/>
        <v>0</v>
      </c>
    </row>
    <row r="36" spans="1:11">
      <c r="A36" s="127">
        <v>13044</v>
      </c>
      <c r="B36" s="37" t="s">
        <v>102</v>
      </c>
      <c r="C36" s="220"/>
      <c r="D36" s="220"/>
      <c r="E36" s="229"/>
      <c r="F36" s="229"/>
      <c r="G36"/>
      <c r="H36" s="188">
        <f t="shared" si="1"/>
        <v>0</v>
      </c>
      <c r="J36" s="4">
        <f t="shared" si="2"/>
        <v>7.6436999999999999</v>
      </c>
      <c r="K36" s="121">
        <f t="shared" si="0"/>
        <v>0</v>
      </c>
    </row>
    <row r="37" spans="1:11">
      <c r="A37" s="127">
        <v>13045</v>
      </c>
      <c r="B37" s="37" t="s">
        <v>103</v>
      </c>
      <c r="C37" s="220"/>
      <c r="D37" s="220"/>
      <c r="E37" s="229"/>
      <c r="F37" s="229"/>
      <c r="G37"/>
      <c r="H37" s="188">
        <f t="shared" si="1"/>
        <v>0</v>
      </c>
      <c r="J37" s="4">
        <f t="shared" si="2"/>
        <v>7.6436999999999999</v>
      </c>
      <c r="K37" s="121">
        <f t="shared" si="0"/>
        <v>0</v>
      </c>
    </row>
    <row r="38" spans="1:11">
      <c r="A38" s="127">
        <v>13051</v>
      </c>
      <c r="B38" s="37" t="s">
        <v>104</v>
      </c>
      <c r="C38" s="220"/>
      <c r="D38" s="220"/>
      <c r="E38" s="229"/>
      <c r="F38" s="229"/>
      <c r="G38"/>
      <c r="H38" s="188">
        <f t="shared" si="1"/>
        <v>0</v>
      </c>
      <c r="J38" s="4">
        <f t="shared" si="2"/>
        <v>7.6436999999999999</v>
      </c>
      <c r="K38" s="121">
        <f t="shared" si="0"/>
        <v>0</v>
      </c>
    </row>
    <row r="39" spans="1:11">
      <c r="A39" s="127">
        <v>13052</v>
      </c>
      <c r="B39" s="37" t="s">
        <v>105</v>
      </c>
      <c r="C39" s="220"/>
      <c r="D39" s="220"/>
      <c r="E39" s="229"/>
      <c r="F39" s="229"/>
      <c r="G39"/>
      <c r="H39" s="188">
        <f t="shared" si="1"/>
        <v>0</v>
      </c>
      <c r="J39" s="4">
        <f t="shared" si="2"/>
        <v>7.6436999999999999</v>
      </c>
      <c r="K39" s="121">
        <f t="shared" si="0"/>
        <v>0</v>
      </c>
    </row>
    <row r="40" spans="1:11">
      <c r="A40" s="127">
        <v>13053</v>
      </c>
      <c r="B40" s="37" t="s">
        <v>106</v>
      </c>
      <c r="C40" s="220"/>
      <c r="D40" s="220"/>
      <c r="E40" s="229"/>
      <c r="F40" s="229"/>
      <c r="G40"/>
      <c r="H40" s="188">
        <f t="shared" si="1"/>
        <v>0</v>
      </c>
      <c r="J40" s="4">
        <f t="shared" si="2"/>
        <v>7.6436999999999999</v>
      </c>
      <c r="K40" s="121">
        <f t="shared" si="0"/>
        <v>0</v>
      </c>
    </row>
    <row r="41" spans="1:11">
      <c r="A41" s="127">
        <v>13054</v>
      </c>
      <c r="B41" s="37" t="s">
        <v>107</v>
      </c>
      <c r="C41" s="220"/>
      <c r="D41" s="220"/>
      <c r="E41" s="229"/>
      <c r="F41" s="229"/>
      <c r="G41"/>
      <c r="H41" s="188">
        <f t="shared" si="1"/>
        <v>0</v>
      </c>
      <c r="J41" s="4">
        <f t="shared" si="2"/>
        <v>7.6436999999999999</v>
      </c>
      <c r="K41" s="121">
        <f t="shared" si="0"/>
        <v>0</v>
      </c>
    </row>
    <row r="42" spans="1:11">
      <c r="A42" s="127">
        <v>13055</v>
      </c>
      <c r="B42" s="37" t="s">
        <v>108</v>
      </c>
      <c r="C42" s="220"/>
      <c r="D42" s="220"/>
      <c r="E42" s="229"/>
      <c r="F42" s="229"/>
      <c r="G42"/>
      <c r="H42" s="188">
        <f t="shared" si="1"/>
        <v>0</v>
      </c>
      <c r="J42" s="4">
        <f t="shared" si="2"/>
        <v>7.6436999999999999</v>
      </c>
      <c r="K42" s="121">
        <f t="shared" si="0"/>
        <v>0</v>
      </c>
    </row>
    <row r="43" spans="1:11">
      <c r="A43" s="127">
        <v>13056</v>
      </c>
      <c r="B43" s="37" t="s">
        <v>109</v>
      </c>
      <c r="C43" s="220"/>
      <c r="D43" s="220"/>
      <c r="E43" s="229"/>
      <c r="F43" s="229"/>
      <c r="G43"/>
      <c r="H43" s="188">
        <f t="shared" si="1"/>
        <v>0</v>
      </c>
      <c r="J43" s="4">
        <f t="shared" si="2"/>
        <v>7.6436999999999999</v>
      </c>
      <c r="K43" s="121">
        <f t="shared" si="0"/>
        <v>0</v>
      </c>
    </row>
    <row r="44" spans="1:11">
      <c r="A44" s="127">
        <v>13061</v>
      </c>
      <c r="B44" s="37" t="s">
        <v>110</v>
      </c>
      <c r="C44" s="220"/>
      <c r="D44" s="220"/>
      <c r="E44" s="229"/>
      <c r="F44" s="229"/>
      <c r="G44"/>
      <c r="H44" s="188">
        <f t="shared" si="1"/>
        <v>0</v>
      </c>
      <c r="J44" s="4">
        <f t="shared" si="2"/>
        <v>7.6436999999999999</v>
      </c>
      <c r="K44" s="121">
        <f t="shared" si="0"/>
        <v>0</v>
      </c>
    </row>
    <row r="45" spans="1:11">
      <c r="A45" s="36">
        <v>13081</v>
      </c>
      <c r="B45" s="37" t="s">
        <v>111</v>
      </c>
      <c r="C45" s="220"/>
      <c r="D45" s="220"/>
      <c r="E45" s="229"/>
      <c r="F45" s="229"/>
      <c r="G45"/>
      <c r="H45" s="188">
        <f t="shared" si="1"/>
        <v>0</v>
      </c>
      <c r="J45" s="4">
        <f t="shared" si="2"/>
        <v>7.6436999999999999</v>
      </c>
      <c r="K45" s="121">
        <f t="shared" si="0"/>
        <v>0</v>
      </c>
    </row>
    <row r="46" spans="1:11">
      <c r="A46" s="36">
        <v>13091</v>
      </c>
      <c r="B46" s="37" t="s">
        <v>112</v>
      </c>
      <c r="C46" s="220"/>
      <c r="D46" s="220"/>
      <c r="E46" s="229"/>
      <c r="F46" s="229"/>
      <c r="G46"/>
      <c r="H46" s="188">
        <f t="shared" si="1"/>
        <v>0</v>
      </c>
      <c r="J46" s="4">
        <f t="shared" si="2"/>
        <v>7.6436999999999999</v>
      </c>
      <c r="K46" s="121">
        <f t="shared" si="0"/>
        <v>0</v>
      </c>
    </row>
    <row r="47" spans="1:11">
      <c r="A47" s="127">
        <v>13101</v>
      </c>
      <c r="B47" s="37" t="s">
        <v>113</v>
      </c>
      <c r="C47" s="220"/>
      <c r="D47" s="220"/>
      <c r="E47" s="229"/>
      <c r="F47" s="229"/>
      <c r="G47"/>
      <c r="H47" s="188">
        <f t="shared" si="1"/>
        <v>0</v>
      </c>
      <c r="J47" s="4">
        <f t="shared" si="2"/>
        <v>7.6436999999999999</v>
      </c>
      <c r="K47" s="121">
        <f t="shared" si="0"/>
        <v>0</v>
      </c>
    </row>
    <row r="48" spans="1:11">
      <c r="A48" s="127">
        <v>13111</v>
      </c>
      <c r="B48" s="37" t="s">
        <v>114</v>
      </c>
      <c r="C48" s="220">
        <v>1354255.82</v>
      </c>
      <c r="D48" s="220"/>
      <c r="E48" s="229"/>
      <c r="F48" s="229"/>
      <c r="G48"/>
      <c r="H48" s="188">
        <f t="shared" si="1"/>
        <v>1354255.82</v>
      </c>
      <c r="J48" s="4">
        <f t="shared" si="2"/>
        <v>7.6436999999999999</v>
      </c>
      <c r="K48" s="121">
        <f t="shared" si="0"/>
        <v>10351525.210000001</v>
      </c>
    </row>
    <row r="49" spans="1:11">
      <c r="A49" s="127">
        <v>13112</v>
      </c>
      <c r="B49" s="37" t="s">
        <v>115</v>
      </c>
      <c r="C49" s="220">
        <v>1802562.86</v>
      </c>
      <c r="D49" s="220"/>
      <c r="E49" s="229"/>
      <c r="F49" s="229"/>
      <c r="G49"/>
      <c r="H49" s="188">
        <f t="shared" si="1"/>
        <v>1802562.86</v>
      </c>
      <c r="J49" s="4">
        <f t="shared" si="2"/>
        <v>7.6436999999999999</v>
      </c>
      <c r="K49" s="121">
        <f t="shared" si="0"/>
        <v>13778249.73</v>
      </c>
    </row>
    <row r="50" spans="1:11">
      <c r="A50" s="127">
        <v>13113</v>
      </c>
      <c r="B50" s="37" t="s">
        <v>116</v>
      </c>
      <c r="C50" s="220">
        <v>31878.1</v>
      </c>
      <c r="D50" s="220"/>
      <c r="E50" s="229"/>
      <c r="F50" s="229"/>
      <c r="G50"/>
      <c r="H50" s="188">
        <f t="shared" si="1"/>
        <v>31878.1</v>
      </c>
      <c r="J50" s="4">
        <f t="shared" si="2"/>
        <v>7.6436999999999999</v>
      </c>
      <c r="K50" s="121">
        <f t="shared" si="0"/>
        <v>243666.63</v>
      </c>
    </row>
    <row r="51" spans="1:11">
      <c r="A51" s="127">
        <v>13114</v>
      </c>
      <c r="B51" s="37" t="s">
        <v>117</v>
      </c>
      <c r="C51" s="220">
        <v>4285.2299999999996</v>
      </c>
      <c r="D51" s="220"/>
      <c r="E51" s="229"/>
      <c r="F51" s="229"/>
      <c r="G51"/>
      <c r="H51" s="188">
        <f t="shared" si="1"/>
        <v>4285.2299999999996</v>
      </c>
      <c r="J51" s="4">
        <f t="shared" si="2"/>
        <v>7.6436999999999999</v>
      </c>
      <c r="K51" s="121">
        <f t="shared" si="0"/>
        <v>32755.01</v>
      </c>
    </row>
    <row r="52" spans="1:11">
      <c r="A52" s="127">
        <v>13115</v>
      </c>
      <c r="B52" s="37" t="s">
        <v>118</v>
      </c>
      <c r="C52" s="220">
        <v>248100.25</v>
      </c>
      <c r="D52" s="220"/>
      <c r="E52" s="229"/>
      <c r="F52" s="229"/>
      <c r="G52"/>
      <c r="H52" s="188">
        <f t="shared" si="1"/>
        <v>248100.25</v>
      </c>
      <c r="J52" s="4">
        <f t="shared" si="2"/>
        <v>7.6436999999999999</v>
      </c>
      <c r="K52" s="121">
        <f t="shared" si="0"/>
        <v>1896403.88</v>
      </c>
    </row>
    <row r="53" spans="1:11">
      <c r="A53" s="127">
        <v>13116</v>
      </c>
      <c r="B53" s="37" t="s">
        <v>119</v>
      </c>
      <c r="C53" s="220">
        <v>2179.56</v>
      </c>
      <c r="D53" s="220"/>
      <c r="E53" s="229"/>
      <c r="F53" s="229"/>
      <c r="G53"/>
      <c r="H53" s="188">
        <f t="shared" si="1"/>
        <v>2179.56</v>
      </c>
      <c r="J53" s="4">
        <f t="shared" si="2"/>
        <v>7.6436999999999999</v>
      </c>
      <c r="K53" s="121">
        <f t="shared" si="0"/>
        <v>16659.900000000001</v>
      </c>
    </row>
    <row r="54" spans="1:11">
      <c r="A54" s="127">
        <v>13117</v>
      </c>
      <c r="B54" s="37" t="s">
        <v>120</v>
      </c>
      <c r="C54" s="220">
        <v>27969.919999999998</v>
      </c>
      <c r="D54" s="220"/>
      <c r="E54" s="229"/>
      <c r="F54" s="229"/>
      <c r="G54"/>
      <c r="H54" s="188">
        <f t="shared" si="1"/>
        <v>27969.919999999998</v>
      </c>
      <c r="J54" s="4">
        <f t="shared" si="2"/>
        <v>7.6436999999999999</v>
      </c>
      <c r="K54" s="121">
        <f t="shared" si="0"/>
        <v>213793.68</v>
      </c>
    </row>
    <row r="55" spans="1:11">
      <c r="A55" s="127">
        <v>13118</v>
      </c>
      <c r="B55" s="37" t="s">
        <v>121</v>
      </c>
      <c r="C55" s="220"/>
      <c r="D55" s="220"/>
      <c r="E55" s="229"/>
      <c r="F55" s="229"/>
      <c r="G55"/>
      <c r="H55" s="188">
        <f t="shared" si="1"/>
        <v>0</v>
      </c>
      <c r="J55" s="4">
        <f t="shared" si="2"/>
        <v>7.6436999999999999</v>
      </c>
      <c r="K55" s="121">
        <f t="shared" si="0"/>
        <v>0</v>
      </c>
    </row>
    <row r="56" spans="1:11">
      <c r="A56" s="127">
        <v>13121</v>
      </c>
      <c r="B56" s="125" t="s">
        <v>122</v>
      </c>
      <c r="C56" s="220"/>
      <c r="D56" s="220"/>
      <c r="E56" s="229"/>
      <c r="F56" s="229"/>
      <c r="G56"/>
      <c r="H56" s="188">
        <f t="shared" si="1"/>
        <v>0</v>
      </c>
      <c r="J56" s="4">
        <f t="shared" si="2"/>
        <v>7.6436999999999999</v>
      </c>
      <c r="K56" s="121">
        <f t="shared" si="0"/>
        <v>0</v>
      </c>
    </row>
    <row r="57" spans="1:11">
      <c r="A57" s="36">
        <v>13131</v>
      </c>
      <c r="B57" s="37" t="s">
        <v>123</v>
      </c>
      <c r="C57" s="220"/>
      <c r="D57" s="220"/>
      <c r="E57" s="229"/>
      <c r="F57" s="229"/>
      <c r="G57"/>
      <c r="H57" s="188">
        <f t="shared" si="1"/>
        <v>0</v>
      </c>
      <c r="J57" s="4">
        <f t="shared" si="2"/>
        <v>7.6436999999999999</v>
      </c>
      <c r="K57" s="121">
        <f t="shared" si="0"/>
        <v>0</v>
      </c>
    </row>
    <row r="58" spans="1:11">
      <c r="A58" s="36">
        <v>13132</v>
      </c>
      <c r="B58" s="37" t="s">
        <v>124</v>
      </c>
      <c r="C58" s="220"/>
      <c r="D58" s="220"/>
      <c r="E58" s="229"/>
      <c r="F58" s="229"/>
      <c r="G58"/>
      <c r="H58" s="188">
        <f t="shared" si="1"/>
        <v>0</v>
      </c>
      <c r="J58" s="4">
        <f t="shared" si="2"/>
        <v>7.6436999999999999</v>
      </c>
      <c r="K58" s="121">
        <f t="shared" si="0"/>
        <v>0</v>
      </c>
    </row>
    <row r="59" spans="1:11">
      <c r="A59" s="36">
        <v>13133</v>
      </c>
      <c r="B59" s="37" t="s">
        <v>125</v>
      </c>
      <c r="C59" s="220"/>
      <c r="D59" s="220"/>
      <c r="E59" s="229"/>
      <c r="F59" s="229"/>
      <c r="G59"/>
      <c r="H59" s="188">
        <f t="shared" si="1"/>
        <v>0</v>
      </c>
      <c r="J59" s="4">
        <f t="shared" si="2"/>
        <v>7.6436999999999999</v>
      </c>
      <c r="K59" s="121">
        <f t="shared" si="0"/>
        <v>0</v>
      </c>
    </row>
    <row r="60" spans="1:11">
      <c r="A60" s="36">
        <v>13134</v>
      </c>
      <c r="B60" s="37" t="s">
        <v>126</v>
      </c>
      <c r="C60" s="220"/>
      <c r="D60" s="220"/>
      <c r="E60" s="229"/>
      <c r="F60" s="229"/>
      <c r="G60"/>
      <c r="H60" s="188">
        <f t="shared" si="1"/>
        <v>0</v>
      </c>
      <c r="J60" s="4">
        <f t="shared" si="2"/>
        <v>7.6436999999999999</v>
      </c>
      <c r="K60" s="121">
        <f t="shared" si="0"/>
        <v>0</v>
      </c>
    </row>
    <row r="61" spans="1:11">
      <c r="A61" s="36">
        <v>13135</v>
      </c>
      <c r="B61" s="125" t="s">
        <v>127</v>
      </c>
      <c r="C61" s="220"/>
      <c r="D61" s="220"/>
      <c r="E61" s="229"/>
      <c r="F61" s="229"/>
      <c r="G61"/>
      <c r="H61" s="188">
        <f t="shared" si="1"/>
        <v>0</v>
      </c>
      <c r="J61" s="4">
        <f t="shared" si="2"/>
        <v>7.6436999999999999</v>
      </c>
      <c r="K61" s="121">
        <f t="shared" si="0"/>
        <v>0</v>
      </c>
    </row>
    <row r="62" spans="1:11">
      <c r="A62" s="128">
        <v>13136</v>
      </c>
      <c r="B62" s="37" t="s">
        <v>128</v>
      </c>
      <c r="C62" s="220"/>
      <c r="D62" s="220"/>
      <c r="E62" s="229"/>
      <c r="F62" s="229"/>
      <c r="G62"/>
      <c r="H62" s="188">
        <f t="shared" si="1"/>
        <v>0</v>
      </c>
      <c r="J62" s="4">
        <f t="shared" si="2"/>
        <v>7.6436999999999999</v>
      </c>
      <c r="K62" s="121">
        <f t="shared" si="0"/>
        <v>0</v>
      </c>
    </row>
    <row r="63" spans="1:11">
      <c r="A63" s="36">
        <v>13141</v>
      </c>
      <c r="B63" s="125" t="s">
        <v>129</v>
      </c>
      <c r="C63" s="220"/>
      <c r="D63" s="220"/>
      <c r="E63" s="229"/>
      <c r="F63" s="229"/>
      <c r="G63"/>
      <c r="H63" s="188">
        <f t="shared" si="1"/>
        <v>0</v>
      </c>
      <c r="J63" s="4">
        <f t="shared" si="2"/>
        <v>7.6436999999999999</v>
      </c>
      <c r="K63" s="121">
        <f t="shared" si="0"/>
        <v>0</v>
      </c>
    </row>
    <row r="64" spans="1:11">
      <c r="A64" s="36">
        <v>13142</v>
      </c>
      <c r="B64" s="125" t="s">
        <v>130</v>
      </c>
      <c r="C64" s="220"/>
      <c r="D64" s="220"/>
      <c r="E64" s="229"/>
      <c r="F64" s="229"/>
      <c r="G64"/>
      <c r="H64" s="188">
        <f t="shared" si="1"/>
        <v>0</v>
      </c>
      <c r="J64" s="4">
        <f t="shared" si="2"/>
        <v>7.6436999999999999</v>
      </c>
      <c r="K64" s="121">
        <f t="shared" si="0"/>
        <v>0</v>
      </c>
    </row>
    <row r="65" spans="1:11">
      <c r="A65" s="36">
        <v>13143</v>
      </c>
      <c r="B65" s="37" t="s">
        <v>131</v>
      </c>
      <c r="C65" s="220"/>
      <c r="D65" s="220"/>
      <c r="E65" s="229"/>
      <c r="F65" s="229"/>
      <c r="G65"/>
      <c r="H65" s="188">
        <f t="shared" si="1"/>
        <v>0</v>
      </c>
      <c r="J65" s="4">
        <f t="shared" si="2"/>
        <v>7.6436999999999999</v>
      </c>
      <c r="K65" s="121">
        <f t="shared" si="0"/>
        <v>0</v>
      </c>
    </row>
    <row r="66" spans="1:11">
      <c r="A66" s="36">
        <v>13144</v>
      </c>
      <c r="B66" s="37" t="s">
        <v>132</v>
      </c>
      <c r="C66" s="220"/>
      <c r="D66" s="220"/>
      <c r="E66" s="229"/>
      <c r="F66" s="229"/>
      <c r="G66"/>
      <c r="H66" s="188">
        <f t="shared" si="1"/>
        <v>0</v>
      </c>
      <c r="J66" s="4">
        <f t="shared" si="2"/>
        <v>7.6436999999999999</v>
      </c>
      <c r="K66" s="121">
        <f t="shared" si="0"/>
        <v>0</v>
      </c>
    </row>
    <row r="67" spans="1:11">
      <c r="A67" s="36">
        <v>13151</v>
      </c>
      <c r="B67" s="37" t="s">
        <v>133</v>
      </c>
      <c r="C67" s="220"/>
      <c r="D67" s="220"/>
      <c r="E67" s="229"/>
      <c r="F67" s="229"/>
      <c r="G67"/>
      <c r="H67" s="188">
        <f t="shared" si="1"/>
        <v>0</v>
      </c>
      <c r="J67" s="4">
        <f t="shared" si="2"/>
        <v>7.6436999999999999</v>
      </c>
      <c r="K67" s="121">
        <f t="shared" si="0"/>
        <v>0</v>
      </c>
    </row>
    <row r="68" spans="1:11">
      <c r="A68" s="36">
        <v>13152</v>
      </c>
      <c r="B68" s="37" t="s">
        <v>134</v>
      </c>
      <c r="C68" s="220"/>
      <c r="D68" s="220"/>
      <c r="E68" s="229"/>
      <c r="F68" s="229"/>
      <c r="G68"/>
      <c r="H68" s="188">
        <f t="shared" si="1"/>
        <v>0</v>
      </c>
      <c r="J68" s="4">
        <f t="shared" si="2"/>
        <v>7.6436999999999999</v>
      </c>
      <c r="K68" s="121">
        <f t="shared" si="0"/>
        <v>0</v>
      </c>
    </row>
    <row r="69" spans="1:11">
      <c r="A69" s="36">
        <v>13153</v>
      </c>
      <c r="B69" s="37" t="s">
        <v>135</v>
      </c>
      <c r="C69" s="220"/>
      <c r="D69" s="220"/>
      <c r="E69" s="229"/>
      <c r="F69" s="229"/>
      <c r="G69"/>
      <c r="H69" s="188">
        <f t="shared" si="1"/>
        <v>0</v>
      </c>
      <c r="J69" s="4">
        <f t="shared" si="2"/>
        <v>7.6436999999999999</v>
      </c>
      <c r="K69" s="121">
        <f t="shared" si="0"/>
        <v>0</v>
      </c>
    </row>
    <row r="70" spans="1:11">
      <c r="A70" s="36">
        <v>13161</v>
      </c>
      <c r="B70" s="37" t="s">
        <v>136</v>
      </c>
      <c r="C70" s="220"/>
      <c r="D70" s="220"/>
      <c r="E70" s="229"/>
      <c r="F70" s="229"/>
      <c r="G70"/>
      <c r="H70" s="188">
        <f t="shared" si="1"/>
        <v>0</v>
      </c>
      <c r="J70" s="4">
        <f t="shared" si="2"/>
        <v>7.6436999999999999</v>
      </c>
      <c r="K70" s="121">
        <f t="shared" si="0"/>
        <v>0</v>
      </c>
    </row>
    <row r="71" spans="1:11">
      <c r="A71" s="36">
        <v>13162</v>
      </c>
      <c r="B71" s="37" t="s">
        <v>137</v>
      </c>
      <c r="C71" s="220"/>
      <c r="D71" s="220"/>
      <c r="E71" s="229"/>
      <c r="F71" s="229"/>
      <c r="G71"/>
      <c r="H71" s="188">
        <f t="shared" si="1"/>
        <v>0</v>
      </c>
      <c r="J71" s="4">
        <f t="shared" si="2"/>
        <v>7.6436999999999999</v>
      </c>
      <c r="K71" s="121">
        <f t="shared" si="0"/>
        <v>0</v>
      </c>
    </row>
    <row r="72" spans="1:11">
      <c r="A72" s="36">
        <v>13163</v>
      </c>
      <c r="B72" s="37" t="s">
        <v>138</v>
      </c>
      <c r="C72" s="220"/>
      <c r="D72" s="220"/>
      <c r="E72" s="229"/>
      <c r="F72" s="229"/>
      <c r="G72"/>
      <c r="H72" s="188">
        <f t="shared" si="1"/>
        <v>0</v>
      </c>
      <c r="J72" s="4">
        <f t="shared" si="2"/>
        <v>7.6436999999999999</v>
      </c>
      <c r="K72" s="121">
        <f t="shared" ref="K72:K135" si="3">ROUND(H72*J72,2)</f>
        <v>0</v>
      </c>
    </row>
    <row r="73" spans="1:11">
      <c r="A73" s="36">
        <v>13164</v>
      </c>
      <c r="B73" s="37" t="s">
        <v>139</v>
      </c>
      <c r="C73" s="220"/>
      <c r="D73" s="220"/>
      <c r="E73" s="229"/>
      <c r="F73" s="229"/>
      <c r="G73"/>
      <c r="H73" s="188">
        <f t="shared" ref="H73:H138" si="4">ROUND(C73-D73+E73-F73,2)</f>
        <v>0</v>
      </c>
      <c r="J73" s="4">
        <f t="shared" ref="J73:J136" si="5">J72</f>
        <v>7.6436999999999999</v>
      </c>
      <c r="K73" s="121">
        <f t="shared" si="3"/>
        <v>0</v>
      </c>
    </row>
    <row r="74" spans="1:11">
      <c r="A74" s="127">
        <v>13171</v>
      </c>
      <c r="B74" s="125" t="s">
        <v>140</v>
      </c>
      <c r="C74" s="220"/>
      <c r="D74" s="220"/>
      <c r="E74" s="229"/>
      <c r="F74" s="229"/>
      <c r="G74"/>
      <c r="H74" s="188">
        <f t="shared" si="4"/>
        <v>0</v>
      </c>
      <c r="J74" s="4">
        <f t="shared" si="5"/>
        <v>7.6436999999999999</v>
      </c>
      <c r="K74" s="121">
        <f t="shared" si="3"/>
        <v>0</v>
      </c>
    </row>
    <row r="75" spans="1:11">
      <c r="A75" s="127">
        <v>13172</v>
      </c>
      <c r="B75" s="125" t="s">
        <v>141</v>
      </c>
      <c r="C75" s="220"/>
      <c r="D75" s="220"/>
      <c r="E75" s="229"/>
      <c r="F75" s="229"/>
      <c r="G75"/>
      <c r="H75" s="188">
        <f t="shared" si="4"/>
        <v>0</v>
      </c>
      <c r="J75" s="4">
        <f t="shared" si="5"/>
        <v>7.6436999999999999</v>
      </c>
      <c r="K75" s="121">
        <f t="shared" si="3"/>
        <v>0</v>
      </c>
    </row>
    <row r="76" spans="1:11">
      <c r="A76" s="127">
        <v>13181</v>
      </c>
      <c r="B76" s="125" t="s">
        <v>475</v>
      </c>
      <c r="C76" s="220"/>
      <c r="D76" s="220"/>
      <c r="E76" s="229"/>
      <c r="F76" s="229"/>
      <c r="G76"/>
      <c r="H76" s="188">
        <f t="shared" si="4"/>
        <v>0</v>
      </c>
      <c r="J76" s="4">
        <f t="shared" si="5"/>
        <v>7.6436999999999999</v>
      </c>
      <c r="K76" s="121">
        <f t="shared" si="3"/>
        <v>0</v>
      </c>
    </row>
    <row r="77" spans="1:11">
      <c r="A77" s="127">
        <v>13182</v>
      </c>
      <c r="B77" s="125" t="s">
        <v>143</v>
      </c>
      <c r="C77" s="220"/>
      <c r="D77" s="220"/>
      <c r="E77" s="229"/>
      <c r="F77" s="229"/>
      <c r="G77"/>
      <c r="H77" s="188">
        <f t="shared" si="4"/>
        <v>0</v>
      </c>
      <c r="J77" s="4">
        <f t="shared" si="5"/>
        <v>7.6436999999999999</v>
      </c>
      <c r="K77" s="121">
        <f t="shared" si="3"/>
        <v>0</v>
      </c>
    </row>
    <row r="78" spans="1:11">
      <c r="A78" s="127">
        <v>13183</v>
      </c>
      <c r="B78" s="125" t="s">
        <v>144</v>
      </c>
      <c r="C78" s="220"/>
      <c r="D78" s="220"/>
      <c r="E78" s="229"/>
      <c r="F78" s="229"/>
      <c r="G78"/>
      <c r="H78" s="188">
        <f t="shared" si="4"/>
        <v>0</v>
      </c>
      <c r="J78" s="4">
        <f t="shared" si="5"/>
        <v>7.6436999999999999</v>
      </c>
      <c r="K78" s="121">
        <f t="shared" si="3"/>
        <v>0</v>
      </c>
    </row>
    <row r="79" spans="1:11">
      <c r="A79" s="127">
        <v>13191</v>
      </c>
      <c r="B79" s="125" t="s">
        <v>145</v>
      </c>
      <c r="C79" s="220"/>
      <c r="D79" s="220"/>
      <c r="E79" s="229"/>
      <c r="F79" s="229"/>
      <c r="G79"/>
      <c r="H79" s="188">
        <f t="shared" si="4"/>
        <v>0</v>
      </c>
      <c r="J79" s="4">
        <f t="shared" si="5"/>
        <v>7.6436999999999999</v>
      </c>
      <c r="K79" s="121">
        <f t="shared" si="3"/>
        <v>0</v>
      </c>
    </row>
    <row r="80" spans="1:11">
      <c r="A80" s="127">
        <v>13192</v>
      </c>
      <c r="B80" s="125" t="s">
        <v>146</v>
      </c>
      <c r="C80" s="220"/>
      <c r="D80" s="220"/>
      <c r="E80" s="229"/>
      <c r="F80" s="229"/>
      <c r="G80"/>
      <c r="H80" s="188">
        <f t="shared" si="4"/>
        <v>0</v>
      </c>
      <c r="J80" s="4">
        <f t="shared" si="5"/>
        <v>7.6436999999999999</v>
      </c>
      <c r="K80" s="121">
        <f t="shared" si="3"/>
        <v>0</v>
      </c>
    </row>
    <row r="81" spans="1:11">
      <c r="A81" s="127">
        <v>13193</v>
      </c>
      <c r="B81" s="125" t="s">
        <v>147</v>
      </c>
      <c r="C81" s="220"/>
      <c r="D81" s="220"/>
      <c r="E81" s="229"/>
      <c r="F81" s="229"/>
      <c r="G81"/>
      <c r="H81" s="188">
        <f t="shared" si="4"/>
        <v>0</v>
      </c>
      <c r="J81" s="4">
        <f t="shared" si="5"/>
        <v>7.6436999999999999</v>
      </c>
      <c r="K81" s="121">
        <f t="shared" si="3"/>
        <v>0</v>
      </c>
    </row>
    <row r="82" spans="1:11">
      <c r="A82" s="127">
        <v>13194</v>
      </c>
      <c r="B82" s="125" t="s">
        <v>148</v>
      </c>
      <c r="C82" s="220"/>
      <c r="D82" s="220"/>
      <c r="E82" s="229"/>
      <c r="F82" s="229"/>
      <c r="G82"/>
      <c r="H82" s="188">
        <f t="shared" si="4"/>
        <v>0</v>
      </c>
      <c r="J82" s="4">
        <f t="shared" si="5"/>
        <v>7.6436999999999999</v>
      </c>
      <c r="K82" s="121">
        <f t="shared" si="3"/>
        <v>0</v>
      </c>
    </row>
    <row r="83" spans="1:11">
      <c r="A83" s="127">
        <v>13195</v>
      </c>
      <c r="B83" s="125" t="s">
        <v>149</v>
      </c>
      <c r="C83" s="220"/>
      <c r="D83" s="220"/>
      <c r="E83" s="229"/>
      <c r="F83" s="229"/>
      <c r="G83"/>
      <c r="H83" s="188">
        <f t="shared" si="4"/>
        <v>0</v>
      </c>
      <c r="J83" s="4">
        <f t="shared" si="5"/>
        <v>7.6436999999999999</v>
      </c>
      <c r="K83" s="121">
        <f t="shared" si="3"/>
        <v>0</v>
      </c>
    </row>
    <row r="84" spans="1:11">
      <c r="A84" s="127">
        <v>13196</v>
      </c>
      <c r="B84" s="125" t="s">
        <v>150</v>
      </c>
      <c r="C84" s="220"/>
      <c r="D84" s="220"/>
      <c r="E84" s="229"/>
      <c r="F84" s="229"/>
      <c r="G84"/>
      <c r="H84" s="188">
        <f t="shared" si="4"/>
        <v>0</v>
      </c>
      <c r="J84" s="4">
        <f t="shared" si="5"/>
        <v>7.6436999999999999</v>
      </c>
      <c r="K84" s="121">
        <f t="shared" si="3"/>
        <v>0</v>
      </c>
    </row>
    <row r="85" spans="1:11">
      <c r="A85" s="127">
        <v>13201</v>
      </c>
      <c r="B85" s="125" t="s">
        <v>151</v>
      </c>
      <c r="C85" s="220"/>
      <c r="D85" s="220"/>
      <c r="E85" s="229"/>
      <c r="F85" s="229"/>
      <c r="G85"/>
      <c r="H85" s="188">
        <f t="shared" si="4"/>
        <v>0</v>
      </c>
      <c r="J85" s="4">
        <f t="shared" si="5"/>
        <v>7.6436999999999999</v>
      </c>
      <c r="K85" s="121">
        <f t="shared" si="3"/>
        <v>0</v>
      </c>
    </row>
    <row r="86" spans="1:11">
      <c r="A86" s="127">
        <v>13202</v>
      </c>
      <c r="B86" s="125" t="s">
        <v>152</v>
      </c>
      <c r="C86" s="220"/>
      <c r="D86" s="220"/>
      <c r="E86" s="229"/>
      <c r="F86" s="229"/>
      <c r="G86"/>
      <c r="H86" s="188">
        <f t="shared" si="4"/>
        <v>0</v>
      </c>
      <c r="J86" s="4">
        <f t="shared" si="5"/>
        <v>7.6436999999999999</v>
      </c>
      <c r="K86" s="121">
        <f t="shared" si="3"/>
        <v>0</v>
      </c>
    </row>
    <row r="87" spans="1:11">
      <c r="A87" s="127">
        <v>13203</v>
      </c>
      <c r="B87" s="125" t="s">
        <v>153</v>
      </c>
      <c r="C87" s="220"/>
      <c r="D87" s="220"/>
      <c r="E87" s="229"/>
      <c r="F87" s="229"/>
      <c r="G87"/>
      <c r="H87" s="188">
        <f t="shared" si="4"/>
        <v>0</v>
      </c>
      <c r="J87" s="4">
        <f t="shared" si="5"/>
        <v>7.6436999999999999</v>
      </c>
      <c r="K87" s="121">
        <f t="shared" si="3"/>
        <v>0</v>
      </c>
    </row>
    <row r="88" spans="1:11">
      <c r="A88" s="127">
        <v>13204</v>
      </c>
      <c r="B88" s="125" t="s">
        <v>154</v>
      </c>
      <c r="C88" s="220"/>
      <c r="D88" s="220"/>
      <c r="E88" s="229"/>
      <c r="F88" s="229"/>
      <c r="G88"/>
      <c r="H88" s="188">
        <f t="shared" si="4"/>
        <v>0</v>
      </c>
      <c r="J88" s="4">
        <f t="shared" si="5"/>
        <v>7.6436999999999999</v>
      </c>
      <c r="K88" s="121">
        <f t="shared" si="3"/>
        <v>0</v>
      </c>
    </row>
    <row r="89" spans="1:11">
      <c r="A89" s="127">
        <v>13205</v>
      </c>
      <c r="B89" s="125" t="s">
        <v>155</v>
      </c>
      <c r="C89" s="220"/>
      <c r="D89" s="220"/>
      <c r="E89" s="229"/>
      <c r="F89" s="229"/>
      <c r="G89"/>
      <c r="H89" s="188">
        <f t="shared" si="4"/>
        <v>0</v>
      </c>
      <c r="J89" s="4">
        <f t="shared" si="5"/>
        <v>7.6436999999999999</v>
      </c>
      <c r="K89" s="121">
        <f t="shared" si="3"/>
        <v>0</v>
      </c>
    </row>
    <row r="90" spans="1:11">
      <c r="A90" s="127">
        <v>13206</v>
      </c>
      <c r="B90" s="125" t="s">
        <v>156</v>
      </c>
      <c r="C90" s="220"/>
      <c r="D90" s="220"/>
      <c r="E90" s="229"/>
      <c r="F90" s="229"/>
      <c r="G90"/>
      <c r="H90" s="188">
        <f t="shared" si="4"/>
        <v>0</v>
      </c>
      <c r="J90" s="4">
        <f t="shared" si="5"/>
        <v>7.6436999999999999</v>
      </c>
      <c r="K90" s="121">
        <f t="shared" si="3"/>
        <v>0</v>
      </c>
    </row>
    <row r="91" spans="1:11">
      <c r="A91" s="127">
        <v>13211</v>
      </c>
      <c r="B91" s="125" t="s">
        <v>157</v>
      </c>
      <c r="C91" s="220"/>
      <c r="D91" s="220"/>
      <c r="E91" s="229"/>
      <c r="F91" s="229"/>
      <c r="G91"/>
      <c r="H91" s="188">
        <f t="shared" si="4"/>
        <v>0</v>
      </c>
      <c r="J91" s="4">
        <f t="shared" si="5"/>
        <v>7.6436999999999999</v>
      </c>
      <c r="K91" s="121">
        <f t="shared" si="3"/>
        <v>0</v>
      </c>
    </row>
    <row r="92" spans="1:11">
      <c r="A92" s="127">
        <v>13212</v>
      </c>
      <c r="B92" s="125" t="s">
        <v>158</v>
      </c>
      <c r="C92" s="220"/>
      <c r="D92" s="220"/>
      <c r="E92" s="229"/>
      <c r="F92" s="229"/>
      <c r="G92"/>
      <c r="H92" s="188">
        <f t="shared" si="4"/>
        <v>0</v>
      </c>
      <c r="J92" s="4">
        <f t="shared" si="5"/>
        <v>7.6436999999999999</v>
      </c>
      <c r="K92" s="121">
        <f t="shared" si="3"/>
        <v>0</v>
      </c>
    </row>
    <row r="93" spans="1:11">
      <c r="A93" s="127">
        <v>13213</v>
      </c>
      <c r="B93" s="125" t="s">
        <v>159</v>
      </c>
      <c r="C93" s="220"/>
      <c r="D93" s="220"/>
      <c r="E93" s="229"/>
      <c r="F93" s="229"/>
      <c r="G93"/>
      <c r="H93" s="188">
        <f t="shared" si="4"/>
        <v>0</v>
      </c>
      <c r="J93" s="4">
        <f t="shared" si="5"/>
        <v>7.6436999999999999</v>
      </c>
      <c r="K93" s="121">
        <f t="shared" si="3"/>
        <v>0</v>
      </c>
    </row>
    <row r="94" spans="1:11">
      <c r="A94" s="127">
        <v>13214</v>
      </c>
      <c r="B94" s="125" t="s">
        <v>160</v>
      </c>
      <c r="C94" s="220"/>
      <c r="D94" s="220"/>
      <c r="E94" s="229"/>
      <c r="F94" s="229"/>
      <c r="G94"/>
      <c r="H94" s="188">
        <f t="shared" si="4"/>
        <v>0</v>
      </c>
      <c r="J94" s="4">
        <f t="shared" si="5"/>
        <v>7.6436999999999999</v>
      </c>
      <c r="K94" s="121">
        <f t="shared" si="3"/>
        <v>0</v>
      </c>
    </row>
    <row r="95" spans="1:11">
      <c r="A95" s="127">
        <v>13215</v>
      </c>
      <c r="B95" s="125" t="s">
        <v>161</v>
      </c>
      <c r="C95" s="220"/>
      <c r="D95" s="220"/>
      <c r="E95" s="229"/>
      <c r="F95" s="229"/>
      <c r="G95"/>
      <c r="H95" s="188">
        <f t="shared" si="4"/>
        <v>0</v>
      </c>
      <c r="J95" s="4">
        <f t="shared" si="5"/>
        <v>7.6436999999999999</v>
      </c>
      <c r="K95" s="121">
        <f t="shared" si="3"/>
        <v>0</v>
      </c>
    </row>
    <row r="96" spans="1:11">
      <c r="A96" s="127">
        <v>13216</v>
      </c>
      <c r="B96" s="125" t="s">
        <v>162</v>
      </c>
      <c r="C96" s="220"/>
      <c r="D96" s="220"/>
      <c r="E96" s="229"/>
      <c r="F96" s="229"/>
      <c r="G96"/>
      <c r="H96" s="188">
        <f t="shared" si="4"/>
        <v>0</v>
      </c>
      <c r="J96" s="4">
        <f t="shared" si="5"/>
        <v>7.6436999999999999</v>
      </c>
      <c r="K96" s="121">
        <f t="shared" si="3"/>
        <v>0</v>
      </c>
    </row>
    <row r="97" spans="1:11">
      <c r="A97" s="127">
        <v>13217</v>
      </c>
      <c r="B97" s="125" t="s">
        <v>163</v>
      </c>
      <c r="C97" s="220"/>
      <c r="D97" s="220"/>
      <c r="E97" s="229"/>
      <c r="F97" s="229"/>
      <c r="G97"/>
      <c r="H97" s="188">
        <f t="shared" si="4"/>
        <v>0</v>
      </c>
      <c r="J97" s="4">
        <f t="shared" si="5"/>
        <v>7.6436999999999999</v>
      </c>
      <c r="K97" s="121">
        <f t="shared" si="3"/>
        <v>0</v>
      </c>
    </row>
    <row r="98" spans="1:11">
      <c r="A98" s="127">
        <v>13221</v>
      </c>
      <c r="B98" s="125" t="s">
        <v>164</v>
      </c>
      <c r="C98" s="220"/>
      <c r="D98" s="220"/>
      <c r="E98" s="229"/>
      <c r="F98" s="229"/>
      <c r="G98"/>
      <c r="H98" s="188">
        <f t="shared" si="4"/>
        <v>0</v>
      </c>
      <c r="J98" s="4">
        <f t="shared" si="5"/>
        <v>7.6436999999999999</v>
      </c>
      <c r="K98" s="121">
        <f t="shared" si="3"/>
        <v>0</v>
      </c>
    </row>
    <row r="99" spans="1:11">
      <c r="A99" s="127">
        <v>13231</v>
      </c>
      <c r="B99" s="125" t="s">
        <v>476</v>
      </c>
      <c r="C99" s="220"/>
      <c r="D99" s="220"/>
      <c r="E99" s="229"/>
      <c r="F99" s="229"/>
      <c r="G99"/>
      <c r="H99" s="188">
        <f t="shared" si="4"/>
        <v>0</v>
      </c>
      <c r="J99" s="4">
        <f t="shared" si="5"/>
        <v>7.6436999999999999</v>
      </c>
      <c r="K99" s="121">
        <f t="shared" si="3"/>
        <v>0</v>
      </c>
    </row>
    <row r="100" spans="1:11">
      <c r="A100" s="128">
        <v>13232</v>
      </c>
      <c r="B100" s="37" t="s">
        <v>166</v>
      </c>
      <c r="C100" s="220"/>
      <c r="D100" s="220"/>
      <c r="E100" s="229"/>
      <c r="F100" s="229"/>
      <c r="G100"/>
      <c r="H100" s="188">
        <f t="shared" si="4"/>
        <v>0</v>
      </c>
      <c r="J100" s="4">
        <f t="shared" si="5"/>
        <v>7.6436999999999999</v>
      </c>
      <c r="K100" s="121">
        <f t="shared" si="3"/>
        <v>0</v>
      </c>
    </row>
    <row r="101" spans="1:11">
      <c r="A101" s="127">
        <v>13241</v>
      </c>
      <c r="B101" s="125" t="s">
        <v>167</v>
      </c>
      <c r="C101" s="220"/>
      <c r="D101" s="220"/>
      <c r="E101" s="229"/>
      <c r="F101" s="229"/>
      <c r="G101"/>
      <c r="H101" s="188">
        <f t="shared" si="4"/>
        <v>0</v>
      </c>
      <c r="J101" s="4">
        <f t="shared" si="5"/>
        <v>7.6436999999999999</v>
      </c>
      <c r="K101" s="121">
        <f t="shared" si="3"/>
        <v>0</v>
      </c>
    </row>
    <row r="102" spans="1:11">
      <c r="A102" s="127">
        <v>13242</v>
      </c>
      <c r="B102" s="125" t="s">
        <v>477</v>
      </c>
      <c r="C102" s="220"/>
      <c r="D102" s="220"/>
      <c r="E102" s="229"/>
      <c r="F102" s="229"/>
      <c r="G102"/>
      <c r="H102" s="188">
        <f t="shared" si="4"/>
        <v>0</v>
      </c>
      <c r="J102" s="4">
        <f t="shared" si="5"/>
        <v>7.6436999999999999</v>
      </c>
      <c r="K102" s="121">
        <f t="shared" si="3"/>
        <v>0</v>
      </c>
    </row>
    <row r="103" spans="1:11">
      <c r="A103" s="127">
        <v>13243</v>
      </c>
      <c r="B103" s="125" t="s">
        <v>169</v>
      </c>
      <c r="C103" s="220"/>
      <c r="D103" s="220"/>
      <c r="E103" s="229"/>
      <c r="F103" s="229"/>
      <c r="G103"/>
      <c r="H103" s="188">
        <f t="shared" si="4"/>
        <v>0</v>
      </c>
      <c r="J103" s="4">
        <f t="shared" si="5"/>
        <v>7.6436999999999999</v>
      </c>
      <c r="K103" s="121">
        <f t="shared" si="3"/>
        <v>0</v>
      </c>
    </row>
    <row r="104" spans="1:11">
      <c r="A104" s="129">
        <v>13251</v>
      </c>
      <c r="B104" s="37" t="s">
        <v>170</v>
      </c>
      <c r="C104" s="220"/>
      <c r="D104" s="220"/>
      <c r="E104" s="229"/>
      <c r="F104" s="229"/>
      <c r="G104"/>
      <c r="H104" s="188">
        <f t="shared" si="4"/>
        <v>0</v>
      </c>
      <c r="J104" s="4">
        <f t="shared" si="5"/>
        <v>7.6436999999999999</v>
      </c>
      <c r="K104" s="121">
        <f t="shared" si="3"/>
        <v>0</v>
      </c>
    </row>
    <row r="105" spans="1:11">
      <c r="A105" s="129">
        <v>13252</v>
      </c>
      <c r="B105" s="37" t="s">
        <v>171</v>
      </c>
      <c r="C105" s="220"/>
      <c r="D105" s="220"/>
      <c r="E105" s="229"/>
      <c r="F105" s="229"/>
      <c r="G105"/>
      <c r="H105" s="188">
        <f t="shared" si="4"/>
        <v>0</v>
      </c>
      <c r="J105" s="4">
        <f t="shared" si="5"/>
        <v>7.6436999999999999</v>
      </c>
      <c r="K105" s="121">
        <f t="shared" si="3"/>
        <v>0</v>
      </c>
    </row>
    <row r="106" spans="1:11">
      <c r="A106" s="129">
        <v>13253</v>
      </c>
      <c r="B106" s="37" t="s">
        <v>172</v>
      </c>
      <c r="C106" s="220"/>
      <c r="D106" s="220"/>
      <c r="E106" s="229"/>
      <c r="F106" s="229"/>
      <c r="G106"/>
      <c r="H106" s="188">
        <f t="shared" si="4"/>
        <v>0</v>
      </c>
      <c r="J106" s="4">
        <f t="shared" si="5"/>
        <v>7.6436999999999999</v>
      </c>
      <c r="K106" s="121">
        <f t="shared" si="3"/>
        <v>0</v>
      </c>
    </row>
    <row r="107" spans="1:11">
      <c r="A107" s="129">
        <v>13254</v>
      </c>
      <c r="B107" s="37" t="s">
        <v>173</v>
      </c>
      <c r="C107" s="220"/>
      <c r="D107" s="220"/>
      <c r="E107" s="229"/>
      <c r="F107" s="229"/>
      <c r="G107"/>
      <c r="H107" s="188">
        <f t="shared" si="4"/>
        <v>0</v>
      </c>
      <c r="J107" s="4">
        <f t="shared" si="5"/>
        <v>7.6436999999999999</v>
      </c>
      <c r="K107" s="121">
        <f t="shared" si="3"/>
        <v>0</v>
      </c>
    </row>
    <row r="108" spans="1:11">
      <c r="A108" s="128">
        <v>13261</v>
      </c>
      <c r="B108" s="37" t="s">
        <v>174</v>
      </c>
      <c r="C108" s="220"/>
      <c r="D108" s="220"/>
      <c r="E108" s="229"/>
      <c r="F108" s="229"/>
      <c r="G108"/>
      <c r="H108" s="188">
        <f>ROUND(C108-D108+E108-F108,2)</f>
        <v>0</v>
      </c>
      <c r="J108" s="4">
        <f t="shared" si="5"/>
        <v>7.6436999999999999</v>
      </c>
      <c r="K108" s="121">
        <f t="shared" si="3"/>
        <v>0</v>
      </c>
    </row>
    <row r="109" spans="1:11">
      <c r="A109" s="127">
        <v>13501</v>
      </c>
      <c r="B109" s="37" t="s">
        <v>176</v>
      </c>
      <c r="C109" s="220"/>
      <c r="D109" s="220"/>
      <c r="E109" s="229"/>
      <c r="F109" s="229"/>
      <c r="G109"/>
      <c r="H109" s="188">
        <f t="shared" si="4"/>
        <v>0</v>
      </c>
      <c r="J109" s="4">
        <f t="shared" si="5"/>
        <v>7.6436999999999999</v>
      </c>
      <c r="K109" s="121">
        <f t="shared" si="3"/>
        <v>0</v>
      </c>
    </row>
    <row r="110" spans="1:11">
      <c r="A110" s="127">
        <v>13502</v>
      </c>
      <c r="B110" s="37" t="s">
        <v>177</v>
      </c>
      <c r="C110" s="220"/>
      <c r="D110" s="220"/>
      <c r="E110" s="229"/>
      <c r="F110" s="229"/>
      <c r="G110"/>
      <c r="H110" s="188">
        <f t="shared" si="4"/>
        <v>0</v>
      </c>
      <c r="J110" s="4">
        <f t="shared" si="5"/>
        <v>7.6436999999999999</v>
      </c>
      <c r="K110" s="121">
        <f t="shared" si="3"/>
        <v>0</v>
      </c>
    </row>
    <row r="111" spans="1:11">
      <c r="A111" s="127">
        <v>13503</v>
      </c>
      <c r="B111" s="37" t="s">
        <v>178</v>
      </c>
      <c r="C111" s="220"/>
      <c r="D111" s="220"/>
      <c r="E111" s="229"/>
      <c r="F111" s="229"/>
      <c r="G111"/>
      <c r="H111" s="188">
        <f t="shared" si="4"/>
        <v>0</v>
      </c>
      <c r="J111" s="4">
        <f t="shared" si="5"/>
        <v>7.6436999999999999</v>
      </c>
      <c r="K111" s="121">
        <f t="shared" si="3"/>
        <v>0</v>
      </c>
    </row>
    <row r="112" spans="1:11">
      <c r="A112" s="127">
        <v>13601</v>
      </c>
      <c r="B112" s="37" t="s">
        <v>175</v>
      </c>
      <c r="C112" s="220"/>
      <c r="D112" s="220"/>
      <c r="E112" s="229"/>
      <c r="F112" s="229"/>
      <c r="G112"/>
      <c r="H112" s="188">
        <f t="shared" si="4"/>
        <v>0</v>
      </c>
      <c r="J112" s="4">
        <f t="shared" si="5"/>
        <v>7.6436999999999999</v>
      </c>
      <c r="K112" s="121">
        <f t="shared" si="3"/>
        <v>0</v>
      </c>
    </row>
    <row r="113" spans="1:11">
      <c r="A113" s="127">
        <v>14101</v>
      </c>
      <c r="B113" s="125" t="s">
        <v>179</v>
      </c>
      <c r="C113" s="220">
        <v>18876.740000000002</v>
      </c>
      <c r="D113" s="220"/>
      <c r="E113" s="229"/>
      <c r="F113" s="229"/>
      <c r="G113"/>
      <c r="H113" s="188">
        <f t="shared" si="4"/>
        <v>18876.740000000002</v>
      </c>
      <c r="J113" s="4">
        <f t="shared" si="5"/>
        <v>7.6436999999999999</v>
      </c>
      <c r="K113" s="121">
        <f t="shared" si="3"/>
        <v>144288.14000000001</v>
      </c>
    </row>
    <row r="114" spans="1:11">
      <c r="A114" s="127">
        <v>14102</v>
      </c>
      <c r="B114" s="125" t="s">
        <v>180</v>
      </c>
      <c r="C114" s="220">
        <v>3027305.69</v>
      </c>
      <c r="D114" s="220"/>
      <c r="E114" s="229"/>
      <c r="F114" s="229"/>
      <c r="G114"/>
      <c r="H114" s="188">
        <f t="shared" si="4"/>
        <v>3027305.69</v>
      </c>
      <c r="J114" s="4">
        <f t="shared" si="5"/>
        <v>7.6436999999999999</v>
      </c>
      <c r="K114" s="121">
        <f t="shared" si="3"/>
        <v>23139816.5</v>
      </c>
    </row>
    <row r="115" spans="1:11">
      <c r="A115" s="130">
        <v>14103</v>
      </c>
      <c r="B115" s="131" t="s">
        <v>478</v>
      </c>
      <c r="C115" s="221"/>
      <c r="D115" s="221"/>
      <c r="E115" s="230"/>
      <c r="F115" s="230"/>
      <c r="G115" s="190"/>
      <c r="H115" s="190">
        <f t="shared" si="4"/>
        <v>0</v>
      </c>
      <c r="J115" s="4">
        <f t="shared" si="5"/>
        <v>7.6436999999999999</v>
      </c>
      <c r="K115" s="124">
        <f t="shared" si="3"/>
        <v>0</v>
      </c>
    </row>
    <row r="116" spans="1:11">
      <c r="A116" s="127">
        <v>14201</v>
      </c>
      <c r="B116" s="125" t="s">
        <v>181</v>
      </c>
      <c r="C116" s="220"/>
      <c r="D116" s="220"/>
      <c r="E116" s="229"/>
      <c r="F116" s="229"/>
      <c r="G116"/>
      <c r="H116" s="188">
        <f t="shared" si="4"/>
        <v>0</v>
      </c>
      <c r="J116" s="4">
        <f t="shared" si="5"/>
        <v>7.6436999999999999</v>
      </c>
      <c r="K116" s="121">
        <f t="shared" si="3"/>
        <v>0</v>
      </c>
    </row>
    <row r="117" spans="1:11">
      <c r="A117" s="127">
        <v>15001</v>
      </c>
      <c r="B117" s="37" t="s">
        <v>182</v>
      </c>
      <c r="C117" s="220"/>
      <c r="D117" s="220"/>
      <c r="E117" s="229"/>
      <c r="F117" s="229"/>
      <c r="G117"/>
      <c r="H117" s="188">
        <f t="shared" si="4"/>
        <v>0</v>
      </c>
      <c r="J117" s="4">
        <f t="shared" si="5"/>
        <v>7.6436999999999999</v>
      </c>
      <c r="K117" s="121">
        <f t="shared" si="3"/>
        <v>0</v>
      </c>
    </row>
    <row r="118" spans="1:11">
      <c r="A118" s="127">
        <v>15002</v>
      </c>
      <c r="B118" s="37" t="s">
        <v>183</v>
      </c>
      <c r="C118" s="220"/>
      <c r="D118" s="220"/>
      <c r="E118" s="229"/>
      <c r="F118" s="229"/>
      <c r="G118"/>
      <c r="H118" s="188">
        <f t="shared" si="4"/>
        <v>0</v>
      </c>
      <c r="J118" s="4">
        <f t="shared" si="5"/>
        <v>7.6436999999999999</v>
      </c>
      <c r="K118" s="121">
        <f t="shared" si="3"/>
        <v>0</v>
      </c>
    </row>
    <row r="119" spans="1:11">
      <c r="A119" s="127">
        <v>15003</v>
      </c>
      <c r="B119" s="37" t="s">
        <v>184</v>
      </c>
      <c r="C119" s="192">
        <f>150000</f>
        <v>150000</v>
      </c>
      <c r="D119" s="220"/>
      <c r="E119" s="229"/>
      <c r="F119" s="229"/>
      <c r="G119"/>
      <c r="H119" s="188">
        <f t="shared" si="4"/>
        <v>150000</v>
      </c>
      <c r="J119" s="4">
        <f t="shared" si="5"/>
        <v>7.6436999999999999</v>
      </c>
      <c r="K119" s="121">
        <f t="shared" si="3"/>
        <v>1146555</v>
      </c>
    </row>
    <row r="120" spans="1:11">
      <c r="A120" s="127">
        <v>15004</v>
      </c>
      <c r="B120" s="37" t="s">
        <v>243</v>
      </c>
      <c r="C120" s="220">
        <v>44749.34</v>
      </c>
      <c r="D120" s="220"/>
      <c r="E120" s="229"/>
      <c r="F120" s="229"/>
      <c r="G120"/>
      <c r="H120" s="188">
        <f t="shared" si="4"/>
        <v>44749.34</v>
      </c>
      <c r="J120" s="4">
        <f t="shared" si="5"/>
        <v>7.6436999999999999</v>
      </c>
      <c r="K120" s="121">
        <f t="shared" si="3"/>
        <v>342050.53</v>
      </c>
    </row>
    <row r="121" spans="1:11">
      <c r="A121" s="127">
        <v>15005</v>
      </c>
      <c r="B121" s="37" t="s">
        <v>185</v>
      </c>
      <c r="C121" s="220">
        <v>181302.62</v>
      </c>
      <c r="D121" s="220"/>
      <c r="E121" s="229"/>
      <c r="F121" s="229"/>
      <c r="G121"/>
      <c r="H121" s="188">
        <f t="shared" si="4"/>
        <v>181302.62</v>
      </c>
      <c r="J121" s="4">
        <f t="shared" si="5"/>
        <v>7.6436999999999999</v>
      </c>
      <c r="K121" s="121">
        <f t="shared" si="3"/>
        <v>1385822.84</v>
      </c>
    </row>
    <row r="122" spans="1:11">
      <c r="A122" s="127">
        <v>15006</v>
      </c>
      <c r="B122" s="37" t="s">
        <v>218</v>
      </c>
      <c r="C122" s="220"/>
      <c r="D122" s="220"/>
      <c r="E122" s="229"/>
      <c r="F122" s="229"/>
      <c r="G122"/>
      <c r="H122" s="188">
        <f t="shared" si="4"/>
        <v>0</v>
      </c>
      <c r="J122" s="4">
        <f t="shared" si="5"/>
        <v>7.6436999999999999</v>
      </c>
      <c r="K122" s="121">
        <f t="shared" si="3"/>
        <v>0</v>
      </c>
    </row>
    <row r="123" spans="1:11">
      <c r="A123" s="127">
        <v>15007</v>
      </c>
      <c r="B123" s="37" t="s">
        <v>186</v>
      </c>
      <c r="C123" s="220"/>
      <c r="D123" s="220"/>
      <c r="E123" s="229"/>
      <c r="F123" s="229"/>
      <c r="G123"/>
      <c r="H123" s="188">
        <f t="shared" si="4"/>
        <v>0</v>
      </c>
      <c r="J123" s="4">
        <f t="shared" si="5"/>
        <v>7.6436999999999999</v>
      </c>
      <c r="K123" s="121">
        <f t="shared" si="3"/>
        <v>0</v>
      </c>
    </row>
    <row r="124" spans="1:11">
      <c r="A124" s="127">
        <v>15008</v>
      </c>
      <c r="B124" s="37" t="s">
        <v>187</v>
      </c>
      <c r="C124" s="220"/>
      <c r="D124" s="220"/>
      <c r="E124" s="229"/>
      <c r="F124" s="229"/>
      <c r="G124"/>
      <c r="H124" s="188">
        <f t="shared" si="4"/>
        <v>0</v>
      </c>
      <c r="J124" s="4">
        <f t="shared" si="5"/>
        <v>7.6436999999999999</v>
      </c>
      <c r="K124" s="121">
        <f t="shared" si="3"/>
        <v>0</v>
      </c>
    </row>
    <row r="125" spans="1:11">
      <c r="A125" s="127">
        <v>15009</v>
      </c>
      <c r="B125" s="37" t="s">
        <v>245</v>
      </c>
      <c r="C125" s="189">
        <f>1121668.54-493106.12</f>
        <v>628562.42000000004</v>
      </c>
      <c r="D125" s="221"/>
      <c r="E125" s="230"/>
      <c r="F125" s="230"/>
      <c r="G125"/>
      <c r="H125" s="188">
        <f t="shared" si="4"/>
        <v>628562.42000000004</v>
      </c>
      <c r="J125" s="4">
        <f t="shared" si="5"/>
        <v>7.6436999999999999</v>
      </c>
      <c r="K125" s="121">
        <f t="shared" si="3"/>
        <v>4804542.57</v>
      </c>
    </row>
    <row r="126" spans="1:11">
      <c r="A126" s="127">
        <v>15010</v>
      </c>
      <c r="B126" s="37" t="s">
        <v>219</v>
      </c>
      <c r="C126" s="220"/>
      <c r="D126" s="220"/>
      <c r="E126" s="229"/>
      <c r="F126" s="229"/>
      <c r="G126"/>
      <c r="H126" s="188">
        <f t="shared" si="4"/>
        <v>0</v>
      </c>
      <c r="J126" s="4">
        <f t="shared" si="5"/>
        <v>7.6436999999999999</v>
      </c>
      <c r="K126" s="121">
        <f t="shared" si="3"/>
        <v>0</v>
      </c>
    </row>
    <row r="127" spans="1:11">
      <c r="A127" s="127">
        <v>15011</v>
      </c>
      <c r="B127" s="37" t="s">
        <v>220</v>
      </c>
      <c r="C127" s="220"/>
      <c r="D127" s="220"/>
      <c r="E127" s="229"/>
      <c r="F127" s="229"/>
      <c r="G127"/>
      <c r="H127" s="188">
        <f t="shared" si="4"/>
        <v>0</v>
      </c>
      <c r="J127" s="4">
        <f t="shared" si="5"/>
        <v>7.6436999999999999</v>
      </c>
      <c r="K127" s="121">
        <f t="shared" si="3"/>
        <v>0</v>
      </c>
    </row>
    <row r="128" spans="1:11">
      <c r="A128" s="127">
        <v>15012</v>
      </c>
      <c r="B128" s="37" t="s">
        <v>221</v>
      </c>
      <c r="C128" s="220"/>
      <c r="D128" s="220"/>
      <c r="E128" s="229"/>
      <c r="F128" s="229"/>
      <c r="G128"/>
      <c r="H128" s="188">
        <f t="shared" si="4"/>
        <v>0</v>
      </c>
      <c r="J128" s="4">
        <f t="shared" si="5"/>
        <v>7.6436999999999999</v>
      </c>
      <c r="K128" s="121">
        <f t="shared" si="3"/>
        <v>0</v>
      </c>
    </row>
    <row r="129" spans="1:11">
      <c r="A129" s="127">
        <v>15013</v>
      </c>
      <c r="B129" s="37" t="s">
        <v>244</v>
      </c>
      <c r="C129" s="220"/>
      <c r="D129" s="220"/>
      <c r="E129" s="229"/>
      <c r="F129" s="229"/>
      <c r="G129"/>
      <c r="H129" s="188">
        <f t="shared" si="4"/>
        <v>0</v>
      </c>
      <c r="J129" s="4">
        <f t="shared" si="5"/>
        <v>7.6436999999999999</v>
      </c>
      <c r="K129" s="121">
        <f t="shared" si="3"/>
        <v>0</v>
      </c>
    </row>
    <row r="130" spans="1:11">
      <c r="A130" s="127">
        <v>15014</v>
      </c>
      <c r="B130" s="37" t="s">
        <v>188</v>
      </c>
      <c r="C130" s="220"/>
      <c r="D130" s="220"/>
      <c r="E130" s="229"/>
      <c r="F130" s="229"/>
      <c r="G130"/>
      <c r="H130" s="188">
        <f t="shared" si="4"/>
        <v>0</v>
      </c>
      <c r="J130" s="4">
        <f t="shared" si="5"/>
        <v>7.6436999999999999</v>
      </c>
      <c r="K130" s="121">
        <f t="shared" si="3"/>
        <v>0</v>
      </c>
    </row>
    <row r="131" spans="1:11">
      <c r="A131" s="127">
        <v>15015</v>
      </c>
      <c r="B131" s="37" t="s">
        <v>189</v>
      </c>
      <c r="C131" s="220"/>
      <c r="D131" s="220"/>
      <c r="E131" s="229"/>
      <c r="F131" s="229"/>
      <c r="G131"/>
      <c r="H131" s="188">
        <f t="shared" si="4"/>
        <v>0</v>
      </c>
      <c r="J131" s="4">
        <f t="shared" si="5"/>
        <v>7.6436999999999999</v>
      </c>
      <c r="K131" s="121">
        <f t="shared" si="3"/>
        <v>0</v>
      </c>
    </row>
    <row r="132" spans="1:11">
      <c r="A132" s="130">
        <v>15016</v>
      </c>
      <c r="B132" s="123" t="s">
        <v>241</v>
      </c>
      <c r="C132" s="221"/>
      <c r="D132" s="221"/>
      <c r="E132" s="230"/>
      <c r="F132" s="230"/>
      <c r="G132" s="190"/>
      <c r="H132" s="190">
        <f t="shared" si="4"/>
        <v>0</v>
      </c>
      <c r="J132" s="4">
        <f t="shared" si="5"/>
        <v>7.6436999999999999</v>
      </c>
      <c r="K132" s="124">
        <f t="shared" si="3"/>
        <v>0</v>
      </c>
    </row>
    <row r="133" spans="1:11">
      <c r="A133" s="129">
        <v>15017</v>
      </c>
      <c r="B133" s="132" t="s">
        <v>222</v>
      </c>
      <c r="C133" s="220"/>
      <c r="D133" s="220"/>
      <c r="E133" s="229"/>
      <c r="F133" s="229"/>
      <c r="G133"/>
      <c r="H133" s="188">
        <f t="shared" si="4"/>
        <v>0</v>
      </c>
      <c r="J133" s="4">
        <f t="shared" si="5"/>
        <v>7.6436999999999999</v>
      </c>
      <c r="K133" s="121">
        <f t="shared" si="3"/>
        <v>0</v>
      </c>
    </row>
    <row r="134" spans="1:11">
      <c r="A134" s="129">
        <v>15018</v>
      </c>
      <c r="B134" s="132" t="s">
        <v>223</v>
      </c>
      <c r="C134" s="220"/>
      <c r="D134" s="220"/>
      <c r="E134" s="229"/>
      <c r="F134" s="229"/>
      <c r="G134"/>
      <c r="H134" s="188">
        <f t="shared" si="4"/>
        <v>0</v>
      </c>
      <c r="J134" s="4">
        <f t="shared" si="5"/>
        <v>7.6436999999999999</v>
      </c>
      <c r="K134" s="121">
        <f t="shared" si="3"/>
        <v>0</v>
      </c>
    </row>
    <row r="135" spans="1:11">
      <c r="A135" s="133"/>
      <c r="B135" s="134" t="s">
        <v>479</v>
      </c>
      <c r="C135" s="220"/>
      <c r="D135" s="220"/>
      <c r="E135" s="229"/>
      <c r="F135" s="229"/>
      <c r="G135"/>
      <c r="H135" s="188">
        <f t="shared" si="4"/>
        <v>0</v>
      </c>
      <c r="J135" s="4">
        <f t="shared" si="5"/>
        <v>7.6436999999999999</v>
      </c>
      <c r="K135" s="121">
        <f t="shared" si="3"/>
        <v>0</v>
      </c>
    </row>
    <row r="136" spans="1:11">
      <c r="A136" s="127">
        <v>15101</v>
      </c>
      <c r="B136" s="37" t="s">
        <v>207</v>
      </c>
      <c r="C136" s="220"/>
      <c r="D136" s="220"/>
      <c r="E136" s="229"/>
      <c r="F136" s="229"/>
      <c r="G136"/>
      <c r="H136" s="188">
        <f t="shared" si="4"/>
        <v>0</v>
      </c>
      <c r="J136" s="4">
        <f t="shared" si="5"/>
        <v>7.6436999999999999</v>
      </c>
      <c r="K136" s="121">
        <f t="shared" ref="K136:K199" si="6">ROUND(H136*J136,2)</f>
        <v>0</v>
      </c>
    </row>
    <row r="137" spans="1:11">
      <c r="A137" s="127">
        <v>15102</v>
      </c>
      <c r="B137" s="37" t="s">
        <v>208</v>
      </c>
      <c r="C137" s="220"/>
      <c r="D137" s="220"/>
      <c r="E137" s="229"/>
      <c r="F137" s="229"/>
      <c r="G137"/>
      <c r="H137" s="188">
        <f t="shared" si="4"/>
        <v>0</v>
      </c>
      <c r="J137" s="4">
        <f t="shared" ref="J137:J200" si="7">J136</f>
        <v>7.6436999999999999</v>
      </c>
      <c r="K137" s="121">
        <f t="shared" si="6"/>
        <v>0</v>
      </c>
    </row>
    <row r="138" spans="1:11">
      <c r="A138" s="127">
        <v>15103</v>
      </c>
      <c r="B138" s="37" t="s">
        <v>209</v>
      </c>
      <c r="C138" s="220"/>
      <c r="D138" s="220"/>
      <c r="E138" s="229"/>
      <c r="F138" s="229"/>
      <c r="G138"/>
      <c r="H138" s="188">
        <f t="shared" si="4"/>
        <v>0</v>
      </c>
      <c r="J138" s="4">
        <f t="shared" si="7"/>
        <v>7.6436999999999999</v>
      </c>
      <c r="K138" s="121">
        <f t="shared" si="6"/>
        <v>0</v>
      </c>
    </row>
    <row r="139" spans="1:11">
      <c r="A139" s="127">
        <v>15104</v>
      </c>
      <c r="B139" s="37" t="s">
        <v>210</v>
      </c>
      <c r="C139" s="220"/>
      <c r="D139" s="220"/>
      <c r="E139" s="229"/>
      <c r="F139" s="229"/>
      <c r="G139"/>
      <c r="H139" s="188">
        <f t="shared" ref="H139:H202" si="8">ROUND(C139-D139+E139-F139,2)</f>
        <v>0</v>
      </c>
      <c r="J139" s="4">
        <f t="shared" si="7"/>
        <v>7.6436999999999999</v>
      </c>
      <c r="K139" s="121">
        <f t="shared" si="6"/>
        <v>0</v>
      </c>
    </row>
    <row r="140" spans="1:11">
      <c r="A140" s="127">
        <v>15105</v>
      </c>
      <c r="B140" s="37" t="s">
        <v>211</v>
      </c>
      <c r="C140" s="220"/>
      <c r="D140" s="220"/>
      <c r="E140" s="229"/>
      <c r="F140" s="229"/>
      <c r="G140"/>
      <c r="H140" s="188">
        <f t="shared" si="8"/>
        <v>0</v>
      </c>
      <c r="J140" s="4">
        <f t="shared" si="7"/>
        <v>7.6436999999999999</v>
      </c>
      <c r="K140" s="121">
        <f t="shared" si="6"/>
        <v>0</v>
      </c>
    </row>
    <row r="141" spans="1:11">
      <c r="A141" s="127">
        <v>15106</v>
      </c>
      <c r="B141" s="37" t="s">
        <v>212</v>
      </c>
      <c r="C141" s="220"/>
      <c r="D141" s="220"/>
      <c r="E141" s="229"/>
      <c r="F141" s="229"/>
      <c r="G141"/>
      <c r="H141" s="188">
        <f t="shared" si="8"/>
        <v>0</v>
      </c>
      <c r="J141" s="4">
        <f t="shared" si="7"/>
        <v>7.6436999999999999</v>
      </c>
      <c r="K141" s="121">
        <f t="shared" si="6"/>
        <v>0</v>
      </c>
    </row>
    <row r="142" spans="1:11">
      <c r="A142" s="127">
        <v>15107</v>
      </c>
      <c r="B142" s="37" t="s">
        <v>213</v>
      </c>
      <c r="C142" s="220"/>
      <c r="D142" s="220"/>
      <c r="E142" s="229"/>
      <c r="F142" s="229"/>
      <c r="G142"/>
      <c r="H142" s="188">
        <f t="shared" si="8"/>
        <v>0</v>
      </c>
      <c r="J142" s="4">
        <f t="shared" si="7"/>
        <v>7.6436999999999999</v>
      </c>
      <c r="K142" s="121">
        <f t="shared" si="6"/>
        <v>0</v>
      </c>
    </row>
    <row r="143" spans="1:11">
      <c r="A143" s="127">
        <v>15108</v>
      </c>
      <c r="B143" s="37" t="s">
        <v>214</v>
      </c>
      <c r="C143" s="220"/>
      <c r="D143" s="220"/>
      <c r="E143" s="229"/>
      <c r="F143" s="229"/>
      <c r="G143"/>
      <c r="H143" s="188">
        <f t="shared" si="8"/>
        <v>0</v>
      </c>
      <c r="J143" s="4">
        <f t="shared" si="7"/>
        <v>7.6436999999999999</v>
      </c>
      <c r="K143" s="121">
        <f t="shared" si="6"/>
        <v>0</v>
      </c>
    </row>
    <row r="144" spans="1:11">
      <c r="A144" s="127">
        <v>15109</v>
      </c>
      <c r="B144" s="37" t="s">
        <v>215</v>
      </c>
      <c r="C144" s="220"/>
      <c r="D144" s="220"/>
      <c r="E144" s="229"/>
      <c r="F144" s="229"/>
      <c r="G144"/>
      <c r="H144" s="188">
        <f t="shared" si="8"/>
        <v>0</v>
      </c>
      <c r="J144" s="4">
        <f t="shared" si="7"/>
        <v>7.6436999999999999</v>
      </c>
      <c r="K144" s="121">
        <f t="shared" si="6"/>
        <v>0</v>
      </c>
    </row>
    <row r="145" spans="1:11">
      <c r="A145" s="127">
        <v>15110</v>
      </c>
      <c r="B145" s="37" t="s">
        <v>190</v>
      </c>
      <c r="C145" s="220"/>
      <c r="D145" s="220"/>
      <c r="E145" s="229"/>
      <c r="F145" s="229"/>
      <c r="G145"/>
      <c r="H145" s="188">
        <f t="shared" si="8"/>
        <v>0</v>
      </c>
      <c r="J145" s="4">
        <f t="shared" si="7"/>
        <v>7.6436999999999999</v>
      </c>
      <c r="K145" s="121">
        <f t="shared" si="6"/>
        <v>0</v>
      </c>
    </row>
    <row r="146" spans="1:11">
      <c r="A146" s="127">
        <v>15111</v>
      </c>
      <c r="B146" s="37" t="s">
        <v>191</v>
      </c>
      <c r="C146" s="220"/>
      <c r="D146" s="220"/>
      <c r="E146" s="229"/>
      <c r="F146" s="229"/>
      <c r="G146"/>
      <c r="H146" s="188">
        <f t="shared" si="8"/>
        <v>0</v>
      </c>
      <c r="J146" s="4">
        <f t="shared" si="7"/>
        <v>7.6436999999999999</v>
      </c>
      <c r="K146" s="121">
        <f t="shared" si="6"/>
        <v>0</v>
      </c>
    </row>
    <row r="147" spans="1:11">
      <c r="A147" s="127">
        <v>15112</v>
      </c>
      <c r="B147" s="37" t="s">
        <v>192</v>
      </c>
      <c r="C147" s="220"/>
      <c r="D147" s="220"/>
      <c r="E147" s="229"/>
      <c r="F147" s="229"/>
      <c r="G147"/>
      <c r="H147" s="188">
        <f t="shared" si="8"/>
        <v>0</v>
      </c>
      <c r="J147" s="4">
        <f t="shared" si="7"/>
        <v>7.6436999999999999</v>
      </c>
      <c r="K147" s="121">
        <f t="shared" si="6"/>
        <v>0</v>
      </c>
    </row>
    <row r="148" spans="1:11">
      <c r="A148" s="127">
        <v>15113</v>
      </c>
      <c r="B148" s="37" t="s">
        <v>193</v>
      </c>
      <c r="C148" s="220"/>
      <c r="D148" s="220"/>
      <c r="E148" s="229"/>
      <c r="F148" s="229"/>
      <c r="G148"/>
      <c r="H148" s="188">
        <f t="shared" si="8"/>
        <v>0</v>
      </c>
      <c r="J148" s="4">
        <f t="shared" si="7"/>
        <v>7.6436999999999999</v>
      </c>
      <c r="K148" s="121">
        <f t="shared" si="6"/>
        <v>0</v>
      </c>
    </row>
    <row r="149" spans="1:11">
      <c r="A149" s="127">
        <v>15114</v>
      </c>
      <c r="B149" s="37" t="s">
        <v>216</v>
      </c>
      <c r="C149" s="220"/>
      <c r="D149" s="220"/>
      <c r="E149" s="229"/>
      <c r="F149" s="229"/>
      <c r="G149"/>
      <c r="H149" s="188">
        <f t="shared" si="8"/>
        <v>0</v>
      </c>
      <c r="J149" s="4">
        <f t="shared" si="7"/>
        <v>7.6436999999999999</v>
      </c>
      <c r="K149" s="121">
        <f t="shared" si="6"/>
        <v>0</v>
      </c>
    </row>
    <row r="150" spans="1:11">
      <c r="A150" s="127">
        <v>15115</v>
      </c>
      <c r="B150" s="37" t="s">
        <v>194</v>
      </c>
      <c r="C150" s="220"/>
      <c r="D150" s="220"/>
      <c r="E150" s="229"/>
      <c r="F150" s="229"/>
      <c r="G150"/>
      <c r="H150" s="188">
        <f t="shared" si="8"/>
        <v>0</v>
      </c>
      <c r="J150" s="4">
        <f t="shared" si="7"/>
        <v>7.6436999999999999</v>
      </c>
      <c r="K150" s="121">
        <f t="shared" si="6"/>
        <v>0</v>
      </c>
    </row>
    <row r="151" spans="1:11">
      <c r="A151" s="127">
        <v>15116</v>
      </c>
      <c r="B151" s="37" t="s">
        <v>195</v>
      </c>
      <c r="C151" s="220"/>
      <c r="D151" s="220"/>
      <c r="E151" s="229"/>
      <c r="F151" s="229"/>
      <c r="G151"/>
      <c r="H151" s="188">
        <f t="shared" si="8"/>
        <v>0</v>
      </c>
      <c r="J151" s="4">
        <f t="shared" si="7"/>
        <v>7.6436999999999999</v>
      </c>
      <c r="K151" s="121">
        <f t="shared" si="6"/>
        <v>0</v>
      </c>
    </row>
    <row r="152" spans="1:11">
      <c r="A152" s="127">
        <v>15117</v>
      </c>
      <c r="B152" s="37" t="s">
        <v>196</v>
      </c>
      <c r="C152" s="220"/>
      <c r="D152" s="220"/>
      <c r="E152" s="229"/>
      <c r="F152" s="229"/>
      <c r="G152"/>
      <c r="H152" s="188">
        <f t="shared" si="8"/>
        <v>0</v>
      </c>
      <c r="J152" s="4">
        <f t="shared" si="7"/>
        <v>7.6436999999999999</v>
      </c>
      <c r="K152" s="121">
        <f t="shared" si="6"/>
        <v>0</v>
      </c>
    </row>
    <row r="153" spans="1:11">
      <c r="A153" s="127">
        <v>15118</v>
      </c>
      <c r="B153" s="37" t="s">
        <v>197</v>
      </c>
      <c r="C153" s="220"/>
      <c r="D153" s="220"/>
      <c r="E153" s="229"/>
      <c r="F153" s="229"/>
      <c r="G153"/>
      <c r="H153" s="188">
        <f t="shared" si="8"/>
        <v>0</v>
      </c>
      <c r="J153" s="4">
        <f t="shared" si="7"/>
        <v>7.6436999999999999</v>
      </c>
      <c r="K153" s="121">
        <f t="shared" si="6"/>
        <v>0</v>
      </c>
    </row>
    <row r="154" spans="1:11">
      <c r="A154" s="127">
        <v>15119</v>
      </c>
      <c r="B154" s="37" t="s">
        <v>198</v>
      </c>
      <c r="C154" s="220"/>
      <c r="D154" s="220"/>
      <c r="E154" s="229"/>
      <c r="F154" s="229"/>
      <c r="G154"/>
      <c r="H154" s="188">
        <f t="shared" si="8"/>
        <v>0</v>
      </c>
      <c r="J154" s="4">
        <f t="shared" si="7"/>
        <v>7.6436999999999999</v>
      </c>
      <c r="K154" s="121">
        <f t="shared" si="6"/>
        <v>0</v>
      </c>
    </row>
    <row r="155" spans="1:11">
      <c r="A155" s="127">
        <v>15120</v>
      </c>
      <c r="B155" s="37" t="s">
        <v>199</v>
      </c>
      <c r="C155" s="220"/>
      <c r="D155" s="220"/>
      <c r="E155" s="229"/>
      <c r="F155" s="229"/>
      <c r="G155"/>
      <c r="H155" s="188">
        <f t="shared" si="8"/>
        <v>0</v>
      </c>
      <c r="J155" s="4">
        <f t="shared" si="7"/>
        <v>7.6436999999999999</v>
      </c>
      <c r="K155" s="121">
        <f t="shared" si="6"/>
        <v>0</v>
      </c>
    </row>
    <row r="156" spans="1:11">
      <c r="A156" s="127">
        <v>15121</v>
      </c>
      <c r="B156" s="37" t="s">
        <v>200</v>
      </c>
      <c r="C156" s="220"/>
      <c r="D156" s="220"/>
      <c r="E156" s="229"/>
      <c r="F156" s="229"/>
      <c r="G156"/>
      <c r="H156" s="188">
        <f t="shared" si="8"/>
        <v>0</v>
      </c>
      <c r="J156" s="4">
        <f t="shared" si="7"/>
        <v>7.6436999999999999</v>
      </c>
      <c r="K156" s="121">
        <f t="shared" si="6"/>
        <v>0</v>
      </c>
    </row>
    <row r="157" spans="1:11">
      <c r="A157" s="127">
        <v>15122</v>
      </c>
      <c r="B157" s="37" t="s">
        <v>201</v>
      </c>
      <c r="C157" s="220"/>
      <c r="D157" s="220"/>
      <c r="E157" s="229"/>
      <c r="F157" s="229"/>
      <c r="G157"/>
      <c r="H157" s="188">
        <f t="shared" si="8"/>
        <v>0</v>
      </c>
      <c r="J157" s="4">
        <f t="shared" si="7"/>
        <v>7.6436999999999999</v>
      </c>
      <c r="K157" s="121">
        <f t="shared" si="6"/>
        <v>0</v>
      </c>
    </row>
    <row r="158" spans="1:11">
      <c r="A158" s="127">
        <v>15123</v>
      </c>
      <c r="B158" s="37" t="s">
        <v>202</v>
      </c>
      <c r="C158" s="220"/>
      <c r="D158" s="220"/>
      <c r="E158" s="229"/>
      <c r="F158" s="229"/>
      <c r="G158"/>
      <c r="H158" s="188">
        <f t="shared" si="8"/>
        <v>0</v>
      </c>
      <c r="J158" s="4">
        <f t="shared" si="7"/>
        <v>7.6436999999999999</v>
      </c>
      <c r="K158" s="121">
        <f t="shared" si="6"/>
        <v>0</v>
      </c>
    </row>
    <row r="159" spans="1:11">
      <c r="A159" s="127">
        <v>15124</v>
      </c>
      <c r="B159" s="37" t="s">
        <v>203</v>
      </c>
      <c r="C159" s="220"/>
      <c r="D159" s="220"/>
      <c r="E159" s="229"/>
      <c r="F159" s="229"/>
      <c r="G159"/>
      <c r="H159" s="188">
        <f t="shared" si="8"/>
        <v>0</v>
      </c>
      <c r="J159" s="4">
        <f t="shared" si="7"/>
        <v>7.6436999999999999</v>
      </c>
      <c r="K159" s="121">
        <f t="shared" si="6"/>
        <v>0</v>
      </c>
    </row>
    <row r="160" spans="1:11">
      <c r="A160" s="127">
        <v>15125</v>
      </c>
      <c r="B160" s="37" t="s">
        <v>204</v>
      </c>
      <c r="C160" s="220"/>
      <c r="D160" s="220"/>
      <c r="E160" s="229"/>
      <c r="F160" s="229"/>
      <c r="G160"/>
      <c r="H160" s="188">
        <f t="shared" si="8"/>
        <v>0</v>
      </c>
      <c r="J160" s="4">
        <f t="shared" si="7"/>
        <v>7.6436999999999999</v>
      </c>
      <c r="K160" s="121">
        <f t="shared" si="6"/>
        <v>0</v>
      </c>
    </row>
    <row r="161" spans="1:11">
      <c r="A161" s="127">
        <v>15126</v>
      </c>
      <c r="B161" s="37" t="s">
        <v>205</v>
      </c>
      <c r="C161" s="220"/>
      <c r="D161" s="220"/>
      <c r="E161" s="229"/>
      <c r="F161" s="229"/>
      <c r="G161"/>
      <c r="H161" s="188">
        <f t="shared" si="8"/>
        <v>0</v>
      </c>
      <c r="J161" s="4">
        <f t="shared" si="7"/>
        <v>7.6436999999999999</v>
      </c>
      <c r="K161" s="121">
        <f t="shared" si="6"/>
        <v>0</v>
      </c>
    </row>
    <row r="162" spans="1:11">
      <c r="A162" s="127">
        <v>15136</v>
      </c>
      <c r="B162" s="37" t="s">
        <v>217</v>
      </c>
      <c r="C162" s="220"/>
      <c r="D162" s="220"/>
      <c r="E162" s="229"/>
      <c r="F162" s="229"/>
      <c r="G162"/>
      <c r="H162" s="188">
        <f t="shared" si="8"/>
        <v>0</v>
      </c>
      <c r="J162" s="4">
        <f t="shared" si="7"/>
        <v>7.6436999999999999</v>
      </c>
      <c r="K162" s="121">
        <f t="shared" si="6"/>
        <v>0</v>
      </c>
    </row>
    <row r="163" spans="1:11">
      <c r="A163" s="129">
        <v>15137</v>
      </c>
      <c r="B163" s="37" t="s">
        <v>206</v>
      </c>
      <c r="C163" s="220"/>
      <c r="D163" s="220"/>
      <c r="E163" s="229"/>
      <c r="F163" s="229"/>
      <c r="G163"/>
      <c r="H163" s="188">
        <f t="shared" si="8"/>
        <v>0</v>
      </c>
      <c r="J163" s="4">
        <f t="shared" si="7"/>
        <v>7.6436999999999999</v>
      </c>
      <c r="K163" s="121">
        <f t="shared" si="6"/>
        <v>0</v>
      </c>
    </row>
    <row r="164" spans="1:11">
      <c r="A164" s="130">
        <v>21000</v>
      </c>
      <c r="B164" s="123" t="s">
        <v>480</v>
      </c>
      <c r="C164" s="221"/>
      <c r="D164" s="221">
        <v>26713.86</v>
      </c>
      <c r="E164" s="230"/>
      <c r="F164" s="230"/>
      <c r="G164" s="190"/>
      <c r="H164" s="190">
        <f t="shared" si="8"/>
        <v>-26713.86</v>
      </c>
      <c r="J164" s="4">
        <f t="shared" si="7"/>
        <v>7.6436999999999999</v>
      </c>
      <c r="K164" s="124">
        <f t="shared" si="6"/>
        <v>-204192.73</v>
      </c>
    </row>
    <row r="165" spans="1:11">
      <c r="A165" s="127">
        <v>21001</v>
      </c>
      <c r="B165" s="37" t="s">
        <v>256</v>
      </c>
      <c r="C165" s="220"/>
      <c r="D165" s="220"/>
      <c r="E165" s="229"/>
      <c r="F165" s="229"/>
      <c r="G165"/>
      <c r="H165" s="188">
        <f t="shared" si="8"/>
        <v>0</v>
      </c>
      <c r="J165" s="4">
        <f t="shared" si="7"/>
        <v>7.6436999999999999</v>
      </c>
      <c r="K165" s="121">
        <f t="shared" si="6"/>
        <v>0</v>
      </c>
    </row>
    <row r="166" spans="1:11" s="126" customFormat="1">
      <c r="A166" s="127">
        <v>21002</v>
      </c>
      <c r="B166" s="37" t="s">
        <v>294</v>
      </c>
      <c r="C166" s="220"/>
      <c r="D166" s="220"/>
      <c r="E166" s="229"/>
      <c r="F166" s="229"/>
      <c r="G166" s="183"/>
      <c r="H166" s="188">
        <f t="shared" si="8"/>
        <v>0</v>
      </c>
      <c r="J166" s="4">
        <f t="shared" si="7"/>
        <v>7.6436999999999999</v>
      </c>
      <c r="K166" s="121">
        <f t="shared" si="6"/>
        <v>0</v>
      </c>
    </row>
    <row r="167" spans="1:11">
      <c r="A167" s="127">
        <v>22001</v>
      </c>
      <c r="B167" s="125" t="s">
        <v>179</v>
      </c>
      <c r="C167" s="220"/>
      <c r="D167" s="220">
        <v>101314.33</v>
      </c>
      <c r="E167" s="229"/>
      <c r="F167" s="229"/>
      <c r="G167"/>
      <c r="H167" s="188">
        <f t="shared" si="8"/>
        <v>-101314.33</v>
      </c>
      <c r="J167" s="4">
        <f t="shared" si="7"/>
        <v>7.6436999999999999</v>
      </c>
      <c r="K167" s="121">
        <f t="shared" si="6"/>
        <v>-774416.34</v>
      </c>
    </row>
    <row r="168" spans="1:11">
      <c r="A168" s="127">
        <v>22002</v>
      </c>
      <c r="B168" s="125" t="s">
        <v>180</v>
      </c>
      <c r="C168" s="220"/>
      <c r="D168" s="220">
        <v>763637.64</v>
      </c>
      <c r="E168" s="229"/>
      <c r="F168" s="229"/>
      <c r="G168"/>
      <c r="H168" s="188">
        <f t="shared" si="8"/>
        <v>-763637.64</v>
      </c>
      <c r="J168" s="4">
        <f t="shared" si="7"/>
        <v>7.6436999999999999</v>
      </c>
      <c r="K168" s="121">
        <f t="shared" si="6"/>
        <v>-5837017.0300000003</v>
      </c>
    </row>
    <row r="169" spans="1:11">
      <c r="A169" s="127">
        <v>22101</v>
      </c>
      <c r="B169" s="37" t="s">
        <v>247</v>
      </c>
      <c r="C169" s="220"/>
      <c r="D169" s="220">
        <v>237517.45</v>
      </c>
      <c r="E169" s="229"/>
      <c r="F169" s="229"/>
      <c r="G169"/>
      <c r="H169" s="188">
        <f t="shared" si="8"/>
        <v>-237517.45</v>
      </c>
      <c r="J169" s="4">
        <f t="shared" si="7"/>
        <v>7.6436999999999999</v>
      </c>
      <c r="K169" s="121">
        <f t="shared" si="6"/>
        <v>-1815512.13</v>
      </c>
    </row>
    <row r="170" spans="1:11">
      <c r="A170" s="127">
        <v>23001</v>
      </c>
      <c r="B170" s="37" t="s">
        <v>246</v>
      </c>
      <c r="C170" s="220"/>
      <c r="D170" s="220"/>
      <c r="E170" s="229"/>
      <c r="F170" s="229"/>
      <c r="G170"/>
      <c r="H170" s="188">
        <f t="shared" si="8"/>
        <v>0</v>
      </c>
      <c r="J170" s="4">
        <f t="shared" si="7"/>
        <v>7.6436999999999999</v>
      </c>
      <c r="K170" s="121">
        <f t="shared" si="6"/>
        <v>0</v>
      </c>
    </row>
    <row r="171" spans="1:11">
      <c r="A171" s="127">
        <v>25001</v>
      </c>
      <c r="B171" s="37" t="s">
        <v>248</v>
      </c>
      <c r="C171" s="220"/>
      <c r="D171" s="192">
        <v>3200000</v>
      </c>
      <c r="E171" s="229"/>
      <c r="F171" s="229"/>
      <c r="G171"/>
      <c r="H171" s="188">
        <f t="shared" si="8"/>
        <v>-3200000</v>
      </c>
      <c r="J171" s="4">
        <f t="shared" si="7"/>
        <v>7.6436999999999999</v>
      </c>
      <c r="K171" s="121">
        <f t="shared" si="6"/>
        <v>-24459840</v>
      </c>
    </row>
    <row r="172" spans="1:11">
      <c r="A172" s="127">
        <v>25002</v>
      </c>
      <c r="B172" s="37" t="s">
        <v>249</v>
      </c>
      <c r="C172" s="220"/>
      <c r="D172" s="220"/>
      <c r="E172" s="229"/>
      <c r="F172" s="229"/>
      <c r="G172"/>
      <c r="H172" s="188">
        <f t="shared" si="8"/>
        <v>0</v>
      </c>
      <c r="J172" s="4">
        <f t="shared" si="7"/>
        <v>7.6436999999999999</v>
      </c>
      <c r="K172" s="121">
        <f t="shared" si="6"/>
        <v>0</v>
      </c>
    </row>
    <row r="173" spans="1:11">
      <c r="A173" s="127">
        <v>25003</v>
      </c>
      <c r="B173" s="37" t="s">
        <v>250</v>
      </c>
      <c r="C173" s="220"/>
      <c r="D173" s="220"/>
      <c r="E173" s="229"/>
      <c r="F173" s="229"/>
      <c r="G173"/>
      <c r="H173" s="188">
        <f t="shared" si="8"/>
        <v>0</v>
      </c>
      <c r="J173" s="4">
        <f t="shared" si="7"/>
        <v>7.6436999999999999</v>
      </c>
      <c r="K173" s="121">
        <f t="shared" si="6"/>
        <v>0</v>
      </c>
    </row>
    <row r="174" spans="1:11">
      <c r="A174" s="127">
        <v>25004</v>
      </c>
      <c r="B174" s="37" t="s">
        <v>251</v>
      </c>
      <c r="C174" s="220"/>
      <c r="D174" s="220">
        <v>646732.91</v>
      </c>
      <c r="E174" s="229"/>
      <c r="F174" s="229"/>
      <c r="G174"/>
      <c r="H174" s="188">
        <f t="shared" si="8"/>
        <v>-646732.91</v>
      </c>
      <c r="J174" s="4">
        <f t="shared" si="7"/>
        <v>7.6436999999999999</v>
      </c>
      <c r="K174" s="121">
        <f t="shared" si="6"/>
        <v>-4943432.34</v>
      </c>
    </row>
    <row r="175" spans="1:11">
      <c r="A175" s="127">
        <v>25005</v>
      </c>
      <c r="B175" s="37" t="s">
        <v>252</v>
      </c>
      <c r="C175" s="220"/>
      <c r="D175" s="220"/>
      <c r="E175" s="229"/>
      <c r="F175" s="229"/>
      <c r="G175"/>
      <c r="H175" s="188">
        <f t="shared" si="8"/>
        <v>0</v>
      </c>
      <c r="J175" s="4">
        <f t="shared" si="7"/>
        <v>7.6436999999999999</v>
      </c>
      <c r="K175" s="121">
        <f t="shared" si="6"/>
        <v>0</v>
      </c>
    </row>
    <row r="176" spans="1:11">
      <c r="A176" s="127">
        <v>25006</v>
      </c>
      <c r="B176" s="37" t="s">
        <v>480</v>
      </c>
      <c r="C176" s="220"/>
      <c r="D176" s="220">
        <v>108433.58</v>
      </c>
      <c r="E176" s="229"/>
      <c r="F176" s="229"/>
      <c r="G176"/>
      <c r="H176" s="188">
        <f t="shared" si="8"/>
        <v>-108433.58</v>
      </c>
      <c r="J176" s="4">
        <f t="shared" si="7"/>
        <v>7.6436999999999999</v>
      </c>
      <c r="K176" s="121">
        <f t="shared" si="6"/>
        <v>-828833.76</v>
      </c>
    </row>
    <row r="177" spans="1:11">
      <c r="A177" s="127">
        <v>25007</v>
      </c>
      <c r="B177" s="37" t="s">
        <v>286</v>
      </c>
      <c r="C177" s="220"/>
      <c r="D177" s="220"/>
      <c r="E177" s="229"/>
      <c r="F177" s="229"/>
      <c r="G177"/>
      <c r="H177" s="188">
        <f t="shared" si="8"/>
        <v>0</v>
      </c>
      <c r="J177" s="4">
        <f t="shared" si="7"/>
        <v>7.6436999999999999</v>
      </c>
      <c r="K177" s="121">
        <f t="shared" si="6"/>
        <v>0</v>
      </c>
    </row>
    <row r="178" spans="1:11">
      <c r="A178" s="127">
        <v>25008</v>
      </c>
      <c r="B178" s="125" t="s">
        <v>287</v>
      </c>
      <c r="C178" s="220"/>
      <c r="D178" s="220"/>
      <c r="E178" s="229"/>
      <c r="F178" s="229"/>
      <c r="G178"/>
      <c r="H178" s="188">
        <f t="shared" si="8"/>
        <v>0</v>
      </c>
      <c r="J178" s="4">
        <f t="shared" si="7"/>
        <v>7.6436999999999999</v>
      </c>
      <c r="K178" s="121">
        <f t="shared" si="6"/>
        <v>0</v>
      </c>
    </row>
    <row r="179" spans="1:11">
      <c r="A179" s="127">
        <v>25009</v>
      </c>
      <c r="B179" s="125" t="s">
        <v>288</v>
      </c>
      <c r="C179" s="220"/>
      <c r="D179" s="220"/>
      <c r="E179" s="229"/>
      <c r="F179" s="229"/>
      <c r="G179"/>
      <c r="H179" s="188">
        <f t="shared" si="8"/>
        <v>0</v>
      </c>
      <c r="J179" s="4">
        <f t="shared" si="7"/>
        <v>7.6436999999999999</v>
      </c>
      <c r="K179" s="121">
        <f t="shared" si="6"/>
        <v>0</v>
      </c>
    </row>
    <row r="180" spans="1:11">
      <c r="A180" s="127">
        <v>25010</v>
      </c>
      <c r="B180" s="37" t="s">
        <v>253</v>
      </c>
      <c r="C180" s="220"/>
      <c r="D180" s="220"/>
      <c r="E180" s="229"/>
      <c r="F180" s="229"/>
      <c r="G180"/>
      <c r="H180" s="188">
        <f t="shared" si="8"/>
        <v>0</v>
      </c>
      <c r="J180" s="4">
        <f t="shared" si="7"/>
        <v>7.6436999999999999</v>
      </c>
      <c r="K180" s="121">
        <f t="shared" si="6"/>
        <v>0</v>
      </c>
    </row>
    <row r="181" spans="1:11">
      <c r="A181" s="127">
        <v>25011</v>
      </c>
      <c r="B181" s="125" t="s">
        <v>289</v>
      </c>
      <c r="C181" s="220"/>
      <c r="D181" s="220"/>
      <c r="E181" s="229"/>
      <c r="F181" s="229"/>
      <c r="G181"/>
      <c r="H181" s="188">
        <f t="shared" si="8"/>
        <v>0</v>
      </c>
      <c r="J181" s="4">
        <f t="shared" si="7"/>
        <v>7.6436999999999999</v>
      </c>
      <c r="K181" s="121">
        <f t="shared" si="6"/>
        <v>0</v>
      </c>
    </row>
    <row r="182" spans="1:11">
      <c r="A182" s="127">
        <v>25012</v>
      </c>
      <c r="B182" s="37" t="s">
        <v>242</v>
      </c>
      <c r="C182" s="221"/>
      <c r="D182" s="193"/>
      <c r="E182" s="230"/>
      <c r="F182" s="230"/>
      <c r="G182"/>
      <c r="H182" s="188">
        <f t="shared" si="8"/>
        <v>0</v>
      </c>
      <c r="I182" s="231"/>
      <c r="J182" s="4">
        <f t="shared" si="7"/>
        <v>7.6436999999999999</v>
      </c>
      <c r="K182" s="121">
        <f t="shared" si="6"/>
        <v>0</v>
      </c>
    </row>
    <row r="183" spans="1:11">
      <c r="A183" s="127">
        <v>25013</v>
      </c>
      <c r="B183" s="37" t="s">
        <v>292</v>
      </c>
      <c r="C183" s="220"/>
      <c r="D183" s="220"/>
      <c r="E183" s="229"/>
      <c r="F183" s="229"/>
      <c r="G183"/>
      <c r="H183" s="188">
        <f t="shared" si="8"/>
        <v>0</v>
      </c>
      <c r="J183" s="4">
        <f t="shared" si="7"/>
        <v>7.6436999999999999</v>
      </c>
      <c r="K183" s="121">
        <f t="shared" si="6"/>
        <v>0</v>
      </c>
    </row>
    <row r="184" spans="1:11">
      <c r="A184" s="129">
        <v>25014</v>
      </c>
      <c r="B184" s="132" t="s">
        <v>293</v>
      </c>
      <c r="C184" s="220"/>
      <c r="D184" s="220"/>
      <c r="E184" s="229"/>
      <c r="F184" s="229"/>
      <c r="G184"/>
      <c r="H184" s="188">
        <f t="shared" si="8"/>
        <v>0</v>
      </c>
      <c r="J184" s="4">
        <f t="shared" si="7"/>
        <v>7.6436999999999999</v>
      </c>
      <c r="K184" s="121">
        <f t="shared" si="6"/>
        <v>0</v>
      </c>
    </row>
    <row r="185" spans="1:11">
      <c r="A185" s="129">
        <v>25015</v>
      </c>
      <c r="B185" s="132" t="s">
        <v>290</v>
      </c>
      <c r="C185" s="220"/>
      <c r="D185" s="220"/>
      <c r="E185" s="229"/>
      <c r="F185" s="229"/>
      <c r="G185"/>
      <c r="H185" s="188">
        <f t="shared" si="8"/>
        <v>0</v>
      </c>
      <c r="J185" s="4">
        <f t="shared" si="7"/>
        <v>7.6436999999999999</v>
      </c>
      <c r="K185" s="121">
        <f t="shared" si="6"/>
        <v>0</v>
      </c>
    </row>
    <row r="186" spans="1:11">
      <c r="A186" s="129">
        <v>25016</v>
      </c>
      <c r="B186" s="132" t="s">
        <v>291</v>
      </c>
      <c r="C186" s="220"/>
      <c r="D186" s="220"/>
      <c r="E186" s="229"/>
      <c r="F186" s="229"/>
      <c r="G186"/>
      <c r="H186" s="188">
        <f t="shared" si="8"/>
        <v>0</v>
      </c>
      <c r="J186" s="4">
        <f t="shared" si="7"/>
        <v>7.6436999999999999</v>
      </c>
      <c r="K186" s="121">
        <f t="shared" si="6"/>
        <v>0</v>
      </c>
    </row>
    <row r="187" spans="1:11">
      <c r="A187" s="133"/>
      <c r="B187" s="134" t="s">
        <v>481</v>
      </c>
      <c r="C187" s="220"/>
      <c r="D187" s="220"/>
      <c r="E187" s="229"/>
      <c r="F187" s="229"/>
      <c r="G187"/>
      <c r="H187" s="188">
        <f t="shared" si="8"/>
        <v>0</v>
      </c>
      <c r="J187" s="4">
        <f t="shared" si="7"/>
        <v>7.6436999999999999</v>
      </c>
      <c r="K187" s="121">
        <f t="shared" si="6"/>
        <v>0</v>
      </c>
    </row>
    <row r="188" spans="1:11">
      <c r="A188" s="127" t="s">
        <v>275</v>
      </c>
      <c r="B188" s="37" t="s">
        <v>207</v>
      </c>
      <c r="C188" s="220"/>
      <c r="D188" s="220"/>
      <c r="E188" s="229"/>
      <c r="F188" s="229"/>
      <c r="G188"/>
      <c r="H188" s="188">
        <f t="shared" si="8"/>
        <v>0</v>
      </c>
      <c r="J188" s="4">
        <f t="shared" si="7"/>
        <v>7.6436999999999999</v>
      </c>
      <c r="K188" s="121">
        <f t="shared" si="6"/>
        <v>0</v>
      </c>
    </row>
    <row r="189" spans="1:11">
      <c r="A189" s="127" t="s">
        <v>276</v>
      </c>
      <c r="B189" s="37" t="s">
        <v>208</v>
      </c>
      <c r="C189" s="220"/>
      <c r="D189" s="220"/>
      <c r="E189" s="229"/>
      <c r="F189" s="229"/>
      <c r="G189"/>
      <c r="H189" s="188">
        <f t="shared" si="8"/>
        <v>0</v>
      </c>
      <c r="J189" s="4">
        <f t="shared" si="7"/>
        <v>7.6436999999999999</v>
      </c>
      <c r="K189" s="121">
        <f t="shared" si="6"/>
        <v>0</v>
      </c>
    </row>
    <row r="190" spans="1:11">
      <c r="A190" s="127" t="s">
        <v>277</v>
      </c>
      <c r="B190" s="37" t="s">
        <v>209</v>
      </c>
      <c r="C190" s="220"/>
      <c r="D190" s="220"/>
      <c r="E190" s="229"/>
      <c r="F190" s="229"/>
      <c r="G190"/>
      <c r="H190" s="188">
        <f t="shared" si="8"/>
        <v>0</v>
      </c>
      <c r="J190" s="4">
        <f t="shared" si="7"/>
        <v>7.6436999999999999</v>
      </c>
      <c r="K190" s="121">
        <f t="shared" si="6"/>
        <v>0</v>
      </c>
    </row>
    <row r="191" spans="1:11">
      <c r="A191" s="127" t="s">
        <v>278</v>
      </c>
      <c r="B191" s="37" t="s">
        <v>210</v>
      </c>
      <c r="C191" s="220"/>
      <c r="D191" s="220"/>
      <c r="E191" s="229"/>
      <c r="F191" s="229"/>
      <c r="G191"/>
      <c r="H191" s="188">
        <f t="shared" si="8"/>
        <v>0</v>
      </c>
      <c r="J191" s="4">
        <f t="shared" si="7"/>
        <v>7.6436999999999999</v>
      </c>
      <c r="K191" s="121">
        <f t="shared" si="6"/>
        <v>0</v>
      </c>
    </row>
    <row r="192" spans="1:11">
      <c r="A192" s="127" t="s">
        <v>279</v>
      </c>
      <c r="B192" s="37" t="s">
        <v>211</v>
      </c>
      <c r="C192" s="220"/>
      <c r="D192" s="220"/>
      <c r="E192" s="229"/>
      <c r="F192" s="229"/>
      <c r="G192"/>
      <c r="H192" s="188">
        <f t="shared" si="8"/>
        <v>0</v>
      </c>
      <c r="J192" s="4">
        <f t="shared" si="7"/>
        <v>7.6436999999999999</v>
      </c>
      <c r="K192" s="121">
        <f t="shared" si="6"/>
        <v>0</v>
      </c>
    </row>
    <row r="193" spans="1:11">
      <c r="A193" s="127" t="s">
        <v>280</v>
      </c>
      <c r="B193" s="37" t="s">
        <v>212</v>
      </c>
      <c r="C193" s="220"/>
      <c r="D193" s="220"/>
      <c r="E193" s="229"/>
      <c r="F193" s="229"/>
      <c r="G193"/>
      <c r="H193" s="188">
        <f t="shared" si="8"/>
        <v>0</v>
      </c>
      <c r="J193" s="4">
        <f t="shared" si="7"/>
        <v>7.6436999999999999</v>
      </c>
      <c r="K193" s="121">
        <f t="shared" si="6"/>
        <v>0</v>
      </c>
    </row>
    <row r="194" spans="1:11">
      <c r="A194" s="127" t="s">
        <v>281</v>
      </c>
      <c r="B194" s="37" t="s">
        <v>213</v>
      </c>
      <c r="C194" s="220"/>
      <c r="D194" s="220"/>
      <c r="E194" s="229"/>
      <c r="F194" s="229"/>
      <c r="G194"/>
      <c r="H194" s="188">
        <f t="shared" si="8"/>
        <v>0</v>
      </c>
      <c r="J194" s="4">
        <f t="shared" si="7"/>
        <v>7.6436999999999999</v>
      </c>
      <c r="K194" s="121">
        <f t="shared" si="6"/>
        <v>0</v>
      </c>
    </row>
    <row r="195" spans="1:11">
      <c r="A195" s="127" t="s">
        <v>282</v>
      </c>
      <c r="B195" s="37" t="s">
        <v>214</v>
      </c>
      <c r="C195" s="220"/>
      <c r="D195" s="220"/>
      <c r="E195" s="229"/>
      <c r="F195" s="229"/>
      <c r="G195"/>
      <c r="H195" s="188">
        <f t="shared" si="8"/>
        <v>0</v>
      </c>
      <c r="J195" s="4">
        <f t="shared" si="7"/>
        <v>7.6436999999999999</v>
      </c>
      <c r="K195" s="121">
        <f t="shared" si="6"/>
        <v>0</v>
      </c>
    </row>
    <row r="196" spans="1:11">
      <c r="A196" s="127" t="s">
        <v>283</v>
      </c>
      <c r="B196" s="37" t="s">
        <v>215</v>
      </c>
      <c r="C196" s="220"/>
      <c r="D196" s="220"/>
      <c r="E196" s="229"/>
      <c r="F196" s="229"/>
      <c r="G196"/>
      <c r="H196" s="188">
        <f t="shared" si="8"/>
        <v>0</v>
      </c>
      <c r="J196" s="4">
        <f t="shared" si="7"/>
        <v>7.6436999999999999</v>
      </c>
      <c r="K196" s="121">
        <f t="shared" si="6"/>
        <v>0</v>
      </c>
    </row>
    <row r="197" spans="1:11">
      <c r="A197" s="127" t="s">
        <v>258</v>
      </c>
      <c r="B197" s="37" t="s">
        <v>190</v>
      </c>
      <c r="C197" s="220"/>
      <c r="D197" s="220"/>
      <c r="E197" s="229"/>
      <c r="F197" s="229"/>
      <c r="G197"/>
      <c r="H197" s="188">
        <f t="shared" si="8"/>
        <v>0</v>
      </c>
      <c r="J197" s="4">
        <f t="shared" si="7"/>
        <v>7.6436999999999999</v>
      </c>
      <c r="K197" s="121">
        <f t="shared" si="6"/>
        <v>0</v>
      </c>
    </row>
    <row r="198" spans="1:11">
      <c r="A198" s="127" t="s">
        <v>259</v>
      </c>
      <c r="B198" s="37" t="s">
        <v>191</v>
      </c>
      <c r="C198" s="220"/>
      <c r="D198" s="220"/>
      <c r="E198" s="229"/>
      <c r="F198" s="229"/>
      <c r="G198"/>
      <c r="H198" s="188">
        <f t="shared" si="8"/>
        <v>0</v>
      </c>
      <c r="J198" s="4">
        <f t="shared" si="7"/>
        <v>7.6436999999999999</v>
      </c>
      <c r="K198" s="121">
        <f t="shared" si="6"/>
        <v>0</v>
      </c>
    </row>
    <row r="199" spans="1:11">
      <c r="A199" s="127" t="s">
        <v>260</v>
      </c>
      <c r="B199" s="37" t="s">
        <v>192</v>
      </c>
      <c r="C199" s="220"/>
      <c r="D199" s="220"/>
      <c r="E199" s="229"/>
      <c r="F199" s="229"/>
      <c r="G199"/>
      <c r="H199" s="188">
        <f t="shared" si="8"/>
        <v>0</v>
      </c>
      <c r="J199" s="4">
        <f t="shared" si="7"/>
        <v>7.6436999999999999</v>
      </c>
      <c r="K199" s="121">
        <f t="shared" si="6"/>
        <v>0</v>
      </c>
    </row>
    <row r="200" spans="1:11">
      <c r="A200" s="127" t="s">
        <v>261</v>
      </c>
      <c r="B200" s="37" t="s">
        <v>193</v>
      </c>
      <c r="C200" s="220"/>
      <c r="D200" s="220"/>
      <c r="E200" s="229"/>
      <c r="F200" s="229"/>
      <c r="G200"/>
      <c r="H200" s="188">
        <f t="shared" si="8"/>
        <v>0</v>
      </c>
      <c r="J200" s="4">
        <f t="shared" si="7"/>
        <v>7.6436999999999999</v>
      </c>
      <c r="K200" s="121">
        <f t="shared" ref="K200:K263" si="9">ROUND(H200*J200,2)</f>
        <v>0</v>
      </c>
    </row>
    <row r="201" spans="1:11">
      <c r="A201" s="127" t="s">
        <v>284</v>
      </c>
      <c r="B201" s="37" t="s">
        <v>216</v>
      </c>
      <c r="C201" s="220"/>
      <c r="D201" s="220"/>
      <c r="E201" s="229"/>
      <c r="F201" s="229"/>
      <c r="G201"/>
      <c r="H201" s="188">
        <f t="shared" si="8"/>
        <v>0</v>
      </c>
      <c r="J201" s="4">
        <f t="shared" ref="J201:J264" si="10">J200</f>
        <v>7.6436999999999999</v>
      </c>
      <c r="K201" s="121">
        <f t="shared" si="9"/>
        <v>0</v>
      </c>
    </row>
    <row r="202" spans="1:11">
      <c r="A202" s="127" t="s">
        <v>262</v>
      </c>
      <c r="B202" s="37" t="s">
        <v>194</v>
      </c>
      <c r="C202" s="220"/>
      <c r="D202" s="220"/>
      <c r="E202" s="229"/>
      <c r="F202" s="229"/>
      <c r="G202"/>
      <c r="H202" s="188">
        <f t="shared" si="8"/>
        <v>0</v>
      </c>
      <c r="J202" s="4">
        <f t="shared" si="10"/>
        <v>7.6436999999999999</v>
      </c>
      <c r="K202" s="121">
        <f t="shared" si="9"/>
        <v>0</v>
      </c>
    </row>
    <row r="203" spans="1:11">
      <c r="A203" s="127" t="s">
        <v>263</v>
      </c>
      <c r="B203" s="37" t="s">
        <v>195</v>
      </c>
      <c r="C203" s="220"/>
      <c r="D203" s="220"/>
      <c r="E203" s="229"/>
      <c r="F203" s="229"/>
      <c r="G203"/>
      <c r="H203" s="188">
        <f t="shared" ref="H203:H266" si="11">ROUND(C203-D203+E203-F203,2)</f>
        <v>0</v>
      </c>
      <c r="J203" s="4">
        <f t="shared" si="10"/>
        <v>7.6436999999999999</v>
      </c>
      <c r="K203" s="121">
        <f t="shared" si="9"/>
        <v>0</v>
      </c>
    </row>
    <row r="204" spans="1:11">
      <c r="A204" s="127" t="s">
        <v>264</v>
      </c>
      <c r="B204" s="37" t="s">
        <v>196</v>
      </c>
      <c r="C204" s="220"/>
      <c r="D204" s="220"/>
      <c r="E204" s="229"/>
      <c r="F204" s="229"/>
      <c r="G204"/>
      <c r="H204" s="188">
        <f t="shared" si="11"/>
        <v>0</v>
      </c>
      <c r="J204" s="4">
        <f t="shared" si="10"/>
        <v>7.6436999999999999</v>
      </c>
      <c r="K204" s="121">
        <f t="shared" si="9"/>
        <v>0</v>
      </c>
    </row>
    <row r="205" spans="1:11">
      <c r="A205" s="127" t="s">
        <v>265</v>
      </c>
      <c r="B205" s="37" t="s">
        <v>197</v>
      </c>
      <c r="C205" s="220"/>
      <c r="D205" s="220"/>
      <c r="E205" s="229"/>
      <c r="F205" s="229"/>
      <c r="G205"/>
      <c r="H205" s="188">
        <f t="shared" si="11"/>
        <v>0</v>
      </c>
      <c r="J205" s="4">
        <f t="shared" si="10"/>
        <v>7.6436999999999999</v>
      </c>
      <c r="K205" s="121">
        <f t="shared" si="9"/>
        <v>0</v>
      </c>
    </row>
    <row r="206" spans="1:11">
      <c r="A206" s="127" t="s">
        <v>266</v>
      </c>
      <c r="B206" s="37" t="s">
        <v>198</v>
      </c>
      <c r="C206" s="220"/>
      <c r="D206" s="220"/>
      <c r="E206" s="229"/>
      <c r="F206" s="229"/>
      <c r="G206"/>
      <c r="H206" s="188">
        <f t="shared" si="11"/>
        <v>0</v>
      </c>
      <c r="J206" s="4">
        <f t="shared" si="10"/>
        <v>7.6436999999999999</v>
      </c>
      <c r="K206" s="121">
        <f t="shared" si="9"/>
        <v>0</v>
      </c>
    </row>
    <row r="207" spans="1:11">
      <c r="A207" s="127" t="s">
        <v>267</v>
      </c>
      <c r="B207" s="37" t="s">
        <v>199</v>
      </c>
      <c r="C207" s="220"/>
      <c r="D207" s="220"/>
      <c r="E207" s="229"/>
      <c r="F207" s="229"/>
      <c r="G207"/>
      <c r="H207" s="188">
        <f t="shared" si="11"/>
        <v>0</v>
      </c>
      <c r="J207" s="4">
        <f t="shared" si="10"/>
        <v>7.6436999999999999</v>
      </c>
      <c r="K207" s="121">
        <f t="shared" si="9"/>
        <v>0</v>
      </c>
    </row>
    <row r="208" spans="1:11">
      <c r="A208" s="127" t="s">
        <v>268</v>
      </c>
      <c r="B208" s="37" t="s">
        <v>200</v>
      </c>
      <c r="C208" s="220"/>
      <c r="D208" s="220"/>
      <c r="E208" s="229"/>
      <c r="F208" s="229"/>
      <c r="G208"/>
      <c r="H208" s="188">
        <f t="shared" si="11"/>
        <v>0</v>
      </c>
      <c r="J208" s="4">
        <f t="shared" si="10"/>
        <v>7.6436999999999999</v>
      </c>
      <c r="K208" s="121">
        <f t="shared" si="9"/>
        <v>0</v>
      </c>
    </row>
    <row r="209" spans="1:11">
      <c r="A209" s="127" t="s">
        <v>269</v>
      </c>
      <c r="B209" s="37" t="s">
        <v>201</v>
      </c>
      <c r="C209" s="220"/>
      <c r="D209" s="220"/>
      <c r="E209" s="229"/>
      <c r="F209" s="229"/>
      <c r="G209"/>
      <c r="H209" s="188">
        <f t="shared" si="11"/>
        <v>0</v>
      </c>
      <c r="J209" s="4">
        <f t="shared" si="10"/>
        <v>7.6436999999999999</v>
      </c>
      <c r="K209" s="121">
        <f t="shared" si="9"/>
        <v>0</v>
      </c>
    </row>
    <row r="210" spans="1:11">
      <c r="A210" s="127" t="s">
        <v>270</v>
      </c>
      <c r="B210" s="37" t="s">
        <v>202</v>
      </c>
      <c r="C210" s="220"/>
      <c r="D210" s="220"/>
      <c r="E210" s="229"/>
      <c r="F210" s="229"/>
      <c r="G210"/>
      <c r="H210" s="188">
        <f t="shared" si="11"/>
        <v>0</v>
      </c>
      <c r="J210" s="4">
        <f t="shared" si="10"/>
        <v>7.6436999999999999</v>
      </c>
      <c r="K210" s="121">
        <f t="shared" si="9"/>
        <v>0</v>
      </c>
    </row>
    <row r="211" spans="1:11">
      <c r="A211" s="127" t="s">
        <v>271</v>
      </c>
      <c r="B211" s="37" t="s">
        <v>203</v>
      </c>
      <c r="C211" s="220"/>
      <c r="D211" s="220"/>
      <c r="E211" s="229"/>
      <c r="F211" s="229"/>
      <c r="G211"/>
      <c r="H211" s="188">
        <f t="shared" si="11"/>
        <v>0</v>
      </c>
      <c r="J211" s="4">
        <f t="shared" si="10"/>
        <v>7.6436999999999999</v>
      </c>
      <c r="K211" s="121">
        <f t="shared" si="9"/>
        <v>0</v>
      </c>
    </row>
    <row r="212" spans="1:11">
      <c r="A212" s="127" t="s">
        <v>272</v>
      </c>
      <c r="B212" s="37" t="s">
        <v>204</v>
      </c>
      <c r="C212" s="220"/>
      <c r="D212" s="220"/>
      <c r="E212" s="229"/>
      <c r="F212" s="229"/>
      <c r="G212"/>
      <c r="H212" s="188">
        <f t="shared" si="11"/>
        <v>0</v>
      </c>
      <c r="J212" s="4">
        <f t="shared" si="10"/>
        <v>7.6436999999999999</v>
      </c>
      <c r="K212" s="121">
        <f t="shared" si="9"/>
        <v>0</v>
      </c>
    </row>
    <row r="213" spans="1:11">
      <c r="A213" s="127" t="s">
        <v>273</v>
      </c>
      <c r="B213" s="37" t="s">
        <v>205</v>
      </c>
      <c r="C213" s="220"/>
      <c r="D213" s="220"/>
      <c r="E213" s="229"/>
      <c r="F213" s="229"/>
      <c r="G213"/>
      <c r="H213" s="188">
        <f t="shared" si="11"/>
        <v>0</v>
      </c>
      <c r="J213" s="4">
        <f t="shared" si="10"/>
        <v>7.6436999999999999</v>
      </c>
      <c r="K213" s="121">
        <f t="shared" si="9"/>
        <v>0</v>
      </c>
    </row>
    <row r="214" spans="1:11">
      <c r="A214" s="127" t="s">
        <v>285</v>
      </c>
      <c r="B214" s="37" t="s">
        <v>217</v>
      </c>
      <c r="C214" s="220"/>
      <c r="D214" s="220"/>
      <c r="E214" s="229"/>
      <c r="F214" s="229"/>
      <c r="G214"/>
      <c r="H214" s="188">
        <f t="shared" si="11"/>
        <v>0</v>
      </c>
      <c r="J214" s="4">
        <f t="shared" si="10"/>
        <v>7.6436999999999999</v>
      </c>
      <c r="K214" s="121">
        <f t="shared" si="9"/>
        <v>0</v>
      </c>
    </row>
    <row r="215" spans="1:11">
      <c r="A215" s="127" t="s">
        <v>274</v>
      </c>
      <c r="B215" s="37" t="s">
        <v>206</v>
      </c>
      <c r="C215" s="220"/>
      <c r="D215" s="220"/>
      <c r="E215" s="229"/>
      <c r="F215" s="229"/>
      <c r="G215"/>
      <c r="H215" s="188">
        <f t="shared" si="11"/>
        <v>0</v>
      </c>
      <c r="J215" s="4">
        <f t="shared" si="10"/>
        <v>7.6436999999999999</v>
      </c>
      <c r="K215" s="121">
        <f t="shared" si="9"/>
        <v>0</v>
      </c>
    </row>
    <row r="216" spans="1:11">
      <c r="A216" s="127">
        <v>30010</v>
      </c>
      <c r="B216" s="37" t="s">
        <v>295</v>
      </c>
      <c r="C216" s="220"/>
      <c r="D216" s="220">
        <v>500000</v>
      </c>
      <c r="E216" s="229"/>
      <c r="F216" s="229"/>
      <c r="G216"/>
      <c r="H216" s="188">
        <f t="shared" si="11"/>
        <v>-500000</v>
      </c>
      <c r="J216" s="4">
        <f t="shared" si="10"/>
        <v>7.6436999999999999</v>
      </c>
      <c r="K216" s="121">
        <f t="shared" si="9"/>
        <v>-3821850</v>
      </c>
    </row>
    <row r="217" spans="1:11">
      <c r="A217" s="127">
        <v>30011</v>
      </c>
      <c r="B217" s="125" t="s">
        <v>296</v>
      </c>
      <c r="C217" s="220"/>
      <c r="D217" s="220"/>
      <c r="E217" s="229"/>
      <c r="F217" s="229"/>
      <c r="G217"/>
      <c r="H217" s="188">
        <f t="shared" si="11"/>
        <v>0</v>
      </c>
      <c r="J217" s="4">
        <f t="shared" si="10"/>
        <v>7.6436999999999999</v>
      </c>
      <c r="K217" s="121">
        <f t="shared" si="9"/>
        <v>0</v>
      </c>
    </row>
    <row r="218" spans="1:11">
      <c r="A218" s="127">
        <v>30020</v>
      </c>
      <c r="B218" s="37" t="s">
        <v>297</v>
      </c>
      <c r="C218" s="220"/>
      <c r="D218" s="220"/>
      <c r="E218" s="229"/>
      <c r="F218" s="229"/>
      <c r="G218"/>
      <c r="H218" s="188">
        <f t="shared" si="11"/>
        <v>0</v>
      </c>
      <c r="J218" s="4">
        <f t="shared" si="10"/>
        <v>7.6436999999999999</v>
      </c>
      <c r="K218" s="121">
        <f t="shared" si="9"/>
        <v>0</v>
      </c>
    </row>
    <row r="219" spans="1:11">
      <c r="A219" s="127">
        <v>30030</v>
      </c>
      <c r="B219" s="37" t="s">
        <v>298</v>
      </c>
      <c r="C219" s="220"/>
      <c r="D219" s="220"/>
      <c r="E219" s="229"/>
      <c r="F219" s="229"/>
      <c r="G219"/>
      <c r="H219" s="188">
        <f t="shared" si="11"/>
        <v>0</v>
      </c>
      <c r="J219" s="4">
        <f t="shared" si="10"/>
        <v>7.6436999999999999</v>
      </c>
      <c r="K219" s="121">
        <f t="shared" si="9"/>
        <v>0</v>
      </c>
    </row>
    <row r="220" spans="1:11">
      <c r="A220" s="127">
        <v>30031</v>
      </c>
      <c r="B220" s="125" t="s">
        <v>299</v>
      </c>
      <c r="C220" s="220"/>
      <c r="D220" s="220"/>
      <c r="E220" s="229"/>
      <c r="F220" s="229"/>
      <c r="G220"/>
      <c r="H220" s="188">
        <f t="shared" si="11"/>
        <v>0</v>
      </c>
      <c r="J220" s="4">
        <f t="shared" si="10"/>
        <v>7.6436999999999999</v>
      </c>
      <c r="K220" s="121">
        <f t="shared" si="9"/>
        <v>0</v>
      </c>
    </row>
    <row r="221" spans="1:11">
      <c r="A221" s="130">
        <v>30040</v>
      </c>
      <c r="B221" s="123" t="s">
        <v>301</v>
      </c>
      <c r="C221" s="221"/>
      <c r="D221" s="189">
        <f>25478428.81-23500000+C132-D182</f>
        <v>1978428.8099999987</v>
      </c>
      <c r="E221" s="230"/>
      <c r="F221" s="230"/>
      <c r="G221" s="190"/>
      <c r="H221" s="190">
        <f>ROUND(C221-D221+E221-F221,2)</f>
        <v>-1978428.81</v>
      </c>
      <c r="J221" s="4">
        <f t="shared" si="10"/>
        <v>7.6436999999999999</v>
      </c>
      <c r="K221" s="124">
        <f t="shared" si="9"/>
        <v>-15122516.289999999</v>
      </c>
    </row>
    <row r="222" spans="1:11">
      <c r="A222" s="127">
        <v>30041</v>
      </c>
      <c r="B222" s="125" t="s">
        <v>300</v>
      </c>
      <c r="C222" s="220"/>
      <c r="D222" s="220"/>
      <c r="E222" s="229"/>
      <c r="F222" s="229"/>
      <c r="G222"/>
      <c r="H222" s="188">
        <f>ROUND(C222-D222+E222-F222,2)</f>
        <v>0</v>
      </c>
      <c r="J222" s="4">
        <f t="shared" si="10"/>
        <v>7.6436999999999999</v>
      </c>
      <c r="K222" s="121">
        <f t="shared" si="9"/>
        <v>0</v>
      </c>
    </row>
    <row r="223" spans="1:11">
      <c r="A223" s="127">
        <v>30050</v>
      </c>
      <c r="B223" s="37" t="s">
        <v>302</v>
      </c>
      <c r="C223" s="220"/>
      <c r="D223" s="220"/>
      <c r="E223" s="229"/>
      <c r="F223" s="229"/>
      <c r="G223"/>
      <c r="H223" s="188">
        <f t="shared" si="11"/>
        <v>0</v>
      </c>
      <c r="J223" s="4">
        <f t="shared" si="10"/>
        <v>7.6436999999999999</v>
      </c>
      <c r="K223" s="121">
        <f t="shared" si="9"/>
        <v>0</v>
      </c>
    </row>
    <row r="224" spans="1:11">
      <c r="A224" s="127">
        <v>71000</v>
      </c>
      <c r="B224" s="37" t="s">
        <v>482</v>
      </c>
      <c r="C224" s="220"/>
      <c r="D224" s="220"/>
      <c r="E224" s="229"/>
      <c r="F224" s="229"/>
      <c r="G224"/>
      <c r="H224" s="188">
        <f t="shared" si="11"/>
        <v>0</v>
      </c>
      <c r="J224" s="4">
        <f t="shared" si="10"/>
        <v>7.6436999999999999</v>
      </c>
      <c r="K224" s="121">
        <f t="shared" si="9"/>
        <v>0</v>
      </c>
    </row>
    <row r="225" spans="1:11">
      <c r="A225" s="127">
        <v>71001</v>
      </c>
      <c r="B225" s="37" t="s">
        <v>304</v>
      </c>
      <c r="C225" s="220"/>
      <c r="D225" s="220">
        <v>4886016.9000000004</v>
      </c>
      <c r="E225" s="229"/>
      <c r="F225" s="229"/>
      <c r="G225"/>
      <c r="H225" s="188">
        <f t="shared" si="11"/>
        <v>-4886016.9000000004</v>
      </c>
      <c r="J225" s="4">
        <f t="shared" si="10"/>
        <v>7.6436999999999999</v>
      </c>
      <c r="K225" s="121">
        <f t="shared" si="9"/>
        <v>-37347247.380000003</v>
      </c>
    </row>
    <row r="226" spans="1:11">
      <c r="A226" s="127">
        <v>71002</v>
      </c>
      <c r="B226" s="37" t="s">
        <v>305</v>
      </c>
      <c r="C226" s="220"/>
      <c r="D226" s="220"/>
      <c r="E226" s="229"/>
      <c r="F226" s="229"/>
      <c r="G226"/>
      <c r="H226" s="188">
        <f t="shared" si="11"/>
        <v>0</v>
      </c>
      <c r="J226" s="4">
        <f t="shared" si="10"/>
        <v>7.6436999999999999</v>
      </c>
      <c r="K226" s="121">
        <f t="shared" si="9"/>
        <v>0</v>
      </c>
    </row>
    <row r="227" spans="1:11">
      <c r="A227" s="127">
        <v>71003</v>
      </c>
      <c r="B227" s="37" t="s">
        <v>306</v>
      </c>
      <c r="C227" s="220"/>
      <c r="D227" s="220"/>
      <c r="E227" s="229"/>
      <c r="F227" s="229"/>
      <c r="G227"/>
      <c r="H227" s="188">
        <f t="shared" si="11"/>
        <v>0</v>
      </c>
      <c r="J227" s="4">
        <f t="shared" si="10"/>
        <v>7.6436999999999999</v>
      </c>
      <c r="K227" s="121">
        <f t="shared" si="9"/>
        <v>0</v>
      </c>
    </row>
    <row r="228" spans="1:11">
      <c r="A228" s="127">
        <v>71004</v>
      </c>
      <c r="B228" s="37" t="s">
        <v>307</v>
      </c>
      <c r="C228" s="220"/>
      <c r="D228" s="220"/>
      <c r="E228" s="229"/>
      <c r="F228" s="229"/>
      <c r="G228"/>
      <c r="H228" s="188">
        <f t="shared" si="11"/>
        <v>0</v>
      </c>
      <c r="J228" s="4">
        <f t="shared" si="10"/>
        <v>7.6436999999999999</v>
      </c>
      <c r="K228" s="121">
        <f t="shared" si="9"/>
        <v>0</v>
      </c>
    </row>
    <row r="229" spans="1:11">
      <c r="A229" s="127">
        <v>71005</v>
      </c>
      <c r="B229" s="37" t="s">
        <v>308</v>
      </c>
      <c r="C229" s="220"/>
      <c r="D229" s="220"/>
      <c r="E229" s="229"/>
      <c r="F229" s="229"/>
      <c r="G229"/>
      <c r="H229" s="188">
        <f t="shared" si="11"/>
        <v>0</v>
      </c>
      <c r="J229" s="4">
        <f t="shared" si="10"/>
        <v>7.6436999999999999</v>
      </c>
      <c r="K229" s="121">
        <f t="shared" si="9"/>
        <v>0</v>
      </c>
    </row>
    <row r="230" spans="1:11">
      <c r="A230" s="127">
        <v>71006</v>
      </c>
      <c r="B230" s="37" t="s">
        <v>309</v>
      </c>
      <c r="C230" s="220"/>
      <c r="D230" s="220"/>
      <c r="E230" s="229"/>
      <c r="F230" s="229"/>
      <c r="G230"/>
      <c r="H230" s="188">
        <f t="shared" si="11"/>
        <v>0</v>
      </c>
      <c r="J230" s="4">
        <f t="shared" si="10"/>
        <v>7.6436999999999999</v>
      </c>
      <c r="K230" s="121">
        <f t="shared" si="9"/>
        <v>0</v>
      </c>
    </row>
    <row r="231" spans="1:11">
      <c r="A231" s="127">
        <v>71007</v>
      </c>
      <c r="B231" s="37" t="s">
        <v>310</v>
      </c>
      <c r="C231" s="220"/>
      <c r="D231" s="220"/>
      <c r="E231" s="229"/>
      <c r="F231" s="229"/>
      <c r="G231"/>
      <c r="H231" s="188">
        <f t="shared" si="11"/>
        <v>0</v>
      </c>
      <c r="J231" s="4">
        <f t="shared" si="10"/>
        <v>7.6436999999999999</v>
      </c>
      <c r="K231" s="121">
        <f t="shared" si="9"/>
        <v>0</v>
      </c>
    </row>
    <row r="232" spans="1:11">
      <c r="A232" s="127">
        <v>71008</v>
      </c>
      <c r="B232" s="37" t="s">
        <v>311</v>
      </c>
      <c r="C232" s="220"/>
      <c r="D232" s="220">
        <v>258590.81</v>
      </c>
      <c r="E232" s="229"/>
      <c r="F232" s="229"/>
      <c r="G232"/>
      <c r="H232" s="188">
        <f t="shared" si="11"/>
        <v>-258590.81</v>
      </c>
      <c r="J232" s="4">
        <f t="shared" si="10"/>
        <v>7.6436999999999999</v>
      </c>
      <c r="K232" s="121">
        <f t="shared" si="9"/>
        <v>-1976590.57</v>
      </c>
    </row>
    <row r="233" spans="1:11">
      <c r="A233" s="127">
        <v>71009</v>
      </c>
      <c r="B233" s="37" t="s">
        <v>312</v>
      </c>
      <c r="C233" s="220"/>
      <c r="D233" s="220">
        <v>246961.4</v>
      </c>
      <c r="E233" s="229"/>
      <c r="F233" s="229"/>
      <c r="G233"/>
      <c r="H233" s="188">
        <f t="shared" si="11"/>
        <v>-246961.4</v>
      </c>
      <c r="J233" s="4">
        <f t="shared" si="10"/>
        <v>7.6436999999999999</v>
      </c>
      <c r="K233" s="121">
        <f t="shared" si="9"/>
        <v>-1887698.85</v>
      </c>
    </row>
    <row r="234" spans="1:11">
      <c r="A234" s="127">
        <v>71010</v>
      </c>
      <c r="B234" s="125" t="s">
        <v>313</v>
      </c>
      <c r="C234" s="220"/>
      <c r="D234" s="220"/>
      <c r="E234" s="229"/>
      <c r="F234" s="229"/>
      <c r="G234"/>
      <c r="H234" s="188">
        <f t="shared" si="11"/>
        <v>0</v>
      </c>
      <c r="J234" s="4">
        <f t="shared" si="10"/>
        <v>7.6436999999999999</v>
      </c>
      <c r="K234" s="121">
        <f t="shared" si="9"/>
        <v>0</v>
      </c>
    </row>
    <row r="235" spans="1:11">
      <c r="A235" s="36">
        <v>71011</v>
      </c>
      <c r="B235" s="125" t="s">
        <v>314</v>
      </c>
      <c r="C235" s="220"/>
      <c r="D235" s="220"/>
      <c r="E235" s="229"/>
      <c r="F235" s="229"/>
      <c r="G235"/>
      <c r="H235" s="188">
        <f t="shared" si="11"/>
        <v>0</v>
      </c>
      <c r="J235" s="4">
        <f t="shared" si="10"/>
        <v>7.6436999999999999</v>
      </c>
      <c r="K235" s="121">
        <f t="shared" si="9"/>
        <v>0</v>
      </c>
    </row>
    <row r="236" spans="1:11">
      <c r="A236" s="36">
        <v>71012</v>
      </c>
      <c r="B236" s="125" t="s">
        <v>315</v>
      </c>
      <c r="C236" s="220"/>
      <c r="D236" s="220"/>
      <c r="E236" s="229"/>
      <c r="F236" s="229"/>
      <c r="G236"/>
      <c r="H236" s="188">
        <f t="shared" si="11"/>
        <v>0</v>
      </c>
      <c r="J236" s="4">
        <f t="shared" si="10"/>
        <v>7.6436999999999999</v>
      </c>
      <c r="K236" s="121">
        <f t="shared" si="9"/>
        <v>0</v>
      </c>
    </row>
    <row r="237" spans="1:11">
      <c r="A237" s="36">
        <v>71013</v>
      </c>
      <c r="B237" s="125" t="s">
        <v>316</v>
      </c>
      <c r="C237" s="220"/>
      <c r="D237" s="220"/>
      <c r="E237" s="229"/>
      <c r="F237" s="229"/>
      <c r="G237"/>
      <c r="H237" s="188">
        <f t="shared" si="11"/>
        <v>0</v>
      </c>
      <c r="J237" s="4">
        <f t="shared" si="10"/>
        <v>7.6436999999999999</v>
      </c>
      <c r="K237" s="121">
        <f t="shared" si="9"/>
        <v>0</v>
      </c>
    </row>
    <row r="238" spans="1:11">
      <c r="A238" s="36">
        <v>71014</v>
      </c>
      <c r="B238" s="125" t="s">
        <v>317</v>
      </c>
      <c r="C238" s="220"/>
      <c r="D238" s="220"/>
      <c r="E238" s="229"/>
      <c r="F238" s="229"/>
      <c r="G238"/>
      <c r="H238" s="188">
        <f t="shared" si="11"/>
        <v>0</v>
      </c>
      <c r="J238" s="4">
        <f t="shared" si="10"/>
        <v>7.6436999999999999</v>
      </c>
      <c r="K238" s="121">
        <f t="shared" si="9"/>
        <v>0</v>
      </c>
    </row>
    <row r="239" spans="1:11">
      <c r="A239" s="36">
        <v>71015</v>
      </c>
      <c r="B239" s="125" t="s">
        <v>318</v>
      </c>
      <c r="C239" s="220"/>
      <c r="D239" s="220">
        <v>2384.4299999999998</v>
      </c>
      <c r="E239" s="229"/>
      <c r="F239" s="229"/>
      <c r="G239"/>
      <c r="H239" s="188">
        <f t="shared" si="11"/>
        <v>-2384.4299999999998</v>
      </c>
      <c r="J239" s="4">
        <f t="shared" si="10"/>
        <v>7.6436999999999999</v>
      </c>
      <c r="K239" s="121">
        <f t="shared" si="9"/>
        <v>-18225.87</v>
      </c>
    </row>
    <row r="240" spans="1:11">
      <c r="A240" s="36">
        <v>71016</v>
      </c>
      <c r="B240" s="125" t="s">
        <v>319</v>
      </c>
      <c r="C240" s="220"/>
      <c r="D240" s="220"/>
      <c r="E240" s="229"/>
      <c r="F240" s="229"/>
      <c r="G240"/>
      <c r="H240" s="188">
        <f t="shared" si="11"/>
        <v>0</v>
      </c>
      <c r="J240" s="4">
        <f t="shared" si="10"/>
        <v>7.6436999999999999</v>
      </c>
      <c r="K240" s="121">
        <f t="shared" si="9"/>
        <v>0</v>
      </c>
    </row>
    <row r="241" spans="1:11">
      <c r="A241" s="36">
        <v>71017</v>
      </c>
      <c r="B241" s="125" t="s">
        <v>320</v>
      </c>
      <c r="C241" s="220"/>
      <c r="D241" s="220"/>
      <c r="E241" s="229"/>
      <c r="F241" s="229"/>
      <c r="G241"/>
      <c r="H241" s="188">
        <f t="shared" si="11"/>
        <v>0</v>
      </c>
      <c r="J241" s="4">
        <f t="shared" si="10"/>
        <v>7.6436999999999999</v>
      </c>
      <c r="K241" s="121">
        <f t="shared" si="9"/>
        <v>0</v>
      </c>
    </row>
    <row r="242" spans="1:11">
      <c r="A242" s="36">
        <v>71018</v>
      </c>
      <c r="B242" s="125" t="s">
        <v>321</v>
      </c>
      <c r="C242" s="220"/>
      <c r="D242" s="220"/>
      <c r="E242" s="229"/>
      <c r="F242" s="229"/>
      <c r="G242"/>
      <c r="H242" s="188">
        <f t="shared" si="11"/>
        <v>0</v>
      </c>
      <c r="J242" s="4">
        <f t="shared" si="10"/>
        <v>7.6436999999999999</v>
      </c>
      <c r="K242" s="121">
        <f t="shared" si="9"/>
        <v>0</v>
      </c>
    </row>
    <row r="243" spans="1:11">
      <c r="A243" s="36">
        <v>71019</v>
      </c>
      <c r="B243" s="125" t="s">
        <v>322</v>
      </c>
      <c r="C243" s="220"/>
      <c r="D243" s="220"/>
      <c r="E243" s="229"/>
      <c r="F243" s="229"/>
      <c r="G243"/>
      <c r="H243" s="188">
        <f t="shared" si="11"/>
        <v>0</v>
      </c>
      <c r="J243" s="4">
        <f t="shared" si="10"/>
        <v>7.6436999999999999</v>
      </c>
      <c r="K243" s="121">
        <f t="shared" si="9"/>
        <v>0</v>
      </c>
    </row>
    <row r="244" spans="1:11">
      <c r="A244" s="36">
        <v>71020</v>
      </c>
      <c r="B244" s="125" t="s">
        <v>323</v>
      </c>
      <c r="C244" s="220"/>
      <c r="D244" s="220"/>
      <c r="E244" s="229"/>
      <c r="F244" s="229"/>
      <c r="G244"/>
      <c r="H244" s="188">
        <f t="shared" si="11"/>
        <v>0</v>
      </c>
      <c r="J244" s="4">
        <f t="shared" si="10"/>
        <v>7.6436999999999999</v>
      </c>
      <c r="K244" s="121">
        <f t="shared" si="9"/>
        <v>0</v>
      </c>
    </row>
    <row r="245" spans="1:11">
      <c r="A245" s="36">
        <v>71021</v>
      </c>
      <c r="B245" s="125" t="s">
        <v>324</v>
      </c>
      <c r="C245" s="220"/>
      <c r="D245" s="220"/>
      <c r="E245" s="229"/>
      <c r="F245" s="229"/>
      <c r="G245"/>
      <c r="H245" s="188">
        <f t="shared" si="11"/>
        <v>0</v>
      </c>
      <c r="J245" s="4">
        <f t="shared" si="10"/>
        <v>7.6436999999999999</v>
      </c>
      <c r="K245" s="121">
        <f t="shared" si="9"/>
        <v>0</v>
      </c>
    </row>
    <row r="246" spans="1:11">
      <c r="A246" s="36">
        <v>71022</v>
      </c>
      <c r="B246" s="125" t="s">
        <v>325</v>
      </c>
      <c r="C246" s="220"/>
      <c r="D246" s="220"/>
      <c r="E246" s="229"/>
      <c r="F246" s="229"/>
      <c r="G246"/>
      <c r="H246" s="188">
        <f t="shared" si="11"/>
        <v>0</v>
      </c>
      <c r="J246" s="4">
        <f t="shared" si="10"/>
        <v>7.6436999999999999</v>
      </c>
      <c r="K246" s="121">
        <f t="shared" si="9"/>
        <v>0</v>
      </c>
    </row>
    <row r="247" spans="1:11">
      <c r="A247" s="36">
        <v>71023</v>
      </c>
      <c r="B247" s="125" t="s">
        <v>326</v>
      </c>
      <c r="C247" s="220"/>
      <c r="D247" s="220"/>
      <c r="E247" s="229"/>
      <c r="F247" s="229"/>
      <c r="G247"/>
      <c r="H247" s="188">
        <f t="shared" si="11"/>
        <v>0</v>
      </c>
      <c r="J247" s="4">
        <f t="shared" si="10"/>
        <v>7.6436999999999999</v>
      </c>
      <c r="K247" s="121">
        <f t="shared" si="9"/>
        <v>0</v>
      </c>
    </row>
    <row r="248" spans="1:11">
      <c r="A248" s="36">
        <v>71024</v>
      </c>
      <c r="B248" s="132" t="s">
        <v>327</v>
      </c>
      <c r="C248" s="220"/>
      <c r="D248" s="220"/>
      <c r="E248" s="229"/>
      <c r="F248" s="229"/>
      <c r="G248"/>
      <c r="H248" s="188">
        <f t="shared" si="11"/>
        <v>0</v>
      </c>
      <c r="J248" s="4">
        <f t="shared" si="10"/>
        <v>7.6436999999999999</v>
      </c>
      <c r="K248" s="121">
        <f t="shared" si="9"/>
        <v>0</v>
      </c>
    </row>
    <row r="249" spans="1:11">
      <c r="A249" s="128">
        <v>71025</v>
      </c>
      <c r="B249" s="37" t="s">
        <v>328</v>
      </c>
      <c r="C249" s="220"/>
      <c r="D249" s="220"/>
      <c r="E249" s="229"/>
      <c r="F249" s="229"/>
      <c r="G249"/>
      <c r="H249" s="188">
        <f t="shared" si="11"/>
        <v>0</v>
      </c>
      <c r="J249" s="4">
        <f t="shared" si="10"/>
        <v>7.6436999999999999</v>
      </c>
      <c r="K249" s="121">
        <f t="shared" si="9"/>
        <v>0</v>
      </c>
    </row>
    <row r="250" spans="1:11">
      <c r="A250" s="128">
        <v>71026</v>
      </c>
      <c r="B250" s="37" t="s">
        <v>329</v>
      </c>
      <c r="C250" s="220"/>
      <c r="D250" s="220">
        <v>100</v>
      </c>
      <c r="E250" s="229"/>
      <c r="F250" s="229"/>
      <c r="G250"/>
      <c r="H250" s="188">
        <f t="shared" si="11"/>
        <v>-100</v>
      </c>
      <c r="J250" s="4">
        <f t="shared" si="10"/>
        <v>7.6436999999999999</v>
      </c>
      <c r="K250" s="121">
        <f t="shared" si="9"/>
        <v>-764.37</v>
      </c>
    </row>
    <row r="251" spans="1:11">
      <c r="A251" s="128">
        <v>71027</v>
      </c>
      <c r="B251" s="37" t="s">
        <v>330</v>
      </c>
      <c r="C251" s="220"/>
      <c r="D251" s="220"/>
      <c r="E251" s="229"/>
      <c r="F251" s="229"/>
      <c r="G251"/>
      <c r="H251" s="188">
        <f t="shared" si="11"/>
        <v>0</v>
      </c>
      <c r="J251" s="4">
        <f t="shared" si="10"/>
        <v>7.6436999999999999</v>
      </c>
      <c r="K251" s="121">
        <f t="shared" si="9"/>
        <v>0</v>
      </c>
    </row>
    <row r="252" spans="1:11">
      <c r="A252" s="128">
        <v>71028</v>
      </c>
      <c r="B252" s="37" t="s">
        <v>331</v>
      </c>
      <c r="C252" s="220"/>
      <c r="D252" s="220"/>
      <c r="E252" s="229"/>
      <c r="F252" s="229"/>
      <c r="G252"/>
      <c r="H252" s="188">
        <f t="shared" si="11"/>
        <v>0</v>
      </c>
      <c r="J252" s="4">
        <f t="shared" si="10"/>
        <v>7.6436999999999999</v>
      </c>
      <c r="K252" s="121">
        <f t="shared" si="9"/>
        <v>0</v>
      </c>
    </row>
    <row r="253" spans="1:11">
      <c r="A253" s="127">
        <v>71998</v>
      </c>
      <c r="B253" s="37" t="s">
        <v>332</v>
      </c>
      <c r="C253" s="220"/>
      <c r="D253" s="220">
        <v>312845</v>
      </c>
      <c r="E253" s="229"/>
      <c r="F253" s="229"/>
      <c r="G253"/>
      <c r="H253" s="188">
        <f t="shared" si="11"/>
        <v>-312845</v>
      </c>
      <c r="J253" s="4">
        <f t="shared" si="10"/>
        <v>7.6436999999999999</v>
      </c>
      <c r="K253" s="121">
        <f t="shared" si="9"/>
        <v>-2391293.33</v>
      </c>
    </row>
    <row r="254" spans="1:11">
      <c r="A254" s="127">
        <v>72100</v>
      </c>
      <c r="B254" s="37" t="s">
        <v>333</v>
      </c>
      <c r="C254" s="220"/>
      <c r="D254" s="220"/>
      <c r="E254" s="229"/>
      <c r="F254" s="229"/>
      <c r="G254"/>
      <c r="H254" s="188">
        <f t="shared" si="11"/>
        <v>0</v>
      </c>
      <c r="J254" s="4">
        <f t="shared" si="10"/>
        <v>7.6436999999999999</v>
      </c>
      <c r="K254" s="121">
        <f t="shared" si="9"/>
        <v>0</v>
      </c>
    </row>
    <row r="255" spans="1:11">
      <c r="A255" s="127">
        <v>72101</v>
      </c>
      <c r="B255" s="37" t="s">
        <v>334</v>
      </c>
      <c r="C255" s="220"/>
      <c r="D255" s="220"/>
      <c r="E255" s="229"/>
      <c r="F255" s="229"/>
      <c r="G255"/>
      <c r="H255" s="188">
        <f t="shared" si="11"/>
        <v>0</v>
      </c>
      <c r="J255" s="4">
        <f t="shared" si="10"/>
        <v>7.6436999999999999</v>
      </c>
      <c r="K255" s="121">
        <f t="shared" si="9"/>
        <v>0</v>
      </c>
    </row>
    <row r="256" spans="1:11">
      <c r="A256" s="127">
        <v>72102</v>
      </c>
      <c r="B256" s="37" t="s">
        <v>335</v>
      </c>
      <c r="C256" s="220"/>
      <c r="D256" s="220"/>
      <c r="E256" s="229"/>
      <c r="F256" s="229"/>
      <c r="G256"/>
      <c r="H256" s="188">
        <f t="shared" si="11"/>
        <v>0</v>
      </c>
      <c r="J256" s="4">
        <f t="shared" si="10"/>
        <v>7.6436999999999999</v>
      </c>
      <c r="K256" s="121">
        <f t="shared" si="9"/>
        <v>0</v>
      </c>
    </row>
    <row r="257" spans="1:11">
      <c r="A257" s="127">
        <v>72200</v>
      </c>
      <c r="B257" s="37" t="s">
        <v>337</v>
      </c>
      <c r="C257" s="220"/>
      <c r="D257" s="220"/>
      <c r="E257" s="229"/>
      <c r="F257" s="229"/>
      <c r="G257"/>
      <c r="H257" s="188">
        <f t="shared" si="11"/>
        <v>0</v>
      </c>
      <c r="J257" s="4">
        <f t="shared" si="10"/>
        <v>7.6436999999999999</v>
      </c>
      <c r="K257" s="121">
        <f t="shared" si="9"/>
        <v>0</v>
      </c>
    </row>
    <row r="258" spans="1:11">
      <c r="A258" s="128">
        <v>73006</v>
      </c>
      <c r="B258" s="37" t="s">
        <v>338</v>
      </c>
      <c r="C258" s="220"/>
      <c r="D258" s="220"/>
      <c r="E258" s="229"/>
      <c r="F258" s="229"/>
      <c r="G258"/>
      <c r="H258" s="188">
        <f t="shared" si="11"/>
        <v>0</v>
      </c>
      <c r="J258" s="4">
        <f t="shared" si="10"/>
        <v>7.6436999999999999</v>
      </c>
      <c r="K258" s="121">
        <f t="shared" si="9"/>
        <v>0</v>
      </c>
    </row>
    <row r="259" spans="1:11">
      <c r="A259" s="127">
        <v>74100</v>
      </c>
      <c r="B259" s="37" t="s">
        <v>339</v>
      </c>
      <c r="C259" s="220"/>
      <c r="D259" s="220"/>
      <c r="E259" s="229"/>
      <c r="F259" s="229"/>
      <c r="G259"/>
      <c r="H259" s="188">
        <f t="shared" si="11"/>
        <v>0</v>
      </c>
      <c r="J259" s="4">
        <f t="shared" si="10"/>
        <v>7.6436999999999999</v>
      </c>
      <c r="K259" s="121">
        <f t="shared" si="9"/>
        <v>0</v>
      </c>
    </row>
    <row r="260" spans="1:11">
      <c r="A260" s="127">
        <v>74101</v>
      </c>
      <c r="B260" s="37" t="s">
        <v>340</v>
      </c>
      <c r="C260" s="220"/>
      <c r="D260" s="220"/>
      <c r="E260" s="229"/>
      <c r="F260" s="229"/>
      <c r="G260"/>
      <c r="H260" s="188">
        <f t="shared" si="11"/>
        <v>0</v>
      </c>
      <c r="J260" s="4">
        <f t="shared" si="10"/>
        <v>7.6436999999999999</v>
      </c>
      <c r="K260" s="121">
        <f t="shared" si="9"/>
        <v>0</v>
      </c>
    </row>
    <row r="261" spans="1:11">
      <c r="A261" s="127">
        <v>74102</v>
      </c>
      <c r="B261" s="37" t="s">
        <v>341</v>
      </c>
      <c r="C261" s="220"/>
      <c r="D261" s="220"/>
      <c r="E261" s="229"/>
      <c r="F261" s="229"/>
      <c r="G261"/>
      <c r="H261" s="188">
        <f t="shared" si="11"/>
        <v>0</v>
      </c>
      <c r="J261" s="4">
        <f t="shared" si="10"/>
        <v>7.6436999999999999</v>
      </c>
      <c r="K261" s="121">
        <f t="shared" si="9"/>
        <v>0</v>
      </c>
    </row>
    <row r="262" spans="1:11">
      <c r="A262" s="127">
        <v>74200</v>
      </c>
      <c r="B262" s="37" t="s">
        <v>342</v>
      </c>
      <c r="C262" s="220"/>
      <c r="D262" s="220"/>
      <c r="E262" s="229"/>
      <c r="F262" s="229"/>
      <c r="G262"/>
      <c r="H262" s="188">
        <f t="shared" si="11"/>
        <v>0</v>
      </c>
      <c r="J262" s="4">
        <f t="shared" si="10"/>
        <v>7.6436999999999999</v>
      </c>
      <c r="K262" s="121">
        <f t="shared" si="9"/>
        <v>0</v>
      </c>
    </row>
    <row r="263" spans="1:11">
      <c r="A263" s="127">
        <v>74201</v>
      </c>
      <c r="B263" s="37" t="s">
        <v>343</v>
      </c>
      <c r="C263" s="220"/>
      <c r="D263" s="220"/>
      <c r="E263" s="229"/>
      <c r="F263" s="229"/>
      <c r="G263"/>
      <c r="H263" s="188">
        <f t="shared" si="11"/>
        <v>0</v>
      </c>
      <c r="J263" s="4">
        <f t="shared" si="10"/>
        <v>7.6436999999999999</v>
      </c>
      <c r="K263" s="121">
        <f t="shared" si="9"/>
        <v>0</v>
      </c>
    </row>
    <row r="264" spans="1:11">
      <c r="A264" s="127">
        <v>74202</v>
      </c>
      <c r="B264" s="37" t="s">
        <v>344</v>
      </c>
      <c r="C264" s="220"/>
      <c r="D264" s="220"/>
      <c r="E264" s="229"/>
      <c r="F264" s="229"/>
      <c r="G264"/>
      <c r="H264" s="188">
        <f t="shared" si="11"/>
        <v>0</v>
      </c>
      <c r="J264" s="4">
        <f t="shared" si="10"/>
        <v>7.6436999999999999</v>
      </c>
      <c r="K264" s="121">
        <f t="shared" ref="K264:K327" si="12">ROUND(H264*J264,2)</f>
        <v>0</v>
      </c>
    </row>
    <row r="265" spans="1:11">
      <c r="A265" s="127">
        <v>74203</v>
      </c>
      <c r="B265" s="37" t="s">
        <v>345</v>
      </c>
      <c r="C265" s="220"/>
      <c r="D265" s="220"/>
      <c r="E265" s="229"/>
      <c r="F265" s="229"/>
      <c r="G265"/>
      <c r="H265" s="188">
        <f t="shared" si="11"/>
        <v>0</v>
      </c>
      <c r="J265" s="4">
        <f t="shared" ref="J265:J328" si="13">J264</f>
        <v>7.6436999999999999</v>
      </c>
      <c r="K265" s="121">
        <f t="shared" si="12"/>
        <v>0</v>
      </c>
    </row>
    <row r="266" spans="1:11">
      <c r="A266" s="127">
        <v>74204</v>
      </c>
      <c r="B266" s="37" t="s">
        <v>346</v>
      </c>
      <c r="C266" s="220"/>
      <c r="D266" s="220"/>
      <c r="E266" s="229"/>
      <c r="F266" s="229"/>
      <c r="G266"/>
      <c r="H266" s="188">
        <f t="shared" si="11"/>
        <v>0</v>
      </c>
      <c r="J266" s="4">
        <f t="shared" si="13"/>
        <v>7.6436999999999999</v>
      </c>
      <c r="K266" s="121">
        <f t="shared" si="12"/>
        <v>0</v>
      </c>
    </row>
    <row r="267" spans="1:11">
      <c r="A267" s="127">
        <v>74300</v>
      </c>
      <c r="B267" s="37" t="s">
        <v>347</v>
      </c>
      <c r="C267" s="220"/>
      <c r="D267" s="220"/>
      <c r="E267" s="229"/>
      <c r="F267" s="229"/>
      <c r="G267"/>
      <c r="H267" s="188">
        <f t="shared" ref="H267:H334" si="14">ROUND(C267-D267+E267-F267,2)</f>
        <v>0</v>
      </c>
      <c r="J267" s="4">
        <f t="shared" si="13"/>
        <v>7.6436999999999999</v>
      </c>
      <c r="K267" s="121">
        <f t="shared" si="12"/>
        <v>0</v>
      </c>
    </row>
    <row r="268" spans="1:11">
      <c r="A268" s="127">
        <v>81000</v>
      </c>
      <c r="B268" s="37" t="s">
        <v>483</v>
      </c>
      <c r="C268" s="220"/>
      <c r="D268" s="220"/>
      <c r="E268" s="229"/>
      <c r="F268" s="229"/>
      <c r="G268"/>
      <c r="H268" s="188">
        <f t="shared" si="14"/>
        <v>0</v>
      </c>
      <c r="J268" s="4">
        <f t="shared" si="13"/>
        <v>7.6436999999999999</v>
      </c>
      <c r="K268" s="121">
        <f t="shared" si="12"/>
        <v>0</v>
      </c>
    </row>
    <row r="269" spans="1:11">
      <c r="A269" s="127">
        <v>81001</v>
      </c>
      <c r="B269" s="125" t="s">
        <v>304</v>
      </c>
      <c r="C269" s="220">
        <v>4459694.26</v>
      </c>
      <c r="D269" s="220"/>
      <c r="E269" s="229"/>
      <c r="F269" s="229"/>
      <c r="G269"/>
      <c r="H269" s="188">
        <f t="shared" si="14"/>
        <v>4459694.26</v>
      </c>
      <c r="J269" s="4">
        <f t="shared" si="13"/>
        <v>7.6436999999999999</v>
      </c>
      <c r="K269" s="121">
        <f t="shared" si="12"/>
        <v>34088565.020000003</v>
      </c>
    </row>
    <row r="270" spans="1:11">
      <c r="A270" s="127">
        <v>81002</v>
      </c>
      <c r="B270" s="125" t="s">
        <v>305</v>
      </c>
      <c r="C270" s="220"/>
      <c r="D270" s="220"/>
      <c r="E270" s="229"/>
      <c r="F270" s="229"/>
      <c r="G270"/>
      <c r="H270" s="188">
        <f t="shared" si="14"/>
        <v>0</v>
      </c>
      <c r="J270" s="4">
        <f t="shared" si="13"/>
        <v>7.6436999999999999</v>
      </c>
      <c r="K270" s="121">
        <f t="shared" si="12"/>
        <v>0</v>
      </c>
    </row>
    <row r="271" spans="1:11">
      <c r="A271" s="127">
        <v>81003</v>
      </c>
      <c r="B271" s="125" t="s">
        <v>306</v>
      </c>
      <c r="C271" s="220"/>
      <c r="D271" s="220"/>
      <c r="E271" s="229"/>
      <c r="F271" s="229"/>
      <c r="G271"/>
      <c r="H271" s="188">
        <f t="shared" si="14"/>
        <v>0</v>
      </c>
      <c r="J271" s="4">
        <f t="shared" si="13"/>
        <v>7.6436999999999999</v>
      </c>
      <c r="K271" s="121">
        <f t="shared" si="12"/>
        <v>0</v>
      </c>
    </row>
    <row r="272" spans="1:11">
      <c r="A272" s="127">
        <v>81004</v>
      </c>
      <c r="B272" s="125" t="s">
        <v>307</v>
      </c>
      <c r="C272" s="220"/>
      <c r="D272" s="220"/>
      <c r="E272" s="229"/>
      <c r="F272" s="229"/>
      <c r="G272"/>
      <c r="H272" s="188">
        <f t="shared" si="14"/>
        <v>0</v>
      </c>
      <c r="J272" s="4">
        <f t="shared" si="13"/>
        <v>7.6436999999999999</v>
      </c>
      <c r="K272" s="121">
        <f t="shared" si="12"/>
        <v>0</v>
      </c>
    </row>
    <row r="273" spans="1:11">
      <c r="A273" s="127">
        <v>81005</v>
      </c>
      <c r="B273" s="125" t="s">
        <v>308</v>
      </c>
      <c r="C273" s="220"/>
      <c r="D273" s="220"/>
      <c r="E273" s="229"/>
      <c r="F273" s="229"/>
      <c r="G273"/>
      <c r="H273" s="188">
        <f t="shared" si="14"/>
        <v>0</v>
      </c>
      <c r="J273" s="4">
        <f t="shared" si="13"/>
        <v>7.6436999999999999</v>
      </c>
      <c r="K273" s="121">
        <f t="shared" si="12"/>
        <v>0</v>
      </c>
    </row>
    <row r="274" spans="1:11">
      <c r="A274" s="127">
        <v>81006</v>
      </c>
      <c r="B274" s="125" t="s">
        <v>309</v>
      </c>
      <c r="C274" s="220"/>
      <c r="D274" s="220"/>
      <c r="E274" s="229"/>
      <c r="F274" s="229"/>
      <c r="G274"/>
      <c r="H274" s="188">
        <f t="shared" si="14"/>
        <v>0</v>
      </c>
      <c r="J274" s="4">
        <f t="shared" si="13"/>
        <v>7.6436999999999999</v>
      </c>
      <c r="K274" s="121">
        <f t="shared" si="12"/>
        <v>0</v>
      </c>
    </row>
    <row r="275" spans="1:11">
      <c r="A275" s="127">
        <v>81007</v>
      </c>
      <c r="B275" s="37" t="s">
        <v>310</v>
      </c>
      <c r="C275" s="220"/>
      <c r="D275" s="220"/>
      <c r="E275" s="229"/>
      <c r="F275" s="229"/>
      <c r="G275"/>
      <c r="H275" s="188">
        <f t="shared" si="14"/>
        <v>0</v>
      </c>
      <c r="J275" s="4">
        <f t="shared" si="13"/>
        <v>7.6436999999999999</v>
      </c>
      <c r="K275" s="121">
        <f t="shared" si="12"/>
        <v>0</v>
      </c>
    </row>
    <row r="276" spans="1:11">
      <c r="A276" s="127">
        <v>81008</v>
      </c>
      <c r="B276" s="37" t="s">
        <v>311</v>
      </c>
      <c r="C276" s="220">
        <v>17812.84</v>
      </c>
      <c r="D276" s="220"/>
      <c r="E276" s="229"/>
      <c r="F276" s="229"/>
      <c r="G276"/>
      <c r="H276" s="188">
        <f t="shared" si="14"/>
        <v>17812.84</v>
      </c>
      <c r="J276" s="4">
        <f t="shared" si="13"/>
        <v>7.6436999999999999</v>
      </c>
      <c r="K276" s="121">
        <f t="shared" si="12"/>
        <v>136156.01</v>
      </c>
    </row>
    <row r="277" spans="1:11">
      <c r="A277" s="127">
        <v>81009</v>
      </c>
      <c r="B277" s="37" t="s">
        <v>312</v>
      </c>
      <c r="C277" s="220">
        <v>230143.74</v>
      </c>
      <c r="D277" s="220"/>
      <c r="E277" s="229"/>
      <c r="F277" s="229"/>
      <c r="G277"/>
      <c r="H277" s="188">
        <f t="shared" si="14"/>
        <v>230143.74</v>
      </c>
      <c r="J277" s="4">
        <f t="shared" si="13"/>
        <v>7.6436999999999999</v>
      </c>
      <c r="K277" s="121">
        <f t="shared" si="12"/>
        <v>1759149.71</v>
      </c>
    </row>
    <row r="278" spans="1:11">
      <c r="A278" s="129">
        <v>81010</v>
      </c>
      <c r="B278" s="132" t="s">
        <v>313</v>
      </c>
      <c r="C278" s="220"/>
      <c r="D278" s="220"/>
      <c r="E278" s="229"/>
      <c r="F278" s="229"/>
      <c r="G278"/>
      <c r="H278" s="188">
        <f t="shared" si="14"/>
        <v>0</v>
      </c>
      <c r="J278" s="4">
        <f t="shared" si="13"/>
        <v>7.6436999999999999</v>
      </c>
      <c r="K278" s="121">
        <f t="shared" si="12"/>
        <v>0</v>
      </c>
    </row>
    <row r="279" spans="1:11">
      <c r="A279" s="127">
        <v>81011</v>
      </c>
      <c r="B279" s="125" t="s">
        <v>314</v>
      </c>
      <c r="C279" s="220"/>
      <c r="D279" s="220"/>
      <c r="E279" s="229"/>
      <c r="F279" s="229"/>
      <c r="G279"/>
      <c r="H279" s="188">
        <f t="shared" si="14"/>
        <v>0</v>
      </c>
      <c r="J279" s="4">
        <f t="shared" si="13"/>
        <v>7.6436999999999999</v>
      </c>
      <c r="K279" s="121">
        <f t="shared" si="12"/>
        <v>0</v>
      </c>
    </row>
    <row r="280" spans="1:11">
      <c r="A280" s="127">
        <v>81012</v>
      </c>
      <c r="B280" s="125" t="s">
        <v>315</v>
      </c>
      <c r="C280" s="220"/>
      <c r="D280" s="220"/>
      <c r="E280" s="229"/>
      <c r="F280" s="229"/>
      <c r="G280"/>
      <c r="H280" s="188">
        <f t="shared" si="14"/>
        <v>0</v>
      </c>
      <c r="J280" s="4">
        <f t="shared" si="13"/>
        <v>7.6436999999999999</v>
      </c>
      <c r="K280" s="121">
        <f t="shared" si="12"/>
        <v>0</v>
      </c>
    </row>
    <row r="281" spans="1:11">
      <c r="A281" s="127">
        <v>81013</v>
      </c>
      <c r="B281" s="125" t="s">
        <v>316</v>
      </c>
      <c r="C281" s="220"/>
      <c r="D281" s="220"/>
      <c r="E281" s="229"/>
      <c r="F281" s="229"/>
      <c r="G281"/>
      <c r="H281" s="188">
        <f t="shared" si="14"/>
        <v>0</v>
      </c>
      <c r="J281" s="4">
        <f t="shared" si="13"/>
        <v>7.6436999999999999</v>
      </c>
      <c r="K281" s="121">
        <f t="shared" si="12"/>
        <v>0</v>
      </c>
    </row>
    <row r="282" spans="1:11">
      <c r="A282" s="127">
        <v>81014</v>
      </c>
      <c r="B282" s="125" t="s">
        <v>317</v>
      </c>
      <c r="C282" s="220"/>
      <c r="D282" s="220"/>
      <c r="E282" s="229"/>
      <c r="F282" s="229"/>
      <c r="G282"/>
      <c r="H282" s="188">
        <f t="shared" si="14"/>
        <v>0</v>
      </c>
      <c r="J282" s="4">
        <f t="shared" si="13"/>
        <v>7.6436999999999999</v>
      </c>
      <c r="K282" s="121">
        <f t="shared" si="12"/>
        <v>0</v>
      </c>
    </row>
    <row r="283" spans="1:11">
      <c r="A283" s="127">
        <v>81015</v>
      </c>
      <c r="B283" s="125" t="s">
        <v>318</v>
      </c>
      <c r="C283" s="220">
        <v>2172.7600000000002</v>
      </c>
      <c r="D283" s="220"/>
      <c r="E283" s="229"/>
      <c r="F283" s="229"/>
      <c r="G283"/>
      <c r="H283" s="188">
        <f t="shared" si="14"/>
        <v>2172.7600000000002</v>
      </c>
      <c r="J283" s="4">
        <f t="shared" si="13"/>
        <v>7.6436999999999999</v>
      </c>
      <c r="K283" s="121">
        <f t="shared" si="12"/>
        <v>16607.93</v>
      </c>
    </row>
    <row r="284" spans="1:11">
      <c r="A284" s="36">
        <v>81016</v>
      </c>
      <c r="B284" s="125" t="s">
        <v>319</v>
      </c>
      <c r="C284" s="220"/>
      <c r="D284" s="220"/>
      <c r="E284" s="229"/>
      <c r="F284" s="229"/>
      <c r="G284"/>
      <c r="H284" s="188">
        <f t="shared" si="14"/>
        <v>0</v>
      </c>
      <c r="J284" s="4">
        <f t="shared" si="13"/>
        <v>7.6436999999999999</v>
      </c>
      <c r="K284" s="121">
        <f t="shared" si="12"/>
        <v>0</v>
      </c>
    </row>
    <row r="285" spans="1:11">
      <c r="A285" s="36">
        <v>81017</v>
      </c>
      <c r="B285" s="125" t="s">
        <v>320</v>
      </c>
      <c r="C285" s="220"/>
      <c r="D285" s="220"/>
      <c r="E285" s="229"/>
      <c r="F285" s="229"/>
      <c r="G285"/>
      <c r="H285" s="188">
        <f t="shared" si="14"/>
        <v>0</v>
      </c>
      <c r="J285" s="4">
        <f t="shared" si="13"/>
        <v>7.6436999999999999</v>
      </c>
      <c r="K285" s="121">
        <f t="shared" si="12"/>
        <v>0</v>
      </c>
    </row>
    <row r="286" spans="1:11">
      <c r="A286" s="36">
        <v>81018</v>
      </c>
      <c r="B286" s="125" t="s">
        <v>321</v>
      </c>
      <c r="C286" s="220"/>
      <c r="D286" s="220"/>
      <c r="E286" s="229"/>
      <c r="F286" s="229"/>
      <c r="G286"/>
      <c r="H286" s="188">
        <f t="shared" si="14"/>
        <v>0</v>
      </c>
      <c r="J286" s="4">
        <f t="shared" si="13"/>
        <v>7.6436999999999999</v>
      </c>
      <c r="K286" s="121">
        <f t="shared" si="12"/>
        <v>0</v>
      </c>
    </row>
    <row r="287" spans="1:11">
      <c r="A287" s="36">
        <v>81019</v>
      </c>
      <c r="B287" s="125" t="s">
        <v>322</v>
      </c>
      <c r="C287" s="220"/>
      <c r="D287" s="220"/>
      <c r="E287" s="229"/>
      <c r="F287" s="229"/>
      <c r="G287"/>
      <c r="H287" s="188">
        <f t="shared" si="14"/>
        <v>0</v>
      </c>
      <c r="J287" s="4">
        <f t="shared" si="13"/>
        <v>7.6436999999999999</v>
      </c>
      <c r="K287" s="121">
        <f t="shared" si="12"/>
        <v>0</v>
      </c>
    </row>
    <row r="288" spans="1:11">
      <c r="A288" s="36">
        <v>81020</v>
      </c>
      <c r="B288" s="125" t="s">
        <v>323</v>
      </c>
      <c r="C288" s="220"/>
      <c r="D288" s="220"/>
      <c r="E288" s="229"/>
      <c r="F288" s="229"/>
      <c r="G288"/>
      <c r="H288" s="188">
        <f t="shared" si="14"/>
        <v>0</v>
      </c>
      <c r="J288" s="4">
        <f t="shared" si="13"/>
        <v>7.6436999999999999</v>
      </c>
      <c r="K288" s="121">
        <f t="shared" si="12"/>
        <v>0</v>
      </c>
    </row>
    <row r="289" spans="1:11">
      <c r="A289" s="36">
        <v>81021</v>
      </c>
      <c r="B289" s="125" t="s">
        <v>324</v>
      </c>
      <c r="C289" s="220"/>
      <c r="D289" s="220"/>
      <c r="E289" s="229"/>
      <c r="F289" s="229"/>
      <c r="G289"/>
      <c r="H289" s="188">
        <f t="shared" si="14"/>
        <v>0</v>
      </c>
      <c r="J289" s="4">
        <f t="shared" si="13"/>
        <v>7.6436999999999999</v>
      </c>
      <c r="K289" s="121">
        <f t="shared" si="12"/>
        <v>0</v>
      </c>
    </row>
    <row r="290" spans="1:11">
      <c r="A290" s="36">
        <v>81022</v>
      </c>
      <c r="B290" s="125" t="s">
        <v>325</v>
      </c>
      <c r="C290" s="220"/>
      <c r="D290" s="220"/>
      <c r="E290" s="229"/>
      <c r="F290" s="229"/>
      <c r="G290"/>
      <c r="H290" s="188">
        <f t="shared" si="14"/>
        <v>0</v>
      </c>
      <c r="J290" s="4">
        <f t="shared" si="13"/>
        <v>7.6436999999999999</v>
      </c>
      <c r="K290" s="121">
        <f t="shared" si="12"/>
        <v>0</v>
      </c>
    </row>
    <row r="291" spans="1:11">
      <c r="A291" s="36">
        <v>81023</v>
      </c>
      <c r="B291" s="125" t="s">
        <v>326</v>
      </c>
      <c r="C291" s="220"/>
      <c r="D291" s="220"/>
      <c r="E291" s="229"/>
      <c r="F291" s="229"/>
      <c r="G291"/>
      <c r="H291" s="188">
        <f t="shared" si="14"/>
        <v>0</v>
      </c>
      <c r="J291" s="4">
        <f t="shared" si="13"/>
        <v>7.6436999999999999</v>
      </c>
      <c r="K291" s="121">
        <f t="shared" si="12"/>
        <v>0</v>
      </c>
    </row>
    <row r="292" spans="1:11">
      <c r="A292" s="36">
        <v>81024</v>
      </c>
      <c r="B292" s="132" t="s">
        <v>327</v>
      </c>
      <c r="C292" s="220"/>
      <c r="D292" s="220"/>
      <c r="E292" s="229"/>
      <c r="F292" s="229"/>
      <c r="G292"/>
      <c r="H292" s="188">
        <f t="shared" si="14"/>
        <v>0</v>
      </c>
      <c r="J292" s="4">
        <f t="shared" si="13"/>
        <v>7.6436999999999999</v>
      </c>
      <c r="K292" s="121">
        <f t="shared" si="12"/>
        <v>0</v>
      </c>
    </row>
    <row r="293" spans="1:11">
      <c r="A293" s="128">
        <v>81025</v>
      </c>
      <c r="B293" s="37" t="s">
        <v>328</v>
      </c>
      <c r="C293" s="220"/>
      <c r="D293" s="220"/>
      <c r="E293" s="229"/>
      <c r="F293" s="229"/>
      <c r="G293"/>
      <c r="H293" s="188">
        <f t="shared" si="14"/>
        <v>0</v>
      </c>
      <c r="J293" s="4">
        <f t="shared" si="13"/>
        <v>7.6436999999999999</v>
      </c>
      <c r="K293" s="121">
        <f t="shared" si="12"/>
        <v>0</v>
      </c>
    </row>
    <row r="294" spans="1:11">
      <c r="A294" s="128">
        <v>81026</v>
      </c>
      <c r="B294" s="37" t="s">
        <v>329</v>
      </c>
      <c r="C294" s="220">
        <v>101.5</v>
      </c>
      <c r="D294" s="220"/>
      <c r="E294" s="229"/>
      <c r="F294" s="229"/>
      <c r="G294"/>
      <c r="H294" s="188">
        <f t="shared" si="14"/>
        <v>101.5</v>
      </c>
      <c r="J294" s="4">
        <f t="shared" si="13"/>
        <v>7.6436999999999999</v>
      </c>
      <c r="K294" s="121">
        <f t="shared" si="12"/>
        <v>775.84</v>
      </c>
    </row>
    <row r="295" spans="1:11">
      <c r="A295" s="128">
        <v>81027</v>
      </c>
      <c r="B295" s="37" t="s">
        <v>330</v>
      </c>
      <c r="C295" s="220"/>
      <c r="D295" s="220"/>
      <c r="E295" s="229"/>
      <c r="F295" s="229"/>
      <c r="G295"/>
      <c r="H295" s="188">
        <f t="shared" si="14"/>
        <v>0</v>
      </c>
      <c r="J295" s="4">
        <f t="shared" si="13"/>
        <v>7.6436999999999999</v>
      </c>
      <c r="K295" s="121">
        <f t="shared" si="12"/>
        <v>0</v>
      </c>
    </row>
    <row r="296" spans="1:11">
      <c r="A296" s="128">
        <v>81028</v>
      </c>
      <c r="B296" s="37" t="s">
        <v>331</v>
      </c>
      <c r="C296" s="220"/>
      <c r="D296" s="220"/>
      <c r="E296" s="229"/>
      <c r="F296" s="229"/>
      <c r="G296"/>
      <c r="H296" s="188">
        <f t="shared" si="14"/>
        <v>0</v>
      </c>
      <c r="J296" s="4">
        <f t="shared" si="13"/>
        <v>7.6436999999999999</v>
      </c>
      <c r="K296" s="121">
        <f t="shared" si="12"/>
        <v>0</v>
      </c>
    </row>
    <row r="297" spans="1:11">
      <c r="A297" s="127">
        <v>81998</v>
      </c>
      <c r="B297" s="125" t="s">
        <v>348</v>
      </c>
      <c r="C297" s="220">
        <v>284781.65999999997</v>
      </c>
      <c r="D297" s="220"/>
      <c r="E297" s="229"/>
      <c r="F297" s="229"/>
      <c r="G297"/>
      <c r="H297" s="188">
        <f t="shared" si="14"/>
        <v>284781.65999999997</v>
      </c>
      <c r="J297" s="4">
        <f t="shared" si="13"/>
        <v>7.6436999999999999</v>
      </c>
      <c r="K297" s="121">
        <f t="shared" si="12"/>
        <v>2176785.5699999998</v>
      </c>
    </row>
    <row r="298" spans="1:11">
      <c r="A298" s="127">
        <v>82099</v>
      </c>
      <c r="B298" s="37" t="s">
        <v>349</v>
      </c>
      <c r="C298" s="220"/>
      <c r="D298" s="220"/>
      <c r="E298" s="229"/>
      <c r="F298" s="229"/>
      <c r="G298"/>
      <c r="H298" s="188">
        <f t="shared" si="14"/>
        <v>0</v>
      </c>
      <c r="J298" s="4">
        <f t="shared" si="13"/>
        <v>7.6436999999999999</v>
      </c>
      <c r="K298" s="121">
        <f t="shared" si="12"/>
        <v>0</v>
      </c>
    </row>
    <row r="299" spans="1:11">
      <c r="A299" s="127">
        <v>82100</v>
      </c>
      <c r="B299" s="37" t="s">
        <v>350</v>
      </c>
      <c r="C299" s="220"/>
      <c r="D299" s="220"/>
      <c r="E299" s="229"/>
      <c r="F299" s="229"/>
      <c r="G299"/>
      <c r="H299" s="188">
        <f t="shared" si="14"/>
        <v>0</v>
      </c>
      <c r="J299" s="4">
        <f t="shared" si="13"/>
        <v>7.6436999999999999</v>
      </c>
      <c r="K299" s="121">
        <f t="shared" si="12"/>
        <v>0</v>
      </c>
    </row>
    <row r="300" spans="1:11">
      <c r="A300" s="127">
        <v>82101</v>
      </c>
      <c r="B300" s="37" t="s">
        <v>351</v>
      </c>
      <c r="C300" s="220"/>
      <c r="D300" s="220"/>
      <c r="E300" s="229"/>
      <c r="F300" s="229"/>
      <c r="G300"/>
      <c r="H300" s="188">
        <f t="shared" si="14"/>
        <v>0</v>
      </c>
      <c r="J300" s="4">
        <f t="shared" si="13"/>
        <v>7.6436999999999999</v>
      </c>
      <c r="K300" s="121">
        <f t="shared" si="12"/>
        <v>0</v>
      </c>
    </row>
    <row r="301" spans="1:11">
      <c r="A301" s="127">
        <v>82102</v>
      </c>
      <c r="B301" s="37" t="s">
        <v>352</v>
      </c>
      <c r="C301" s="220"/>
      <c r="D301" s="220"/>
      <c r="E301" s="229"/>
      <c r="F301" s="229"/>
      <c r="G301"/>
      <c r="H301" s="188">
        <f t="shared" si="14"/>
        <v>0</v>
      </c>
      <c r="J301" s="4">
        <f t="shared" si="13"/>
        <v>7.6436999999999999</v>
      </c>
      <c r="K301" s="121">
        <f t="shared" si="12"/>
        <v>0</v>
      </c>
    </row>
    <row r="302" spans="1:11">
      <c r="A302" s="127">
        <v>82103</v>
      </c>
      <c r="B302" s="37" t="s">
        <v>353</v>
      </c>
      <c r="C302" s="220"/>
      <c r="D302" s="220"/>
      <c r="E302" s="229"/>
      <c r="F302" s="229"/>
      <c r="G302"/>
      <c r="H302" s="188">
        <f t="shared" si="14"/>
        <v>0</v>
      </c>
      <c r="J302" s="4">
        <f t="shared" si="13"/>
        <v>7.6436999999999999</v>
      </c>
      <c r="K302" s="121">
        <f t="shared" si="12"/>
        <v>0</v>
      </c>
    </row>
    <row r="303" spans="1:11">
      <c r="A303" s="127">
        <v>82104</v>
      </c>
      <c r="B303" s="37" t="s">
        <v>354</v>
      </c>
      <c r="C303" s="220"/>
      <c r="D303" s="220"/>
      <c r="E303" s="229"/>
      <c r="F303" s="229"/>
      <c r="G303"/>
      <c r="H303" s="188">
        <f t="shared" si="14"/>
        <v>0</v>
      </c>
      <c r="J303" s="4">
        <f t="shared" si="13"/>
        <v>7.6436999999999999</v>
      </c>
      <c r="K303" s="121">
        <f t="shared" si="12"/>
        <v>0</v>
      </c>
    </row>
    <row r="304" spans="1:11">
      <c r="A304" s="127">
        <v>82105</v>
      </c>
      <c r="B304" s="37" t="s">
        <v>355</v>
      </c>
      <c r="C304" s="220"/>
      <c r="D304" s="220"/>
      <c r="E304" s="229"/>
      <c r="F304" s="229"/>
      <c r="G304"/>
      <c r="H304" s="188">
        <f t="shared" si="14"/>
        <v>0</v>
      </c>
      <c r="J304" s="4">
        <f t="shared" si="13"/>
        <v>7.6436999999999999</v>
      </c>
      <c r="K304" s="121">
        <f t="shared" si="12"/>
        <v>0</v>
      </c>
    </row>
    <row r="305" spans="1:11">
      <c r="A305" s="127">
        <v>82106</v>
      </c>
      <c r="B305" s="125" t="s">
        <v>356</v>
      </c>
      <c r="C305" s="220"/>
      <c r="D305" s="220"/>
      <c r="E305" s="229"/>
      <c r="F305" s="229"/>
      <c r="G305"/>
      <c r="H305" s="188">
        <f t="shared" si="14"/>
        <v>0</v>
      </c>
      <c r="J305" s="4">
        <f t="shared" si="13"/>
        <v>7.6436999999999999</v>
      </c>
      <c r="K305" s="121">
        <f t="shared" si="12"/>
        <v>0</v>
      </c>
    </row>
    <row r="306" spans="1:11">
      <c r="A306" s="127">
        <v>82107</v>
      </c>
      <c r="B306" s="125" t="s">
        <v>357</v>
      </c>
      <c r="C306" s="220"/>
      <c r="D306" s="220"/>
      <c r="E306" s="229"/>
      <c r="F306" s="229"/>
      <c r="G306"/>
      <c r="H306" s="188">
        <f t="shared" si="14"/>
        <v>0</v>
      </c>
      <c r="J306" s="4">
        <f t="shared" si="13"/>
        <v>7.6436999999999999</v>
      </c>
      <c r="K306" s="121">
        <f t="shared" si="12"/>
        <v>0</v>
      </c>
    </row>
    <row r="307" spans="1:11">
      <c r="A307" s="127">
        <v>82108</v>
      </c>
      <c r="B307" s="37" t="s">
        <v>358</v>
      </c>
      <c r="C307" s="220"/>
      <c r="D307" s="220"/>
      <c r="E307" s="229"/>
      <c r="F307" s="229"/>
      <c r="G307"/>
      <c r="H307" s="188">
        <f t="shared" si="14"/>
        <v>0</v>
      </c>
      <c r="J307" s="4">
        <f t="shared" si="13"/>
        <v>7.6436999999999999</v>
      </c>
      <c r="K307" s="121">
        <f t="shared" si="12"/>
        <v>0</v>
      </c>
    </row>
    <row r="308" spans="1:11">
      <c r="A308" s="127">
        <v>82201</v>
      </c>
      <c r="B308" s="125" t="s">
        <v>360</v>
      </c>
      <c r="C308" s="220"/>
      <c r="D308" s="220"/>
      <c r="E308" s="229"/>
      <c r="F308" s="229"/>
      <c r="G308"/>
      <c r="H308" s="188">
        <f t="shared" si="14"/>
        <v>0</v>
      </c>
      <c r="J308" s="4">
        <f t="shared" si="13"/>
        <v>7.6436999999999999</v>
      </c>
      <c r="K308" s="121">
        <f t="shared" si="12"/>
        <v>0</v>
      </c>
    </row>
    <row r="309" spans="1:11">
      <c r="A309" s="127">
        <v>82202</v>
      </c>
      <c r="B309" s="125" t="s">
        <v>361</v>
      </c>
      <c r="C309" s="220"/>
      <c r="D309" s="220"/>
      <c r="E309" s="229"/>
      <c r="F309" s="229"/>
      <c r="G309"/>
      <c r="H309" s="188">
        <f t="shared" si="14"/>
        <v>0</v>
      </c>
      <c r="J309" s="4">
        <f t="shared" si="13"/>
        <v>7.6436999999999999</v>
      </c>
      <c r="K309" s="121">
        <f t="shared" si="12"/>
        <v>0</v>
      </c>
    </row>
    <row r="310" spans="1:11">
      <c r="A310" s="127">
        <v>82203</v>
      </c>
      <c r="B310" s="125" t="s">
        <v>362</v>
      </c>
      <c r="C310" s="220"/>
      <c r="D310" s="220"/>
      <c r="E310" s="229"/>
      <c r="F310" s="229"/>
      <c r="G310"/>
      <c r="H310" s="188">
        <f t="shared" si="14"/>
        <v>0</v>
      </c>
      <c r="J310" s="4">
        <f t="shared" si="13"/>
        <v>7.6436999999999999</v>
      </c>
      <c r="K310" s="121">
        <f t="shared" si="12"/>
        <v>0</v>
      </c>
    </row>
    <row r="311" spans="1:11">
      <c r="A311" s="127">
        <v>82204</v>
      </c>
      <c r="B311" s="125" t="s">
        <v>363</v>
      </c>
      <c r="C311" s="220"/>
      <c r="D311" s="220"/>
      <c r="E311" s="229"/>
      <c r="F311" s="229"/>
      <c r="G311"/>
      <c r="H311" s="188">
        <f t="shared" si="14"/>
        <v>0</v>
      </c>
      <c r="J311" s="4">
        <f t="shared" si="13"/>
        <v>7.6436999999999999</v>
      </c>
      <c r="K311" s="121">
        <f t="shared" si="12"/>
        <v>0</v>
      </c>
    </row>
    <row r="312" spans="1:11">
      <c r="A312" s="127">
        <v>82205</v>
      </c>
      <c r="B312" s="125" t="s">
        <v>364</v>
      </c>
      <c r="C312" s="220"/>
      <c r="D312" s="220"/>
      <c r="E312" s="229"/>
      <c r="F312" s="229"/>
      <c r="G312"/>
      <c r="H312" s="188">
        <f t="shared" si="14"/>
        <v>0</v>
      </c>
      <c r="J312" s="4">
        <f t="shared" si="13"/>
        <v>7.6436999999999999</v>
      </c>
      <c r="K312" s="121">
        <f t="shared" si="12"/>
        <v>0</v>
      </c>
    </row>
    <row r="313" spans="1:11">
      <c r="A313" s="127">
        <v>82600</v>
      </c>
      <c r="B313" s="37" t="s">
        <v>365</v>
      </c>
      <c r="C313" s="220"/>
      <c r="D313" s="220"/>
      <c r="E313" s="229"/>
      <c r="F313" s="229"/>
      <c r="G313"/>
      <c r="H313" s="188">
        <f t="shared" si="14"/>
        <v>0</v>
      </c>
      <c r="J313" s="4">
        <f t="shared" si="13"/>
        <v>7.6436999999999999</v>
      </c>
      <c r="K313" s="121">
        <f t="shared" si="12"/>
        <v>0</v>
      </c>
    </row>
    <row r="314" spans="1:11">
      <c r="A314" s="127">
        <v>82601</v>
      </c>
      <c r="B314" s="37" t="s">
        <v>366</v>
      </c>
      <c r="C314" s="220"/>
      <c r="D314" s="220"/>
      <c r="E314" s="229"/>
      <c r="F314" s="229"/>
      <c r="G314"/>
      <c r="H314" s="188">
        <f t="shared" si="14"/>
        <v>0</v>
      </c>
      <c r="J314" s="4">
        <f t="shared" si="13"/>
        <v>7.6436999999999999</v>
      </c>
      <c r="K314" s="121">
        <f t="shared" si="12"/>
        <v>0</v>
      </c>
    </row>
    <row r="315" spans="1:11">
      <c r="A315" s="127">
        <v>82602</v>
      </c>
      <c r="B315" s="37" t="s">
        <v>367</v>
      </c>
      <c r="C315" s="220"/>
      <c r="D315" s="220"/>
      <c r="E315" s="229"/>
      <c r="F315" s="229"/>
      <c r="G315"/>
      <c r="H315" s="188">
        <f t="shared" si="14"/>
        <v>0</v>
      </c>
      <c r="J315" s="4">
        <f t="shared" si="13"/>
        <v>7.6436999999999999</v>
      </c>
      <c r="K315" s="121">
        <f t="shared" si="12"/>
        <v>0</v>
      </c>
    </row>
    <row r="316" spans="1:11">
      <c r="A316" s="127">
        <v>82603</v>
      </c>
      <c r="B316" s="37" t="s">
        <v>368</v>
      </c>
      <c r="C316" s="220"/>
      <c r="D316" s="220"/>
      <c r="E316" s="229"/>
      <c r="F316" s="229"/>
      <c r="G316"/>
      <c r="H316" s="188">
        <f t="shared" si="14"/>
        <v>0</v>
      </c>
      <c r="J316" s="4">
        <f t="shared" si="13"/>
        <v>7.6436999999999999</v>
      </c>
      <c r="K316" s="121">
        <f t="shared" si="12"/>
        <v>0</v>
      </c>
    </row>
    <row r="317" spans="1:11">
      <c r="A317" s="127">
        <v>82604</v>
      </c>
      <c r="B317" s="37" t="s">
        <v>369</v>
      </c>
      <c r="C317" s="220"/>
      <c r="D317" s="220"/>
      <c r="E317" s="229"/>
      <c r="F317" s="229"/>
      <c r="G317"/>
      <c r="H317" s="188">
        <f t="shared" si="14"/>
        <v>0</v>
      </c>
      <c r="J317" s="4">
        <f t="shared" si="13"/>
        <v>7.6436999999999999</v>
      </c>
      <c r="K317" s="121">
        <f t="shared" si="12"/>
        <v>0</v>
      </c>
    </row>
    <row r="318" spans="1:11">
      <c r="A318" s="127">
        <v>82605</v>
      </c>
      <c r="B318" s="37" t="s">
        <v>370</v>
      </c>
      <c r="C318" s="220"/>
      <c r="D318" s="220"/>
      <c r="E318" s="229"/>
      <c r="F318" s="229"/>
      <c r="G318"/>
      <c r="H318" s="188">
        <f t="shared" si="14"/>
        <v>0</v>
      </c>
      <c r="J318" s="4">
        <f t="shared" si="13"/>
        <v>7.6436999999999999</v>
      </c>
      <c r="K318" s="121">
        <f t="shared" si="12"/>
        <v>0</v>
      </c>
    </row>
    <row r="319" spans="1:11">
      <c r="A319" s="127">
        <v>82606</v>
      </c>
      <c r="B319" s="125" t="s">
        <v>371</v>
      </c>
      <c r="C319" s="220"/>
      <c r="D319" s="220"/>
      <c r="E319" s="229"/>
      <c r="F319" s="229"/>
      <c r="G319"/>
      <c r="H319" s="188">
        <f t="shared" si="14"/>
        <v>0</v>
      </c>
      <c r="J319" s="4">
        <f t="shared" si="13"/>
        <v>7.6436999999999999</v>
      </c>
      <c r="K319" s="121">
        <f t="shared" si="12"/>
        <v>0</v>
      </c>
    </row>
    <row r="320" spans="1:11">
      <c r="A320" s="127">
        <v>82607</v>
      </c>
      <c r="B320" s="125" t="s">
        <v>372</v>
      </c>
      <c r="C320" s="220"/>
      <c r="D320" s="220"/>
      <c r="E320" s="229"/>
      <c r="F320" s="229"/>
      <c r="G320"/>
      <c r="H320" s="188">
        <f t="shared" si="14"/>
        <v>0</v>
      </c>
      <c r="J320" s="4">
        <f t="shared" si="13"/>
        <v>7.6436999999999999</v>
      </c>
      <c r="K320" s="121">
        <f t="shared" si="12"/>
        <v>0</v>
      </c>
    </row>
    <row r="321" spans="1:11">
      <c r="A321" s="127">
        <v>82700</v>
      </c>
      <c r="B321" s="37" t="s">
        <v>373</v>
      </c>
      <c r="C321" s="220"/>
      <c r="D321" s="220"/>
      <c r="E321" s="229"/>
      <c r="F321" s="229"/>
      <c r="G321"/>
      <c r="H321" s="188">
        <f t="shared" si="14"/>
        <v>0</v>
      </c>
      <c r="J321" s="4">
        <f t="shared" si="13"/>
        <v>7.6436999999999999</v>
      </c>
      <c r="K321" s="121">
        <f t="shared" si="12"/>
        <v>0</v>
      </c>
    </row>
    <row r="322" spans="1:11">
      <c r="A322" s="127">
        <v>82701</v>
      </c>
      <c r="B322" s="37" t="s">
        <v>374</v>
      </c>
      <c r="C322" s="220"/>
      <c r="D322" s="220"/>
      <c r="E322" s="229"/>
      <c r="F322" s="229"/>
      <c r="G322"/>
      <c r="H322" s="188">
        <f t="shared" si="14"/>
        <v>0</v>
      </c>
      <c r="J322" s="4">
        <f t="shared" si="13"/>
        <v>7.6436999999999999</v>
      </c>
      <c r="K322" s="121">
        <f t="shared" si="12"/>
        <v>0</v>
      </c>
    </row>
    <row r="323" spans="1:11">
      <c r="A323" s="127">
        <v>82702</v>
      </c>
      <c r="B323" s="37" t="s">
        <v>375</v>
      </c>
      <c r="C323" s="220"/>
      <c r="D323" s="220"/>
      <c r="E323" s="229"/>
      <c r="F323" s="229"/>
      <c r="G323"/>
      <c r="H323" s="188">
        <f t="shared" si="14"/>
        <v>0</v>
      </c>
      <c r="J323" s="4">
        <f t="shared" si="13"/>
        <v>7.6436999999999999</v>
      </c>
      <c r="K323" s="121">
        <f t="shared" si="12"/>
        <v>0</v>
      </c>
    </row>
    <row r="324" spans="1:11">
      <c r="A324" s="127">
        <v>82703</v>
      </c>
      <c r="B324" s="37" t="s">
        <v>376</v>
      </c>
      <c r="C324" s="220"/>
      <c r="D324" s="220"/>
      <c r="E324" s="229"/>
      <c r="F324" s="229"/>
      <c r="G324"/>
      <c r="H324" s="188">
        <f t="shared" si="14"/>
        <v>0</v>
      </c>
      <c r="J324" s="4">
        <f t="shared" si="13"/>
        <v>7.6436999999999999</v>
      </c>
      <c r="K324" s="121">
        <f t="shared" si="12"/>
        <v>0</v>
      </c>
    </row>
    <row r="325" spans="1:11">
      <c r="A325" s="127">
        <v>82704</v>
      </c>
      <c r="B325" s="37" t="s">
        <v>377</v>
      </c>
      <c r="C325" s="220"/>
      <c r="D325" s="220"/>
      <c r="E325" s="229"/>
      <c r="F325" s="229"/>
      <c r="G325"/>
      <c r="H325" s="188">
        <f t="shared" si="14"/>
        <v>0</v>
      </c>
      <c r="J325" s="4">
        <f t="shared" si="13"/>
        <v>7.6436999999999999</v>
      </c>
      <c r="K325" s="121">
        <f t="shared" si="12"/>
        <v>0</v>
      </c>
    </row>
    <row r="326" spans="1:11">
      <c r="A326" s="127">
        <v>82705</v>
      </c>
      <c r="B326" s="37" t="s">
        <v>378</v>
      </c>
      <c r="C326" s="220"/>
      <c r="D326" s="220"/>
      <c r="E326" s="229"/>
      <c r="F326" s="229"/>
      <c r="G326"/>
      <c r="H326" s="188">
        <f t="shared" si="14"/>
        <v>0</v>
      </c>
      <c r="J326" s="4">
        <f t="shared" si="13"/>
        <v>7.6436999999999999</v>
      </c>
      <c r="K326" s="121">
        <f t="shared" si="12"/>
        <v>0</v>
      </c>
    </row>
    <row r="327" spans="1:11">
      <c r="A327" s="127">
        <v>82706</v>
      </c>
      <c r="B327" s="37" t="s">
        <v>379</v>
      </c>
      <c r="C327" s="220"/>
      <c r="D327" s="220"/>
      <c r="E327" s="229"/>
      <c r="F327" s="229"/>
      <c r="G327"/>
      <c r="H327" s="188">
        <f t="shared" si="14"/>
        <v>0</v>
      </c>
      <c r="J327" s="4">
        <f t="shared" si="13"/>
        <v>7.6436999999999999</v>
      </c>
      <c r="K327" s="121">
        <f t="shared" si="12"/>
        <v>0</v>
      </c>
    </row>
    <row r="328" spans="1:11">
      <c r="A328" s="128">
        <v>83006</v>
      </c>
      <c r="B328" s="37" t="s">
        <v>380</v>
      </c>
      <c r="C328" s="220"/>
      <c r="D328" s="220"/>
      <c r="E328" s="229"/>
      <c r="F328" s="229"/>
      <c r="G328"/>
      <c r="H328" s="188">
        <f t="shared" si="14"/>
        <v>0</v>
      </c>
      <c r="J328" s="4">
        <f t="shared" si="13"/>
        <v>7.6436999999999999</v>
      </c>
      <c r="K328" s="121">
        <f t="shared" ref="K328:K391" si="15">ROUND(H328*J328,2)</f>
        <v>0</v>
      </c>
    </row>
    <row r="329" spans="1:11">
      <c r="A329" s="127">
        <v>84100</v>
      </c>
      <c r="B329" s="37" t="s">
        <v>381</v>
      </c>
      <c r="C329" s="220"/>
      <c r="D329" s="220"/>
      <c r="E329" s="229"/>
      <c r="F329" s="229"/>
      <c r="G329"/>
      <c r="H329" s="188">
        <f t="shared" si="14"/>
        <v>0</v>
      </c>
      <c r="J329" s="4">
        <f t="shared" ref="J329:J392" si="16">J328</f>
        <v>7.6436999999999999</v>
      </c>
      <c r="K329" s="121">
        <f t="shared" si="15"/>
        <v>0</v>
      </c>
    </row>
    <row r="330" spans="1:11">
      <c r="A330" s="127">
        <v>84101</v>
      </c>
      <c r="B330" s="37" t="s">
        <v>382</v>
      </c>
      <c r="C330" s="220"/>
      <c r="D330" s="220"/>
      <c r="E330" s="229"/>
      <c r="F330" s="229"/>
      <c r="G330"/>
      <c r="H330" s="188">
        <f t="shared" si="14"/>
        <v>0</v>
      </c>
      <c r="J330" s="4">
        <f t="shared" si="16"/>
        <v>7.6436999999999999</v>
      </c>
      <c r="K330" s="121">
        <f t="shared" si="15"/>
        <v>0</v>
      </c>
    </row>
    <row r="331" spans="1:11">
      <c r="A331" s="127">
        <v>84102</v>
      </c>
      <c r="B331" s="37" t="s">
        <v>383</v>
      </c>
      <c r="C331" s="220"/>
      <c r="D331" s="220"/>
      <c r="E331" s="229"/>
      <c r="F331" s="229"/>
      <c r="G331"/>
      <c r="H331" s="188">
        <f t="shared" si="14"/>
        <v>0</v>
      </c>
      <c r="J331" s="4">
        <f t="shared" si="16"/>
        <v>7.6436999999999999</v>
      </c>
      <c r="K331" s="121">
        <f t="shared" si="15"/>
        <v>0</v>
      </c>
    </row>
    <row r="332" spans="1:11">
      <c r="A332" s="127">
        <v>84103</v>
      </c>
      <c r="B332" s="37" t="s">
        <v>384</v>
      </c>
      <c r="C332" s="220"/>
      <c r="D332" s="220"/>
      <c r="E332" s="229"/>
      <c r="F332" s="229"/>
      <c r="G332"/>
      <c r="H332" s="188">
        <f t="shared" si="14"/>
        <v>0</v>
      </c>
      <c r="J332" s="4">
        <f t="shared" si="16"/>
        <v>7.6436999999999999</v>
      </c>
      <c r="K332" s="121">
        <f t="shared" si="15"/>
        <v>0</v>
      </c>
    </row>
    <row r="333" spans="1:11">
      <c r="A333" s="127">
        <v>84104</v>
      </c>
      <c r="B333" s="37" t="s">
        <v>385</v>
      </c>
      <c r="C333" s="220"/>
      <c r="D333" s="220"/>
      <c r="E333" s="229"/>
      <c r="F333" s="229"/>
      <c r="G333"/>
      <c r="H333" s="188">
        <f t="shared" si="14"/>
        <v>0</v>
      </c>
      <c r="J333" s="4">
        <f t="shared" si="16"/>
        <v>7.6436999999999999</v>
      </c>
      <c r="K333" s="121">
        <f t="shared" si="15"/>
        <v>0</v>
      </c>
    </row>
    <row r="334" spans="1:11">
      <c r="A334" s="127">
        <v>84201</v>
      </c>
      <c r="B334" s="37" t="s">
        <v>343</v>
      </c>
      <c r="C334" s="220"/>
      <c r="D334" s="220"/>
      <c r="E334" s="229"/>
      <c r="F334" s="229"/>
      <c r="G334"/>
      <c r="H334" s="188">
        <f t="shared" si="14"/>
        <v>0</v>
      </c>
      <c r="J334" s="4">
        <f t="shared" si="16"/>
        <v>7.6436999999999999</v>
      </c>
      <c r="K334" s="121">
        <f t="shared" si="15"/>
        <v>0</v>
      </c>
    </row>
    <row r="335" spans="1:11">
      <c r="A335" s="127">
        <v>84202</v>
      </c>
      <c r="B335" s="37" t="s">
        <v>344</v>
      </c>
      <c r="C335" s="220"/>
      <c r="D335" s="220"/>
      <c r="E335" s="229"/>
      <c r="F335" s="229"/>
      <c r="G335"/>
      <c r="H335" s="188">
        <f t="shared" ref="H335:H398" si="17">ROUND(C335-D335+E335-F335,2)</f>
        <v>0</v>
      </c>
      <c r="J335" s="4">
        <f t="shared" si="16"/>
        <v>7.6436999999999999</v>
      </c>
      <c r="K335" s="121">
        <f t="shared" si="15"/>
        <v>0</v>
      </c>
    </row>
    <row r="336" spans="1:11">
      <c r="A336" s="127">
        <v>84203</v>
      </c>
      <c r="B336" s="37" t="s">
        <v>345</v>
      </c>
      <c r="C336" s="220"/>
      <c r="D336" s="220"/>
      <c r="E336" s="229"/>
      <c r="F336" s="229"/>
      <c r="G336"/>
      <c r="H336" s="188">
        <f t="shared" si="17"/>
        <v>0</v>
      </c>
      <c r="J336" s="4">
        <f t="shared" si="16"/>
        <v>7.6436999999999999</v>
      </c>
      <c r="K336" s="121">
        <f t="shared" si="15"/>
        <v>0</v>
      </c>
    </row>
    <row r="337" spans="1:11">
      <c r="A337" s="127">
        <v>84204</v>
      </c>
      <c r="B337" s="37" t="s">
        <v>346</v>
      </c>
      <c r="C337" s="220"/>
      <c r="D337" s="220"/>
      <c r="E337" s="229"/>
      <c r="F337" s="229"/>
      <c r="G337"/>
      <c r="H337" s="188">
        <f t="shared" si="17"/>
        <v>0</v>
      </c>
      <c r="J337" s="4">
        <f t="shared" si="16"/>
        <v>7.6436999999999999</v>
      </c>
      <c r="K337" s="121">
        <f t="shared" si="15"/>
        <v>0</v>
      </c>
    </row>
    <row r="338" spans="1:11">
      <c r="A338" s="127">
        <v>84205</v>
      </c>
      <c r="B338" s="37" t="s">
        <v>386</v>
      </c>
      <c r="C338" s="220"/>
      <c r="D338" s="220"/>
      <c r="E338" s="229"/>
      <c r="F338" s="229"/>
      <c r="G338"/>
      <c r="H338" s="188">
        <f t="shared" si="17"/>
        <v>0</v>
      </c>
      <c r="J338" s="4">
        <f t="shared" si="16"/>
        <v>7.6436999999999999</v>
      </c>
      <c r="K338" s="121">
        <f t="shared" si="15"/>
        <v>0</v>
      </c>
    </row>
    <row r="339" spans="1:11">
      <c r="A339" s="127">
        <v>84206</v>
      </c>
      <c r="B339" s="37" t="s">
        <v>387</v>
      </c>
      <c r="C339" s="220"/>
      <c r="D339" s="220"/>
      <c r="E339" s="229"/>
      <c r="F339" s="229"/>
      <c r="G339"/>
      <c r="H339" s="188">
        <f t="shared" si="17"/>
        <v>0</v>
      </c>
      <c r="J339" s="4">
        <f t="shared" si="16"/>
        <v>7.6436999999999999</v>
      </c>
      <c r="K339" s="121">
        <f t="shared" si="15"/>
        <v>0</v>
      </c>
    </row>
    <row r="340" spans="1:11">
      <c r="A340" s="127">
        <v>84207</v>
      </c>
      <c r="B340" s="37" t="s">
        <v>388</v>
      </c>
      <c r="C340" s="220"/>
      <c r="D340" s="220"/>
      <c r="E340" s="229"/>
      <c r="F340" s="229"/>
      <c r="G340"/>
      <c r="H340" s="188">
        <f t="shared" si="17"/>
        <v>0</v>
      </c>
      <c r="J340" s="4">
        <f t="shared" si="16"/>
        <v>7.6436999999999999</v>
      </c>
      <c r="K340" s="121">
        <f t="shared" si="15"/>
        <v>0</v>
      </c>
    </row>
    <row r="341" spans="1:11">
      <c r="A341" s="127">
        <v>84300</v>
      </c>
      <c r="B341" s="37" t="s">
        <v>389</v>
      </c>
      <c r="C341" s="220"/>
      <c r="D341" s="220"/>
      <c r="E341" s="229"/>
      <c r="F341" s="229"/>
      <c r="G341"/>
      <c r="H341" s="188">
        <f t="shared" si="17"/>
        <v>0</v>
      </c>
      <c r="J341" s="4">
        <f t="shared" si="16"/>
        <v>7.6436999999999999</v>
      </c>
      <c r="K341" s="121">
        <f t="shared" si="15"/>
        <v>0</v>
      </c>
    </row>
    <row r="342" spans="1:11">
      <c r="A342" s="127">
        <v>85001</v>
      </c>
      <c r="B342" s="125" t="s">
        <v>390</v>
      </c>
      <c r="C342" s="220"/>
      <c r="D342" s="220"/>
      <c r="E342" s="229"/>
      <c r="F342" s="229"/>
      <c r="G342"/>
      <c r="H342" s="188">
        <f t="shared" si="17"/>
        <v>0</v>
      </c>
      <c r="J342" s="4">
        <f t="shared" si="16"/>
        <v>7.6436999999999999</v>
      </c>
      <c r="K342" s="121">
        <f t="shared" si="15"/>
        <v>0</v>
      </c>
    </row>
    <row r="343" spans="1:11">
      <c r="A343" s="127">
        <v>85002</v>
      </c>
      <c r="B343" s="125" t="s">
        <v>391</v>
      </c>
      <c r="C343" s="220"/>
      <c r="D343" s="220"/>
      <c r="E343" s="229"/>
      <c r="F343" s="229"/>
      <c r="G343"/>
      <c r="H343" s="188">
        <f t="shared" si="17"/>
        <v>0</v>
      </c>
      <c r="J343" s="4">
        <f t="shared" si="16"/>
        <v>7.6436999999999999</v>
      </c>
      <c r="K343" s="121">
        <f t="shared" si="15"/>
        <v>0</v>
      </c>
    </row>
    <row r="344" spans="1:11">
      <c r="A344" s="127">
        <v>91001</v>
      </c>
      <c r="B344" s="37" t="s">
        <v>400</v>
      </c>
      <c r="C344" s="220">
        <v>267608.74</v>
      </c>
      <c r="D344" s="220"/>
      <c r="E344" s="229"/>
      <c r="F344" s="229"/>
      <c r="G344"/>
      <c r="H344" s="188">
        <f t="shared" si="17"/>
        <v>267608.74</v>
      </c>
      <c r="J344" s="4">
        <f t="shared" si="16"/>
        <v>7.6436999999999999</v>
      </c>
      <c r="K344" s="121">
        <f t="shared" si="15"/>
        <v>2045520.93</v>
      </c>
    </row>
    <row r="345" spans="1:11">
      <c r="A345" s="127">
        <v>91002</v>
      </c>
      <c r="B345" s="37" t="s">
        <v>401</v>
      </c>
      <c r="C345" s="220">
        <v>99700.95</v>
      </c>
      <c r="D345" s="220"/>
      <c r="E345" s="229"/>
      <c r="F345" s="229"/>
      <c r="G345"/>
      <c r="H345" s="188">
        <f t="shared" si="17"/>
        <v>99700.95</v>
      </c>
      <c r="J345" s="4">
        <f t="shared" si="16"/>
        <v>7.6436999999999999</v>
      </c>
      <c r="K345" s="121">
        <f t="shared" si="15"/>
        <v>762084.15</v>
      </c>
    </row>
    <row r="346" spans="1:11">
      <c r="A346" s="127">
        <v>91003</v>
      </c>
      <c r="B346" s="37" t="s">
        <v>402</v>
      </c>
      <c r="C346" s="220">
        <v>13647.73</v>
      </c>
      <c r="D346" s="220"/>
      <c r="E346" s="229"/>
      <c r="F346" s="229"/>
      <c r="G346"/>
      <c r="H346" s="188">
        <f t="shared" si="17"/>
        <v>13647.73</v>
      </c>
      <c r="J346" s="4">
        <f t="shared" si="16"/>
        <v>7.6436999999999999</v>
      </c>
      <c r="K346" s="121">
        <f t="shared" si="15"/>
        <v>104319.15</v>
      </c>
    </row>
    <row r="347" spans="1:11">
      <c r="A347" s="127">
        <v>91004</v>
      </c>
      <c r="B347" s="125" t="s">
        <v>403</v>
      </c>
      <c r="C347" s="220">
        <v>4762.57</v>
      </c>
      <c r="D347" s="220"/>
      <c r="E347" s="229"/>
      <c r="F347" s="229"/>
      <c r="G347"/>
      <c r="H347" s="188">
        <f t="shared" si="17"/>
        <v>4762.57</v>
      </c>
      <c r="J347" s="4">
        <f t="shared" si="16"/>
        <v>7.6436999999999999</v>
      </c>
      <c r="K347" s="121">
        <f t="shared" si="15"/>
        <v>36403.660000000003</v>
      </c>
    </row>
    <row r="348" spans="1:11">
      <c r="A348" s="127">
        <v>91005</v>
      </c>
      <c r="B348" s="125" t="s">
        <v>404</v>
      </c>
      <c r="C348" s="220"/>
      <c r="D348" s="220"/>
      <c r="E348" s="229"/>
      <c r="F348" s="229"/>
      <c r="G348"/>
      <c r="H348" s="188">
        <f t="shared" si="17"/>
        <v>0</v>
      </c>
      <c r="J348" s="4">
        <f t="shared" si="16"/>
        <v>7.6436999999999999</v>
      </c>
      <c r="K348" s="121">
        <f t="shared" si="15"/>
        <v>0</v>
      </c>
    </row>
    <row r="349" spans="1:11">
      <c r="A349" s="127">
        <v>91006</v>
      </c>
      <c r="B349" s="125" t="s">
        <v>405</v>
      </c>
      <c r="C349" s="220">
        <v>5385.85</v>
      </c>
      <c r="D349" s="220"/>
      <c r="E349" s="229"/>
      <c r="F349" s="229"/>
      <c r="G349"/>
      <c r="H349" s="188">
        <f t="shared" si="17"/>
        <v>5385.85</v>
      </c>
      <c r="J349" s="4">
        <f t="shared" si="16"/>
        <v>7.6436999999999999</v>
      </c>
      <c r="K349" s="121">
        <f t="shared" si="15"/>
        <v>41167.82</v>
      </c>
    </row>
    <row r="350" spans="1:11">
      <c r="A350" s="127">
        <v>91007</v>
      </c>
      <c r="B350" s="125" t="s">
        <v>406</v>
      </c>
      <c r="C350" s="220">
        <v>523.4</v>
      </c>
      <c r="D350" s="220"/>
      <c r="E350" s="229"/>
      <c r="F350" s="229"/>
      <c r="G350"/>
      <c r="H350" s="188">
        <f t="shared" si="17"/>
        <v>523.4</v>
      </c>
      <c r="J350" s="4">
        <f t="shared" si="16"/>
        <v>7.6436999999999999</v>
      </c>
      <c r="K350" s="121">
        <f t="shared" si="15"/>
        <v>4000.71</v>
      </c>
    </row>
    <row r="351" spans="1:11">
      <c r="A351" s="127">
        <v>91008</v>
      </c>
      <c r="B351" s="125" t="s">
        <v>407</v>
      </c>
      <c r="C351" s="220">
        <v>5292.78</v>
      </c>
      <c r="D351" s="220"/>
      <c r="E351" s="229"/>
      <c r="F351" s="229"/>
      <c r="G351"/>
      <c r="H351" s="188">
        <f t="shared" si="17"/>
        <v>5292.78</v>
      </c>
      <c r="J351" s="4">
        <f t="shared" si="16"/>
        <v>7.6436999999999999</v>
      </c>
      <c r="K351" s="121">
        <f t="shared" si="15"/>
        <v>40456.42</v>
      </c>
    </row>
    <row r="352" spans="1:11">
      <c r="A352" s="127">
        <v>91009</v>
      </c>
      <c r="B352" s="125" t="s">
        <v>408</v>
      </c>
      <c r="C352" s="220"/>
      <c r="D352" s="220"/>
      <c r="E352" s="229"/>
      <c r="F352" s="229"/>
      <c r="G352"/>
      <c r="H352" s="188">
        <f t="shared" si="17"/>
        <v>0</v>
      </c>
      <c r="J352" s="4">
        <f t="shared" si="16"/>
        <v>7.6436999999999999</v>
      </c>
      <c r="K352" s="121">
        <f t="shared" si="15"/>
        <v>0</v>
      </c>
    </row>
    <row r="353" spans="1:11">
      <c r="A353" s="127">
        <v>91010</v>
      </c>
      <c r="B353" s="125" t="s">
        <v>484</v>
      </c>
      <c r="C353" s="220"/>
      <c r="D353" s="220"/>
      <c r="E353" s="229"/>
      <c r="F353" s="229"/>
      <c r="G353"/>
      <c r="H353" s="188">
        <f t="shared" si="17"/>
        <v>0</v>
      </c>
      <c r="J353" s="4">
        <f t="shared" si="16"/>
        <v>7.6436999999999999</v>
      </c>
      <c r="K353" s="121">
        <f t="shared" si="15"/>
        <v>0</v>
      </c>
    </row>
    <row r="354" spans="1:11">
      <c r="A354" s="127">
        <v>91011</v>
      </c>
      <c r="B354" s="125" t="s">
        <v>410</v>
      </c>
      <c r="C354" s="220"/>
      <c r="D354" s="220">
        <v>157784.70000000001</v>
      </c>
      <c r="E354" s="229"/>
      <c r="F354" s="229"/>
      <c r="G354"/>
      <c r="H354" s="188">
        <f t="shared" si="17"/>
        <v>-157784.70000000001</v>
      </c>
      <c r="J354" s="4">
        <f t="shared" si="16"/>
        <v>7.6436999999999999</v>
      </c>
      <c r="K354" s="121">
        <f t="shared" si="15"/>
        <v>-1206058.9099999999</v>
      </c>
    </row>
    <row r="355" spans="1:11">
      <c r="A355" s="127">
        <v>91012</v>
      </c>
      <c r="B355" s="37" t="s">
        <v>252</v>
      </c>
      <c r="C355" s="220"/>
      <c r="D355" s="220"/>
      <c r="E355" s="229"/>
      <c r="F355" s="229"/>
      <c r="G355"/>
      <c r="H355" s="188">
        <f t="shared" si="17"/>
        <v>0</v>
      </c>
      <c r="J355" s="4">
        <f t="shared" si="16"/>
        <v>7.6436999999999999</v>
      </c>
      <c r="K355" s="121">
        <f t="shared" si="15"/>
        <v>0</v>
      </c>
    </row>
    <row r="356" spans="1:11">
      <c r="A356" s="36">
        <v>91013</v>
      </c>
      <c r="B356" s="132" t="s">
        <v>411</v>
      </c>
      <c r="C356" s="220"/>
      <c r="D356" s="220"/>
      <c r="E356" s="229"/>
      <c r="F356" s="229"/>
      <c r="G356"/>
      <c r="H356" s="188">
        <f t="shared" si="17"/>
        <v>0</v>
      </c>
      <c r="J356" s="4">
        <f t="shared" si="16"/>
        <v>7.6436999999999999</v>
      </c>
      <c r="K356" s="121">
        <f t="shared" si="15"/>
        <v>0</v>
      </c>
    </row>
    <row r="357" spans="1:11">
      <c r="A357" s="127">
        <v>91200</v>
      </c>
      <c r="B357" s="125" t="s">
        <v>412</v>
      </c>
      <c r="C357" s="220">
        <v>42117.46</v>
      </c>
      <c r="D357" s="220"/>
      <c r="E357" s="229"/>
      <c r="F357" s="229"/>
      <c r="G357"/>
      <c r="H357" s="188">
        <f t="shared" si="17"/>
        <v>42117.46</v>
      </c>
      <c r="J357" s="4">
        <f t="shared" si="16"/>
        <v>7.6436999999999999</v>
      </c>
      <c r="K357" s="121">
        <f t="shared" si="15"/>
        <v>321933.23</v>
      </c>
    </row>
    <row r="358" spans="1:11">
      <c r="A358" s="127">
        <v>91201</v>
      </c>
      <c r="B358" s="125" t="s">
        <v>413</v>
      </c>
      <c r="C358" s="220"/>
      <c r="D358" s="220"/>
      <c r="E358" s="229"/>
      <c r="F358" s="229"/>
      <c r="G358"/>
      <c r="H358" s="188">
        <f t="shared" si="17"/>
        <v>0</v>
      </c>
      <c r="J358" s="4">
        <f t="shared" si="16"/>
        <v>7.6436999999999999</v>
      </c>
      <c r="K358" s="121">
        <f t="shared" si="15"/>
        <v>0</v>
      </c>
    </row>
    <row r="359" spans="1:11">
      <c r="A359" s="127">
        <v>91202</v>
      </c>
      <c r="B359" s="125" t="s">
        <v>414</v>
      </c>
      <c r="C359" s="220"/>
      <c r="D359" s="220"/>
      <c r="E359" s="229"/>
      <c r="F359" s="229"/>
      <c r="G359"/>
      <c r="H359" s="188">
        <f t="shared" si="17"/>
        <v>0</v>
      </c>
      <c r="J359" s="4">
        <f t="shared" si="16"/>
        <v>7.6436999999999999</v>
      </c>
      <c r="K359" s="121">
        <f t="shared" si="15"/>
        <v>0</v>
      </c>
    </row>
    <row r="360" spans="1:11">
      <c r="A360" s="127">
        <v>92001</v>
      </c>
      <c r="B360" s="125" t="s">
        <v>415</v>
      </c>
      <c r="C360" s="220"/>
      <c r="D360" s="220"/>
      <c r="E360" s="229"/>
      <c r="F360" s="229"/>
      <c r="G360"/>
      <c r="H360" s="188">
        <f t="shared" si="17"/>
        <v>0</v>
      </c>
      <c r="J360" s="4">
        <f t="shared" si="16"/>
        <v>7.6436999999999999</v>
      </c>
      <c r="K360" s="121">
        <f t="shared" si="15"/>
        <v>0</v>
      </c>
    </row>
    <row r="361" spans="1:11">
      <c r="A361" s="127">
        <v>92002</v>
      </c>
      <c r="B361" s="125" t="s">
        <v>416</v>
      </c>
      <c r="C361" s="220">
        <v>10000</v>
      </c>
      <c r="D361" s="220"/>
      <c r="E361" s="229"/>
      <c r="F361" s="229"/>
      <c r="G361"/>
      <c r="H361" s="188">
        <f t="shared" si="17"/>
        <v>10000</v>
      </c>
      <c r="J361" s="4">
        <f t="shared" si="16"/>
        <v>7.6436999999999999</v>
      </c>
      <c r="K361" s="121">
        <f t="shared" si="15"/>
        <v>76437</v>
      </c>
    </row>
    <row r="362" spans="1:11">
      <c r="A362" s="127">
        <v>92003</v>
      </c>
      <c r="B362" s="125" t="s">
        <v>417</v>
      </c>
      <c r="C362" s="220">
        <v>1345.73</v>
      </c>
      <c r="D362" s="220"/>
      <c r="E362" s="229"/>
      <c r="F362" s="229"/>
      <c r="G362"/>
      <c r="H362" s="188">
        <f t="shared" si="17"/>
        <v>1345.73</v>
      </c>
      <c r="J362" s="4">
        <f t="shared" si="16"/>
        <v>7.6436999999999999</v>
      </c>
      <c r="K362" s="121">
        <f t="shared" si="15"/>
        <v>10286.36</v>
      </c>
    </row>
    <row r="363" spans="1:11">
      <c r="A363" s="127">
        <v>92004</v>
      </c>
      <c r="B363" s="125" t="s">
        <v>418</v>
      </c>
      <c r="C363" s="220"/>
      <c r="D363" s="220"/>
      <c r="E363" s="229"/>
      <c r="F363" s="229"/>
      <c r="G363"/>
      <c r="H363" s="188">
        <f t="shared" si="17"/>
        <v>0</v>
      </c>
      <c r="J363" s="4">
        <f t="shared" si="16"/>
        <v>7.6436999999999999</v>
      </c>
      <c r="K363" s="121">
        <f t="shared" si="15"/>
        <v>0</v>
      </c>
    </row>
    <row r="364" spans="1:11">
      <c r="A364" s="127">
        <v>92005</v>
      </c>
      <c r="B364" s="125" t="s">
        <v>419</v>
      </c>
      <c r="C364" s="220">
        <v>2283.34</v>
      </c>
      <c r="D364" s="220"/>
      <c r="E364" s="229"/>
      <c r="F364" s="229"/>
      <c r="G364"/>
      <c r="H364" s="188">
        <f t="shared" si="17"/>
        <v>2283.34</v>
      </c>
      <c r="J364" s="4">
        <f t="shared" si="16"/>
        <v>7.6436999999999999</v>
      </c>
      <c r="K364" s="121">
        <f t="shared" si="15"/>
        <v>17453.169999999998</v>
      </c>
    </row>
    <row r="365" spans="1:11">
      <c r="A365" s="127">
        <v>92006</v>
      </c>
      <c r="B365" s="125" t="s">
        <v>420</v>
      </c>
      <c r="C365" s="220"/>
      <c r="D365" s="220"/>
      <c r="E365" s="229"/>
      <c r="F365" s="229"/>
      <c r="G365"/>
      <c r="H365" s="188">
        <f t="shared" si="17"/>
        <v>0</v>
      </c>
      <c r="J365" s="4">
        <f t="shared" si="16"/>
        <v>7.6436999999999999</v>
      </c>
      <c r="K365" s="121">
        <f t="shared" si="15"/>
        <v>0</v>
      </c>
    </row>
    <row r="366" spans="1:11">
      <c r="A366" s="127">
        <v>92007</v>
      </c>
      <c r="B366" s="125" t="s">
        <v>421</v>
      </c>
      <c r="C366" s="220"/>
      <c r="D366" s="220"/>
      <c r="E366" s="229"/>
      <c r="F366" s="229"/>
      <c r="G366"/>
      <c r="H366" s="188">
        <f t="shared" si="17"/>
        <v>0</v>
      </c>
      <c r="J366" s="4">
        <f t="shared" si="16"/>
        <v>7.6436999999999999</v>
      </c>
      <c r="K366" s="121">
        <f t="shared" si="15"/>
        <v>0</v>
      </c>
    </row>
    <row r="367" spans="1:11">
      <c r="A367" s="127">
        <v>92008</v>
      </c>
      <c r="B367" s="125" t="s">
        <v>422</v>
      </c>
      <c r="C367" s="220"/>
      <c r="D367" s="220"/>
      <c r="E367" s="229"/>
      <c r="F367" s="229"/>
      <c r="G367"/>
      <c r="H367" s="188">
        <f t="shared" si="17"/>
        <v>0</v>
      </c>
      <c r="J367" s="4">
        <f t="shared" si="16"/>
        <v>7.6436999999999999</v>
      </c>
      <c r="K367" s="121">
        <f t="shared" si="15"/>
        <v>0</v>
      </c>
    </row>
    <row r="368" spans="1:11">
      <c r="A368" s="191">
        <v>92009</v>
      </c>
      <c r="B368" s="37" t="s">
        <v>423</v>
      </c>
      <c r="C368" s="220"/>
      <c r="D368" s="220"/>
      <c r="E368" s="229"/>
      <c r="F368" s="229"/>
      <c r="G368"/>
      <c r="H368" s="188">
        <f t="shared" si="17"/>
        <v>0</v>
      </c>
      <c r="J368" s="4">
        <f t="shared" si="16"/>
        <v>7.6436999999999999</v>
      </c>
      <c r="K368" s="121">
        <f t="shared" si="15"/>
        <v>0</v>
      </c>
    </row>
    <row r="369" spans="1:11">
      <c r="A369" s="127">
        <v>93001</v>
      </c>
      <c r="B369" s="125" t="s">
        <v>424</v>
      </c>
      <c r="C369" s="220">
        <v>3960.95</v>
      </c>
      <c r="D369" s="220"/>
      <c r="E369" s="229"/>
      <c r="F369" s="229"/>
      <c r="G369"/>
      <c r="H369" s="188">
        <f t="shared" si="17"/>
        <v>3960.95</v>
      </c>
      <c r="J369" s="4">
        <f t="shared" si="16"/>
        <v>7.6436999999999999</v>
      </c>
      <c r="K369" s="121">
        <f t="shared" si="15"/>
        <v>30276.31</v>
      </c>
    </row>
    <row r="370" spans="1:11">
      <c r="A370" s="127">
        <v>93002</v>
      </c>
      <c r="B370" s="125" t="s">
        <v>425</v>
      </c>
      <c r="C370" s="220">
        <v>2520.75</v>
      </c>
      <c r="D370" s="220"/>
      <c r="E370" s="229"/>
      <c r="F370" s="229"/>
      <c r="G370"/>
      <c r="H370" s="188">
        <f t="shared" si="17"/>
        <v>2520.75</v>
      </c>
      <c r="J370" s="4">
        <f t="shared" si="16"/>
        <v>7.6436999999999999</v>
      </c>
      <c r="K370" s="121">
        <f t="shared" si="15"/>
        <v>19267.86</v>
      </c>
    </row>
    <row r="371" spans="1:11">
      <c r="A371" s="127">
        <v>93003</v>
      </c>
      <c r="B371" s="125" t="s">
        <v>426</v>
      </c>
      <c r="C371" s="220"/>
      <c r="D371" s="220"/>
      <c r="E371" s="229"/>
      <c r="F371" s="229"/>
      <c r="G371"/>
      <c r="H371" s="188">
        <f t="shared" si="17"/>
        <v>0</v>
      </c>
      <c r="J371" s="4">
        <f t="shared" si="16"/>
        <v>7.6436999999999999</v>
      </c>
      <c r="K371" s="121">
        <f t="shared" si="15"/>
        <v>0</v>
      </c>
    </row>
    <row r="372" spans="1:11">
      <c r="A372" s="127">
        <v>93004</v>
      </c>
      <c r="B372" s="125" t="s">
        <v>427</v>
      </c>
      <c r="C372" s="220">
        <v>54.78</v>
      </c>
      <c r="D372" s="220"/>
      <c r="E372" s="229"/>
      <c r="F372" s="229"/>
      <c r="G372"/>
      <c r="H372" s="188">
        <f t="shared" si="17"/>
        <v>54.78</v>
      </c>
      <c r="J372" s="4">
        <f t="shared" si="16"/>
        <v>7.6436999999999999</v>
      </c>
      <c r="K372" s="121">
        <f t="shared" si="15"/>
        <v>418.72</v>
      </c>
    </row>
    <row r="373" spans="1:11">
      <c r="A373" s="127">
        <v>93005</v>
      </c>
      <c r="B373" s="125" t="s">
        <v>428</v>
      </c>
      <c r="C373" s="220">
        <v>1505.15</v>
      </c>
      <c r="D373" s="220"/>
      <c r="E373" s="229"/>
      <c r="F373" s="229"/>
      <c r="G373"/>
      <c r="H373" s="188">
        <f t="shared" si="17"/>
        <v>1505.15</v>
      </c>
      <c r="J373" s="4">
        <f t="shared" si="16"/>
        <v>7.6436999999999999</v>
      </c>
      <c r="K373" s="121">
        <f t="shared" si="15"/>
        <v>11504.92</v>
      </c>
    </row>
    <row r="374" spans="1:11">
      <c r="A374" s="130">
        <v>94001</v>
      </c>
      <c r="B374" s="131" t="s">
        <v>429</v>
      </c>
      <c r="C374" s="221">
        <v>19954.560000000001</v>
      </c>
      <c r="D374" s="221"/>
      <c r="E374" s="230"/>
      <c r="F374" s="230"/>
      <c r="G374" s="190"/>
      <c r="H374" s="190">
        <f t="shared" si="17"/>
        <v>19954.560000000001</v>
      </c>
      <c r="J374" s="4">
        <f t="shared" si="16"/>
        <v>7.6436999999999999</v>
      </c>
      <c r="K374" s="124">
        <f t="shared" si="15"/>
        <v>152526.67000000001</v>
      </c>
    </row>
    <row r="375" spans="1:11">
      <c r="A375" s="127">
        <v>94002</v>
      </c>
      <c r="B375" s="125" t="s">
        <v>430</v>
      </c>
      <c r="C375" s="220">
        <v>1600</v>
      </c>
      <c r="D375" s="220"/>
      <c r="E375" s="229"/>
      <c r="F375" s="229"/>
      <c r="G375"/>
      <c r="H375" s="188">
        <f t="shared" si="17"/>
        <v>1600</v>
      </c>
      <c r="J375" s="4">
        <f t="shared" si="16"/>
        <v>7.6436999999999999</v>
      </c>
      <c r="K375" s="121">
        <f t="shared" si="15"/>
        <v>12229.92</v>
      </c>
    </row>
    <row r="376" spans="1:11">
      <c r="A376" s="127">
        <v>94003</v>
      </c>
      <c r="B376" s="125" t="s">
        <v>431</v>
      </c>
      <c r="C376" s="220">
        <v>670</v>
      </c>
      <c r="D376" s="220"/>
      <c r="E376" s="229"/>
      <c r="F376" s="229"/>
      <c r="G376"/>
      <c r="H376" s="188">
        <f t="shared" si="17"/>
        <v>670</v>
      </c>
      <c r="J376" s="4">
        <f t="shared" si="16"/>
        <v>7.6436999999999999</v>
      </c>
      <c r="K376" s="121">
        <f t="shared" si="15"/>
        <v>5121.28</v>
      </c>
    </row>
    <row r="377" spans="1:11">
      <c r="A377" s="127">
        <v>94004</v>
      </c>
      <c r="B377" s="125" t="s">
        <v>432</v>
      </c>
      <c r="C377" s="220">
        <v>24</v>
      </c>
      <c r="D377" s="220"/>
      <c r="E377" s="229"/>
      <c r="F377" s="229"/>
      <c r="G377"/>
      <c r="H377" s="188">
        <f t="shared" si="17"/>
        <v>24</v>
      </c>
      <c r="J377" s="4">
        <f t="shared" si="16"/>
        <v>7.6436999999999999</v>
      </c>
      <c r="K377" s="121">
        <f t="shared" si="15"/>
        <v>183.45</v>
      </c>
    </row>
    <row r="378" spans="1:11">
      <c r="A378" s="127">
        <v>94005</v>
      </c>
      <c r="B378" s="125" t="s">
        <v>433</v>
      </c>
      <c r="C378" s="220">
        <v>2850.46</v>
      </c>
      <c r="D378" s="220"/>
      <c r="E378" s="229"/>
      <c r="F378" s="229"/>
      <c r="G378"/>
      <c r="H378" s="188">
        <f t="shared" si="17"/>
        <v>2850.46</v>
      </c>
      <c r="J378" s="4">
        <f t="shared" si="16"/>
        <v>7.6436999999999999</v>
      </c>
      <c r="K378" s="121">
        <f t="shared" si="15"/>
        <v>21788.06</v>
      </c>
    </row>
    <row r="379" spans="1:11">
      <c r="A379" s="127">
        <v>94006</v>
      </c>
      <c r="B379" s="125" t="s">
        <v>434</v>
      </c>
      <c r="C379" s="220">
        <v>906.2</v>
      </c>
      <c r="D379" s="220"/>
      <c r="E379" s="229"/>
      <c r="F379" s="229"/>
      <c r="G379"/>
      <c r="H379" s="188">
        <f t="shared" si="17"/>
        <v>906.2</v>
      </c>
      <c r="J379" s="4">
        <f t="shared" si="16"/>
        <v>7.6436999999999999</v>
      </c>
      <c r="K379" s="121">
        <f t="shared" si="15"/>
        <v>6926.72</v>
      </c>
    </row>
    <row r="380" spans="1:11">
      <c r="A380" s="127">
        <v>94007</v>
      </c>
      <c r="B380" s="125" t="s">
        <v>435</v>
      </c>
      <c r="C380" s="220">
        <v>2217.0300000000002</v>
      </c>
      <c r="D380" s="220"/>
      <c r="E380" s="229"/>
      <c r="F380" s="229"/>
      <c r="G380"/>
      <c r="H380" s="188">
        <f t="shared" si="17"/>
        <v>2217.0300000000002</v>
      </c>
      <c r="J380" s="4">
        <f t="shared" si="16"/>
        <v>7.6436999999999999</v>
      </c>
      <c r="K380" s="121">
        <f t="shared" si="15"/>
        <v>16946.310000000001</v>
      </c>
    </row>
    <row r="381" spans="1:11">
      <c r="A381" s="127">
        <v>94008</v>
      </c>
      <c r="B381" s="125" t="s">
        <v>436</v>
      </c>
      <c r="C381" s="220">
        <v>1500</v>
      </c>
      <c r="D381" s="220"/>
      <c r="E381" s="229"/>
      <c r="F381" s="229"/>
      <c r="G381"/>
      <c r="H381" s="188">
        <f t="shared" si="17"/>
        <v>1500</v>
      </c>
      <c r="J381" s="4">
        <f t="shared" si="16"/>
        <v>7.6436999999999999</v>
      </c>
      <c r="K381" s="121">
        <f t="shared" si="15"/>
        <v>11465.55</v>
      </c>
    </row>
    <row r="382" spans="1:11">
      <c r="A382" s="127">
        <v>94009</v>
      </c>
      <c r="B382" s="125" t="s">
        <v>437</v>
      </c>
      <c r="C382" s="220"/>
      <c r="D382" s="220"/>
      <c r="E382" s="229"/>
      <c r="F382" s="229"/>
      <c r="G382"/>
      <c r="H382" s="188">
        <f t="shared" si="17"/>
        <v>0</v>
      </c>
      <c r="J382" s="4">
        <f t="shared" si="16"/>
        <v>7.6436999999999999</v>
      </c>
      <c r="K382" s="121">
        <f t="shared" si="15"/>
        <v>0</v>
      </c>
    </row>
    <row r="383" spans="1:11">
      <c r="A383" s="127">
        <v>94010</v>
      </c>
      <c r="B383" s="125" t="s">
        <v>438</v>
      </c>
      <c r="C383" s="220">
        <v>4881.1400000000003</v>
      </c>
      <c r="D383" s="220"/>
      <c r="E383" s="229"/>
      <c r="F383" s="229"/>
      <c r="G383"/>
      <c r="H383" s="188">
        <f t="shared" si="17"/>
        <v>4881.1400000000003</v>
      </c>
      <c r="J383" s="4">
        <f t="shared" si="16"/>
        <v>7.6436999999999999</v>
      </c>
      <c r="K383" s="121">
        <f t="shared" si="15"/>
        <v>37309.97</v>
      </c>
    </row>
    <row r="384" spans="1:11">
      <c r="A384" s="127">
        <v>94011</v>
      </c>
      <c r="B384" s="125" t="s">
        <v>439</v>
      </c>
      <c r="C384" s="220"/>
      <c r="D384" s="220"/>
      <c r="E384" s="229"/>
      <c r="F384" s="229"/>
      <c r="G384"/>
      <c r="H384" s="188">
        <f t="shared" si="17"/>
        <v>0</v>
      </c>
      <c r="J384" s="4">
        <f t="shared" si="16"/>
        <v>7.6436999999999999</v>
      </c>
      <c r="K384" s="121">
        <f t="shared" si="15"/>
        <v>0</v>
      </c>
    </row>
    <row r="385" spans="1:11">
      <c r="A385" s="127">
        <v>94012</v>
      </c>
      <c r="B385" s="125" t="s">
        <v>440</v>
      </c>
      <c r="C385" s="220"/>
      <c r="D385" s="220"/>
      <c r="E385" s="229"/>
      <c r="F385" s="229"/>
      <c r="G385"/>
      <c r="H385" s="188">
        <f t="shared" si="17"/>
        <v>0</v>
      </c>
      <c r="J385" s="4">
        <f t="shared" si="16"/>
        <v>7.6436999999999999</v>
      </c>
      <c r="K385" s="121">
        <f t="shared" si="15"/>
        <v>0</v>
      </c>
    </row>
    <row r="386" spans="1:11">
      <c r="A386" s="127">
        <v>94013</v>
      </c>
      <c r="B386" s="125" t="s">
        <v>441</v>
      </c>
      <c r="C386" s="220"/>
      <c r="D386" s="220"/>
      <c r="E386" s="229"/>
      <c r="F386" s="229"/>
      <c r="G386"/>
      <c r="H386" s="188">
        <f t="shared" si="17"/>
        <v>0</v>
      </c>
      <c r="J386" s="4">
        <f t="shared" si="16"/>
        <v>7.6436999999999999</v>
      </c>
      <c r="K386" s="121">
        <f t="shared" si="15"/>
        <v>0</v>
      </c>
    </row>
    <row r="387" spans="1:11">
      <c r="A387" s="130">
        <v>94014</v>
      </c>
      <c r="B387" s="131" t="s">
        <v>465</v>
      </c>
      <c r="C387" s="221"/>
      <c r="D387" s="221"/>
      <c r="E387" s="230"/>
      <c r="F387" s="230"/>
      <c r="G387" s="190"/>
      <c r="H387" s="190">
        <f t="shared" si="17"/>
        <v>0</v>
      </c>
      <c r="J387" s="4">
        <f t="shared" si="16"/>
        <v>7.6436999999999999</v>
      </c>
      <c r="K387" s="124">
        <f t="shared" si="15"/>
        <v>0</v>
      </c>
    </row>
    <row r="388" spans="1:11">
      <c r="A388" s="127">
        <v>94015</v>
      </c>
      <c r="B388" s="125" t="s">
        <v>466</v>
      </c>
      <c r="C388" s="220"/>
      <c r="D388" s="220"/>
      <c r="E388" s="229"/>
      <c r="F388" s="229"/>
      <c r="G388"/>
      <c r="H388" s="188">
        <f t="shared" si="17"/>
        <v>0</v>
      </c>
      <c r="J388" s="4">
        <f t="shared" si="16"/>
        <v>7.6436999999999999</v>
      </c>
      <c r="K388" s="121">
        <f t="shared" si="15"/>
        <v>0</v>
      </c>
    </row>
    <row r="389" spans="1:11">
      <c r="A389" s="130">
        <v>94016</v>
      </c>
      <c r="B389" s="131" t="s">
        <v>442</v>
      </c>
      <c r="C389" s="221">
        <v>3521.44</v>
      </c>
      <c r="D389" s="221"/>
      <c r="E389" s="230"/>
      <c r="F389" s="230"/>
      <c r="G389" s="190"/>
      <c r="H389" s="190">
        <f t="shared" si="17"/>
        <v>3521.44</v>
      </c>
      <c r="J389" s="4">
        <f t="shared" si="16"/>
        <v>7.6436999999999999</v>
      </c>
      <c r="K389" s="124">
        <f t="shared" si="15"/>
        <v>26916.83</v>
      </c>
    </row>
    <row r="390" spans="1:11">
      <c r="A390" s="127">
        <v>94017</v>
      </c>
      <c r="B390" s="125" t="s">
        <v>443</v>
      </c>
      <c r="C390" s="220"/>
      <c r="D390" s="220"/>
      <c r="E390" s="229"/>
      <c r="F390" s="229"/>
      <c r="G390"/>
      <c r="H390" s="188">
        <f t="shared" si="17"/>
        <v>0</v>
      </c>
      <c r="J390" s="4">
        <f t="shared" si="16"/>
        <v>7.6436999999999999</v>
      </c>
      <c r="K390" s="121">
        <f t="shared" si="15"/>
        <v>0</v>
      </c>
    </row>
    <row r="391" spans="1:11">
      <c r="A391" s="127">
        <v>94018</v>
      </c>
      <c r="B391" s="125" t="s">
        <v>444</v>
      </c>
      <c r="C391" s="220"/>
      <c r="D391" s="220"/>
      <c r="E391" s="229"/>
      <c r="F391" s="229"/>
      <c r="G391"/>
      <c r="H391" s="188">
        <f t="shared" si="17"/>
        <v>0</v>
      </c>
      <c r="J391" s="4">
        <f t="shared" si="16"/>
        <v>7.6436999999999999</v>
      </c>
      <c r="K391" s="121">
        <f t="shared" si="15"/>
        <v>0</v>
      </c>
    </row>
    <row r="392" spans="1:11">
      <c r="A392" s="127">
        <v>94019</v>
      </c>
      <c r="B392" s="125" t="s">
        <v>417</v>
      </c>
      <c r="C392" s="220">
        <v>2285.2800000000002</v>
      </c>
      <c r="D392" s="220"/>
      <c r="E392" s="229"/>
      <c r="F392" s="229"/>
      <c r="G392"/>
      <c r="H392" s="188">
        <f t="shared" si="17"/>
        <v>2285.2800000000002</v>
      </c>
      <c r="J392" s="4">
        <f t="shared" si="16"/>
        <v>7.6436999999999999</v>
      </c>
      <c r="K392" s="121">
        <f t="shared" ref="K392:K428" si="18">ROUND(H392*J392,2)</f>
        <v>17467.990000000002</v>
      </c>
    </row>
    <row r="393" spans="1:11">
      <c r="A393" s="127">
        <v>94020</v>
      </c>
      <c r="B393" s="37" t="s">
        <v>384</v>
      </c>
      <c r="C393" s="220"/>
      <c r="D393" s="220"/>
      <c r="E393" s="229"/>
      <c r="F393" s="229"/>
      <c r="G393"/>
      <c r="H393" s="188">
        <f t="shared" si="17"/>
        <v>0</v>
      </c>
      <c r="J393" s="4">
        <f t="shared" ref="J393:J428" si="19">J392</f>
        <v>7.6436999999999999</v>
      </c>
      <c r="K393" s="121">
        <f t="shared" si="18"/>
        <v>0</v>
      </c>
    </row>
    <row r="394" spans="1:11">
      <c r="A394" s="127">
        <v>94021</v>
      </c>
      <c r="B394" s="125" t="s">
        <v>445</v>
      </c>
      <c r="C394" s="220">
        <v>1446.52</v>
      </c>
      <c r="D394" s="220"/>
      <c r="E394" s="229"/>
      <c r="F394" s="229"/>
      <c r="G394"/>
      <c r="H394" s="188">
        <f t="shared" si="17"/>
        <v>1446.52</v>
      </c>
      <c r="J394" s="4">
        <f t="shared" si="19"/>
        <v>7.6436999999999999</v>
      </c>
      <c r="K394" s="121">
        <f t="shared" si="18"/>
        <v>11056.76</v>
      </c>
    </row>
    <row r="395" spans="1:11">
      <c r="A395" s="127">
        <v>94022</v>
      </c>
      <c r="B395" s="125" t="s">
        <v>446</v>
      </c>
      <c r="C395" s="220">
        <v>11440.07</v>
      </c>
      <c r="D395" s="220"/>
      <c r="E395" s="229"/>
      <c r="F395" s="229"/>
      <c r="G395"/>
      <c r="H395" s="188">
        <f t="shared" si="17"/>
        <v>11440.07</v>
      </c>
      <c r="J395" s="4">
        <f t="shared" si="19"/>
        <v>7.6436999999999999</v>
      </c>
      <c r="K395" s="121">
        <f t="shared" si="18"/>
        <v>87444.46</v>
      </c>
    </row>
    <row r="396" spans="1:11">
      <c r="A396" s="127">
        <v>94023</v>
      </c>
      <c r="B396" s="125" t="s">
        <v>447</v>
      </c>
      <c r="C396" s="220"/>
      <c r="D396" s="220"/>
      <c r="E396" s="229"/>
      <c r="F396" s="229"/>
      <c r="G396"/>
      <c r="H396" s="188">
        <f t="shared" si="17"/>
        <v>0</v>
      </c>
      <c r="J396" s="4">
        <f t="shared" si="19"/>
        <v>7.6436999999999999</v>
      </c>
      <c r="K396" s="121">
        <f t="shared" si="18"/>
        <v>0</v>
      </c>
    </row>
    <row r="397" spans="1:11">
      <c r="A397" s="127">
        <v>94024</v>
      </c>
      <c r="B397" s="125" t="s">
        <v>448</v>
      </c>
      <c r="C397" s="220">
        <v>250</v>
      </c>
      <c r="D397" s="220"/>
      <c r="E397" s="229"/>
      <c r="F397" s="229"/>
      <c r="G397"/>
      <c r="H397" s="188">
        <f t="shared" si="17"/>
        <v>250</v>
      </c>
      <c r="J397" s="4">
        <f t="shared" si="19"/>
        <v>7.6436999999999999</v>
      </c>
      <c r="K397" s="121">
        <f t="shared" si="18"/>
        <v>1910.93</v>
      </c>
    </row>
    <row r="398" spans="1:11">
      <c r="A398" s="127">
        <v>94025</v>
      </c>
      <c r="B398" s="125" t="s">
        <v>449</v>
      </c>
      <c r="C398" s="220"/>
      <c r="D398" s="220"/>
      <c r="E398" s="229"/>
      <c r="F398" s="229"/>
      <c r="G398"/>
      <c r="H398" s="188">
        <f t="shared" si="17"/>
        <v>0</v>
      </c>
      <c r="J398" s="4">
        <f t="shared" si="19"/>
        <v>7.6436999999999999</v>
      </c>
      <c r="K398" s="121">
        <f t="shared" si="18"/>
        <v>0</v>
      </c>
    </row>
    <row r="399" spans="1:11">
      <c r="A399" s="130">
        <v>94026</v>
      </c>
      <c r="B399" s="123" t="s">
        <v>485</v>
      </c>
      <c r="C399" s="221">
        <v>53751.75</v>
      </c>
      <c r="D399" s="221"/>
      <c r="E399" s="230"/>
      <c r="F399" s="230"/>
      <c r="G399" s="190"/>
      <c r="H399" s="190">
        <f t="shared" ref="H399:H428" si="20">ROUND(C399-D399+E399-F399,2)</f>
        <v>53751.75</v>
      </c>
      <c r="J399" s="4">
        <f t="shared" si="19"/>
        <v>7.6436999999999999</v>
      </c>
      <c r="K399" s="124">
        <f t="shared" si="18"/>
        <v>410862.25</v>
      </c>
    </row>
    <row r="400" spans="1:11">
      <c r="A400" s="127">
        <v>94027</v>
      </c>
      <c r="B400" s="125" t="s">
        <v>450</v>
      </c>
      <c r="C400" s="220">
        <v>236.6</v>
      </c>
      <c r="D400" s="220"/>
      <c r="E400" s="229"/>
      <c r="F400" s="229"/>
      <c r="G400"/>
      <c r="H400" s="188">
        <f t="shared" si="20"/>
        <v>236.6</v>
      </c>
      <c r="J400" s="4">
        <f t="shared" si="19"/>
        <v>7.6436999999999999</v>
      </c>
      <c r="K400" s="121">
        <f t="shared" si="18"/>
        <v>1808.5</v>
      </c>
    </row>
    <row r="401" spans="1:11">
      <c r="A401" s="127">
        <v>94028</v>
      </c>
      <c r="B401" s="4" t="s">
        <v>451</v>
      </c>
      <c r="C401" s="220"/>
      <c r="D401" s="220"/>
      <c r="E401" s="229"/>
      <c r="F401" s="229"/>
      <c r="G401"/>
      <c r="H401" s="188">
        <f t="shared" si="20"/>
        <v>0</v>
      </c>
      <c r="J401" s="4">
        <f t="shared" si="19"/>
        <v>7.6436999999999999</v>
      </c>
      <c r="K401" s="121">
        <f t="shared" si="18"/>
        <v>0</v>
      </c>
    </row>
    <row r="402" spans="1:11">
      <c r="A402" s="127">
        <v>94029</v>
      </c>
      <c r="B402" s="4" t="s">
        <v>452</v>
      </c>
      <c r="C402" s="220"/>
      <c r="D402" s="220"/>
      <c r="E402" s="229"/>
      <c r="F402" s="229"/>
      <c r="G402"/>
      <c r="H402" s="188">
        <f t="shared" si="20"/>
        <v>0</v>
      </c>
      <c r="J402" s="4">
        <f t="shared" si="19"/>
        <v>7.6436999999999999</v>
      </c>
      <c r="K402" s="121">
        <f t="shared" si="18"/>
        <v>0</v>
      </c>
    </row>
    <row r="403" spans="1:11">
      <c r="A403" s="127">
        <v>95001</v>
      </c>
      <c r="B403" s="37" t="s">
        <v>397</v>
      </c>
      <c r="C403" s="220"/>
      <c r="D403" s="220"/>
      <c r="E403" s="229"/>
      <c r="F403" s="229"/>
      <c r="G403"/>
      <c r="H403" s="188">
        <f t="shared" si="20"/>
        <v>0</v>
      </c>
      <c r="J403" s="4">
        <f t="shared" si="19"/>
        <v>7.6436999999999999</v>
      </c>
      <c r="K403" s="121">
        <f t="shared" si="18"/>
        <v>0</v>
      </c>
    </row>
    <row r="404" spans="1:11">
      <c r="A404" s="127">
        <v>95002</v>
      </c>
      <c r="B404" s="37" t="s">
        <v>398</v>
      </c>
      <c r="C404" s="220">
        <v>9877.68</v>
      </c>
      <c r="D404" s="220"/>
      <c r="E404" s="229"/>
      <c r="F404" s="229"/>
      <c r="G404"/>
      <c r="H404" s="188">
        <f t="shared" si="20"/>
        <v>9877.68</v>
      </c>
      <c r="J404" s="4">
        <f t="shared" si="19"/>
        <v>7.6436999999999999</v>
      </c>
      <c r="K404" s="121">
        <f t="shared" si="18"/>
        <v>75502.02</v>
      </c>
    </row>
    <row r="405" spans="1:11">
      <c r="A405" s="127">
        <v>95003</v>
      </c>
      <c r="B405" s="37" t="s">
        <v>399</v>
      </c>
      <c r="C405" s="220">
        <v>2882.9</v>
      </c>
      <c r="D405" s="220"/>
      <c r="E405" s="229"/>
      <c r="F405" s="229"/>
      <c r="G405"/>
      <c r="H405" s="188">
        <f t="shared" si="20"/>
        <v>2882.9</v>
      </c>
      <c r="J405" s="4">
        <f t="shared" si="19"/>
        <v>7.6436999999999999</v>
      </c>
      <c r="K405" s="121">
        <f t="shared" si="18"/>
        <v>22036.02</v>
      </c>
    </row>
    <row r="406" spans="1:11">
      <c r="A406" s="127">
        <v>96001</v>
      </c>
      <c r="B406" s="37" t="s">
        <v>453</v>
      </c>
      <c r="C406" s="220">
        <v>2583.3200000000002</v>
      </c>
      <c r="D406" s="220"/>
      <c r="E406" s="229"/>
      <c r="F406" s="229"/>
      <c r="G406"/>
      <c r="H406" s="188">
        <f t="shared" si="20"/>
        <v>2583.3200000000002</v>
      </c>
      <c r="J406" s="4">
        <f t="shared" si="19"/>
        <v>7.6436999999999999</v>
      </c>
      <c r="K406" s="121">
        <f t="shared" si="18"/>
        <v>19746.12</v>
      </c>
    </row>
    <row r="407" spans="1:11">
      <c r="A407" s="127">
        <v>96002</v>
      </c>
      <c r="B407" s="37" t="s">
        <v>454</v>
      </c>
      <c r="C407" s="220">
        <v>240</v>
      </c>
      <c r="D407" s="220"/>
      <c r="E407" s="229"/>
      <c r="F407" s="229"/>
      <c r="G407"/>
      <c r="H407" s="188">
        <f t="shared" si="20"/>
        <v>240</v>
      </c>
      <c r="J407" s="4">
        <f t="shared" si="19"/>
        <v>7.6436999999999999</v>
      </c>
      <c r="K407" s="121">
        <f t="shared" si="18"/>
        <v>1834.49</v>
      </c>
    </row>
    <row r="408" spans="1:11">
      <c r="A408" s="127">
        <v>96003</v>
      </c>
      <c r="B408" s="37" t="s">
        <v>455</v>
      </c>
      <c r="C408" s="220">
        <v>500</v>
      </c>
      <c r="D408" s="220"/>
      <c r="E408" s="229"/>
      <c r="F408" s="229"/>
      <c r="G408"/>
      <c r="H408" s="188">
        <f t="shared" si="20"/>
        <v>500</v>
      </c>
      <c r="J408" s="4">
        <f t="shared" si="19"/>
        <v>7.6436999999999999</v>
      </c>
      <c r="K408" s="121">
        <f t="shared" si="18"/>
        <v>3821.85</v>
      </c>
    </row>
    <row r="409" spans="1:11">
      <c r="A409" s="127">
        <v>96004</v>
      </c>
      <c r="B409" s="37" t="s">
        <v>456</v>
      </c>
      <c r="C409" s="220"/>
      <c r="D409" s="220"/>
      <c r="E409" s="229"/>
      <c r="F409" s="229"/>
      <c r="G409"/>
      <c r="H409" s="188">
        <f t="shared" si="20"/>
        <v>0</v>
      </c>
      <c r="J409" s="4">
        <f t="shared" si="19"/>
        <v>7.6436999999999999</v>
      </c>
      <c r="K409" s="121">
        <f t="shared" si="18"/>
        <v>0</v>
      </c>
    </row>
    <row r="410" spans="1:11">
      <c r="A410" s="127">
        <v>96005</v>
      </c>
      <c r="B410" s="37" t="s">
        <v>457</v>
      </c>
      <c r="C410" s="220">
        <v>69</v>
      </c>
      <c r="D410" s="220"/>
      <c r="E410" s="229"/>
      <c r="F410" s="229"/>
      <c r="G410"/>
      <c r="H410" s="188">
        <f t="shared" si="20"/>
        <v>69</v>
      </c>
      <c r="J410" s="4">
        <f t="shared" si="19"/>
        <v>7.6436999999999999</v>
      </c>
      <c r="K410" s="121">
        <f t="shared" si="18"/>
        <v>527.41999999999996</v>
      </c>
    </row>
    <row r="411" spans="1:11">
      <c r="A411" s="127">
        <v>96006</v>
      </c>
      <c r="B411" s="37" t="s">
        <v>488</v>
      </c>
      <c r="C411" s="220"/>
      <c r="D411" s="220"/>
      <c r="E411" s="229"/>
      <c r="F411" s="229"/>
      <c r="G411"/>
      <c r="H411" s="188">
        <f t="shared" si="20"/>
        <v>0</v>
      </c>
      <c r="J411" s="4">
        <f t="shared" si="19"/>
        <v>7.6436999999999999</v>
      </c>
      <c r="K411" s="121">
        <f t="shared" si="18"/>
        <v>0</v>
      </c>
    </row>
    <row r="412" spans="1:11">
      <c r="A412" s="127">
        <v>96007</v>
      </c>
      <c r="B412" s="37" t="s">
        <v>458</v>
      </c>
      <c r="C412" s="220">
        <v>170952.6</v>
      </c>
      <c r="D412" s="220"/>
      <c r="E412" s="229"/>
      <c r="F412" s="229"/>
      <c r="G412"/>
      <c r="H412" s="188">
        <f t="shared" si="20"/>
        <v>170952.6</v>
      </c>
      <c r="J412" s="4">
        <f t="shared" si="19"/>
        <v>7.6436999999999999</v>
      </c>
      <c r="K412" s="121">
        <f t="shared" si="18"/>
        <v>1306710.3899999999</v>
      </c>
    </row>
    <row r="413" spans="1:11">
      <c r="A413" s="127">
        <v>96008</v>
      </c>
      <c r="B413" s="37" t="s">
        <v>459</v>
      </c>
      <c r="C413" s="220">
        <v>550</v>
      </c>
      <c r="D413" s="220"/>
      <c r="E413" s="229"/>
      <c r="F413" s="229"/>
      <c r="G413"/>
      <c r="H413" s="188">
        <f t="shared" si="20"/>
        <v>550</v>
      </c>
      <c r="J413" s="4">
        <f t="shared" si="19"/>
        <v>7.6436999999999999</v>
      </c>
      <c r="K413" s="121">
        <f t="shared" si="18"/>
        <v>4204.04</v>
      </c>
    </row>
    <row r="414" spans="1:11">
      <c r="A414" s="127">
        <v>97001</v>
      </c>
      <c r="B414" s="37" t="s">
        <v>463</v>
      </c>
      <c r="C414" s="220">
        <v>2861.3</v>
      </c>
      <c r="D414" s="220"/>
      <c r="E414" s="229"/>
      <c r="F414" s="229"/>
      <c r="G414"/>
      <c r="H414" s="188">
        <f t="shared" si="20"/>
        <v>2861.3</v>
      </c>
      <c r="J414" s="4">
        <f t="shared" si="19"/>
        <v>7.6436999999999999</v>
      </c>
      <c r="K414" s="121">
        <f t="shared" si="18"/>
        <v>21870.92</v>
      </c>
    </row>
    <row r="415" spans="1:11">
      <c r="A415" s="127">
        <v>97002</v>
      </c>
      <c r="B415" s="37" t="s">
        <v>464</v>
      </c>
      <c r="C415" s="220">
        <v>1216.77</v>
      </c>
      <c r="D415" s="220"/>
      <c r="E415" s="229"/>
      <c r="F415" s="229"/>
      <c r="G415"/>
      <c r="H415" s="188">
        <f t="shared" si="20"/>
        <v>1216.77</v>
      </c>
      <c r="J415" s="4">
        <f t="shared" si="19"/>
        <v>7.6436999999999999</v>
      </c>
      <c r="K415" s="121">
        <f t="shared" si="18"/>
        <v>9300.6200000000008</v>
      </c>
    </row>
    <row r="416" spans="1:11">
      <c r="A416" s="127">
        <v>97003</v>
      </c>
      <c r="B416" s="37" t="s">
        <v>460</v>
      </c>
      <c r="C416" s="220">
        <v>25139.32</v>
      </c>
      <c r="D416" s="220"/>
      <c r="E416" s="229"/>
      <c r="F416" s="229"/>
      <c r="G416"/>
      <c r="H416" s="188">
        <f t="shared" si="20"/>
        <v>25139.32</v>
      </c>
      <c r="J416" s="4">
        <f t="shared" si="19"/>
        <v>7.6436999999999999</v>
      </c>
      <c r="K416" s="121">
        <f t="shared" si="18"/>
        <v>192157.42</v>
      </c>
    </row>
    <row r="417" spans="1:11">
      <c r="A417" s="127">
        <v>97004</v>
      </c>
      <c r="B417" s="37" t="s">
        <v>461</v>
      </c>
      <c r="C417" s="220">
        <v>382.07</v>
      </c>
      <c r="D417" s="220"/>
      <c r="E417" s="229"/>
      <c r="F417" s="229"/>
      <c r="G417"/>
      <c r="H417" s="188">
        <f t="shared" si="20"/>
        <v>382.07</v>
      </c>
      <c r="J417" s="4">
        <f t="shared" si="19"/>
        <v>7.6436999999999999</v>
      </c>
      <c r="K417" s="121">
        <f t="shared" si="18"/>
        <v>2920.43</v>
      </c>
    </row>
    <row r="418" spans="1:11">
      <c r="A418" s="130">
        <v>97005</v>
      </c>
      <c r="B418" s="123" t="s">
        <v>467</v>
      </c>
      <c r="C418" s="221"/>
      <c r="D418" s="221"/>
      <c r="E418" s="230"/>
      <c r="F418" s="230"/>
      <c r="G418" s="190"/>
      <c r="H418" s="190">
        <f t="shared" si="20"/>
        <v>0</v>
      </c>
      <c r="J418" s="4">
        <f t="shared" si="19"/>
        <v>7.6436999999999999</v>
      </c>
      <c r="K418" s="124">
        <f t="shared" si="18"/>
        <v>0</v>
      </c>
    </row>
    <row r="419" spans="1:11">
      <c r="A419" s="36">
        <v>97006</v>
      </c>
      <c r="B419" s="132" t="s">
        <v>468</v>
      </c>
      <c r="C419" s="220"/>
      <c r="D419" s="220"/>
      <c r="E419" s="229"/>
      <c r="F419" s="229"/>
      <c r="G419"/>
      <c r="H419" s="188">
        <f t="shared" si="20"/>
        <v>0</v>
      </c>
      <c r="J419" s="4">
        <f t="shared" si="19"/>
        <v>7.6436999999999999</v>
      </c>
      <c r="K419" s="121">
        <f t="shared" si="18"/>
        <v>0</v>
      </c>
    </row>
    <row r="420" spans="1:11">
      <c r="A420" s="36">
        <v>98000</v>
      </c>
      <c r="B420" s="132" t="s">
        <v>489</v>
      </c>
      <c r="C420" s="220"/>
      <c r="D420" s="220"/>
      <c r="E420" s="229"/>
      <c r="F420" s="229"/>
      <c r="G420"/>
      <c r="H420" s="188">
        <f t="shared" si="20"/>
        <v>0</v>
      </c>
      <c r="J420" s="4">
        <f t="shared" si="19"/>
        <v>7.6436999999999999</v>
      </c>
      <c r="K420" s="121">
        <f t="shared" si="18"/>
        <v>0</v>
      </c>
    </row>
    <row r="421" spans="1:11">
      <c r="A421" s="36">
        <v>98001</v>
      </c>
      <c r="B421" s="132" t="s">
        <v>490</v>
      </c>
      <c r="C421" s="220"/>
      <c r="D421" s="220"/>
      <c r="E421" s="229"/>
      <c r="F421" s="229"/>
      <c r="G421"/>
      <c r="H421" s="188">
        <f t="shared" si="20"/>
        <v>0</v>
      </c>
      <c r="J421" s="4">
        <f t="shared" si="19"/>
        <v>7.6436999999999999</v>
      </c>
      <c r="K421" s="121">
        <f t="shared" si="18"/>
        <v>0</v>
      </c>
    </row>
    <row r="422" spans="1:11">
      <c r="A422" s="36">
        <v>98002</v>
      </c>
      <c r="B422" s="132" t="s">
        <v>491</v>
      </c>
      <c r="C422" s="220"/>
      <c r="D422" s="220"/>
      <c r="E422" s="229"/>
      <c r="F422" s="229"/>
      <c r="G422"/>
      <c r="H422" s="188">
        <f t="shared" si="20"/>
        <v>0</v>
      </c>
      <c r="J422" s="4">
        <f t="shared" si="19"/>
        <v>7.6436999999999999</v>
      </c>
      <c r="K422" s="121">
        <f t="shared" si="18"/>
        <v>0</v>
      </c>
    </row>
    <row r="423" spans="1:11">
      <c r="A423" s="36">
        <v>60001</v>
      </c>
      <c r="B423" s="132" t="s">
        <v>392</v>
      </c>
      <c r="C423" s="220"/>
      <c r="D423" s="220"/>
      <c r="E423" s="229"/>
      <c r="F423" s="229"/>
      <c r="G423"/>
      <c r="H423" s="188">
        <f t="shared" si="20"/>
        <v>0</v>
      </c>
      <c r="J423" s="4">
        <f t="shared" si="19"/>
        <v>7.6436999999999999</v>
      </c>
      <c r="K423" s="121">
        <f t="shared" si="18"/>
        <v>0</v>
      </c>
    </row>
    <row r="424" spans="1:11">
      <c r="A424" s="36">
        <v>60002</v>
      </c>
      <c r="B424" s="132" t="s">
        <v>393</v>
      </c>
      <c r="C424" s="220"/>
      <c r="D424" s="220"/>
      <c r="E424" s="229"/>
      <c r="F424" s="229"/>
      <c r="G424"/>
      <c r="H424" s="188">
        <f t="shared" si="20"/>
        <v>0</v>
      </c>
      <c r="J424" s="4">
        <f t="shared" si="19"/>
        <v>7.6436999999999999</v>
      </c>
      <c r="K424" s="121">
        <f t="shared" si="18"/>
        <v>0</v>
      </c>
    </row>
    <row r="425" spans="1:11">
      <c r="A425" s="127">
        <v>60003</v>
      </c>
      <c r="B425" s="37" t="s">
        <v>394</v>
      </c>
      <c r="C425" s="220"/>
      <c r="D425" s="220"/>
      <c r="E425" s="229"/>
      <c r="F425" s="229"/>
      <c r="G425"/>
      <c r="H425" s="188">
        <f t="shared" si="20"/>
        <v>0</v>
      </c>
      <c r="J425" s="4">
        <f t="shared" si="19"/>
        <v>7.6436999999999999</v>
      </c>
      <c r="K425" s="121">
        <f t="shared" si="18"/>
        <v>0</v>
      </c>
    </row>
    <row r="426" spans="1:11">
      <c r="A426" s="127">
        <v>60004</v>
      </c>
      <c r="B426" s="37" t="s">
        <v>395</v>
      </c>
      <c r="C426" s="220"/>
      <c r="D426" s="220">
        <v>64526.5</v>
      </c>
      <c r="E426" s="229"/>
      <c r="F426" s="229"/>
      <c r="G426"/>
      <c r="H426" s="188">
        <f t="shared" si="20"/>
        <v>-64526.5</v>
      </c>
      <c r="J426" s="4">
        <f t="shared" si="19"/>
        <v>7.6436999999999999</v>
      </c>
      <c r="K426" s="121">
        <f t="shared" si="18"/>
        <v>-493221.21</v>
      </c>
    </row>
    <row r="427" spans="1:11">
      <c r="A427" s="127">
        <v>60005</v>
      </c>
      <c r="B427" s="37" t="s">
        <v>396</v>
      </c>
      <c r="C427" s="220"/>
      <c r="D427" s="220">
        <v>21211.1</v>
      </c>
      <c r="E427" s="229"/>
      <c r="F427" s="229"/>
      <c r="G427"/>
      <c r="H427" s="188">
        <f t="shared" si="20"/>
        <v>-21211.1</v>
      </c>
      <c r="J427" s="4">
        <f t="shared" si="19"/>
        <v>7.6436999999999999</v>
      </c>
      <c r="K427" s="121">
        <f t="shared" si="18"/>
        <v>-162131.29</v>
      </c>
    </row>
    <row r="428" spans="1:11">
      <c r="A428" s="127">
        <v>60006</v>
      </c>
      <c r="B428" s="37" t="s">
        <v>462</v>
      </c>
      <c r="C428" s="222"/>
      <c r="D428" s="222"/>
      <c r="E428" s="232"/>
      <c r="F428" s="232"/>
      <c r="G428"/>
      <c r="H428" s="188">
        <f t="shared" si="20"/>
        <v>0</v>
      </c>
      <c r="J428" s="4">
        <f t="shared" si="19"/>
        <v>7.6436999999999999</v>
      </c>
      <c r="K428" s="121">
        <f t="shared" si="18"/>
        <v>0</v>
      </c>
    </row>
    <row r="429" spans="1:11" ht="15" thickBot="1">
      <c r="A429" s="36"/>
      <c r="B429" s="37" t="s">
        <v>486</v>
      </c>
      <c r="C429" s="184">
        <f>SUM(C8:C428)</f>
        <v>14026328.619999999</v>
      </c>
      <c r="D429" s="184">
        <f t="shared" ref="D429:F429" si="21">SUM(D8:D428)</f>
        <v>14026328.619999999</v>
      </c>
      <c r="E429" s="184">
        <f t="shared" si="21"/>
        <v>0</v>
      </c>
      <c r="F429" s="184">
        <f t="shared" si="21"/>
        <v>0</v>
      </c>
      <c r="G429"/>
      <c r="H429" s="184">
        <f t="shared" ref="H429" si="22">SUM(H8:H428)</f>
        <v>3.7107383832335472E-10</v>
      </c>
      <c r="K429" s="38">
        <f t="shared" ref="K429" si="23">SUM(K8:K428)</f>
        <v>1.9999999523861334E-2</v>
      </c>
    </row>
    <row r="430" spans="1:11" ht="15" thickTop="1">
      <c r="A430" s="37"/>
      <c r="B430"/>
      <c r="C430"/>
      <c r="D430" s="185">
        <f>C429-D429</f>
        <v>0</v>
      </c>
      <c r="E430"/>
      <c r="F430" s="185">
        <f>E429-F429</f>
        <v>0</v>
      </c>
      <c r="G430"/>
      <c r="H430"/>
    </row>
    <row r="448" ht="17.899999999999999" customHeight="1"/>
  </sheetData>
  <autoFilter ref="A1:K44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topLeftCell="A202" zoomScaleNormal="100" workbookViewId="0">
      <selection activeCell="D221" sqref="D221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182" t="s">
        <v>495</v>
      </c>
      <c r="C1"/>
      <c r="D1"/>
      <c r="E1"/>
      <c r="F1"/>
      <c r="G1"/>
      <c r="H1"/>
    </row>
    <row r="2" spans="1:11">
      <c r="A2" s="1"/>
      <c r="B2"/>
      <c r="C2"/>
      <c r="D2"/>
      <c r="E2"/>
      <c r="F2"/>
      <c r="G2"/>
      <c r="H2"/>
    </row>
    <row r="3" spans="1:11" ht="17.899999999999999" customHeight="1">
      <c r="A3"/>
      <c r="B3"/>
      <c r="C3"/>
      <c r="D3"/>
      <c r="E3"/>
      <c r="F3"/>
      <c r="G3"/>
      <c r="H3"/>
    </row>
    <row r="4" spans="1:11" ht="17.899999999999999" customHeight="1">
      <c r="A4"/>
      <c r="B4"/>
      <c r="C4"/>
      <c r="D4"/>
      <c r="E4"/>
      <c r="F4"/>
      <c r="G4"/>
      <c r="H4"/>
    </row>
    <row r="5" spans="1:11">
      <c r="A5"/>
      <c r="B5"/>
      <c r="C5"/>
      <c r="D5" s="183"/>
      <c r="E5"/>
      <c r="F5" s="183"/>
      <c r="G5"/>
      <c r="H5"/>
    </row>
    <row r="6" spans="1:11">
      <c r="A6" s="34"/>
      <c r="B6"/>
      <c r="C6" s="225" t="s">
        <v>567</v>
      </c>
      <c r="D6" s="226"/>
      <c r="E6" s="225" t="s">
        <v>568</v>
      </c>
      <c r="F6" s="226"/>
      <c r="G6"/>
      <c r="H6" s="227" t="s">
        <v>487</v>
      </c>
      <c r="K6" s="228" t="s">
        <v>487</v>
      </c>
    </row>
    <row r="7" spans="1:11">
      <c r="A7" s="35" t="s">
        <v>472</v>
      </c>
      <c r="B7" s="35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Ex.rate25!R45</f>
        <v>7.6390000000000002</v>
      </c>
      <c r="K7" s="120" t="s">
        <v>510</v>
      </c>
    </row>
    <row r="8" spans="1:11">
      <c r="A8" s="36">
        <v>11100</v>
      </c>
      <c r="B8" s="37" t="s">
        <v>227</v>
      </c>
      <c r="C8" s="220">
        <v>291927.44</v>
      </c>
      <c r="D8" s="220"/>
      <c r="E8" s="229"/>
      <c r="F8" s="229"/>
      <c r="G8"/>
      <c r="H8" s="188">
        <f>ROUND(C8-D8+E8-F8,2)</f>
        <v>291927.44</v>
      </c>
      <c r="J8" s="4">
        <f>J7</f>
        <v>7.6390000000000002</v>
      </c>
      <c r="K8" s="121">
        <f t="shared" ref="K8:K71" si="0">ROUND(H8*J8,2)</f>
        <v>2230033.71</v>
      </c>
    </row>
    <row r="9" spans="1:11">
      <c r="A9" s="36">
        <v>11101</v>
      </c>
      <c r="B9" s="37" t="s">
        <v>228</v>
      </c>
      <c r="C9" s="220"/>
      <c r="D9" s="220">
        <v>291927.44</v>
      </c>
      <c r="E9" s="229"/>
      <c r="F9" s="229"/>
      <c r="G9"/>
      <c r="H9" s="188">
        <f t="shared" ref="H9:H72" si="1">ROUND(C9-D9+E9-F9,2)</f>
        <v>-291927.44</v>
      </c>
      <c r="J9" s="4">
        <f t="shared" ref="J9:J72" si="2">J8</f>
        <v>7.6390000000000002</v>
      </c>
      <c r="K9" s="121">
        <f t="shared" si="0"/>
        <v>-2230033.71</v>
      </c>
    </row>
    <row r="10" spans="1:11">
      <c r="A10" s="36">
        <v>11200</v>
      </c>
      <c r="B10" s="37" t="s">
        <v>229</v>
      </c>
      <c r="C10" s="220">
        <v>36427</v>
      </c>
      <c r="D10" s="220"/>
      <c r="E10" s="229"/>
      <c r="F10" s="229"/>
      <c r="G10"/>
      <c r="H10" s="188">
        <f t="shared" si="1"/>
        <v>36427</v>
      </c>
      <c r="J10" s="4">
        <f t="shared" si="2"/>
        <v>7.6390000000000002</v>
      </c>
      <c r="K10" s="121">
        <f t="shared" si="0"/>
        <v>278265.84999999998</v>
      </c>
    </row>
    <row r="11" spans="1:11">
      <c r="A11" s="36">
        <v>11201</v>
      </c>
      <c r="B11" s="37" t="s">
        <v>230</v>
      </c>
      <c r="C11" s="220"/>
      <c r="D11" s="220">
        <v>24189.32</v>
      </c>
      <c r="E11" s="229"/>
      <c r="F11" s="229"/>
      <c r="G11"/>
      <c r="H11" s="188">
        <f t="shared" si="1"/>
        <v>-24189.32</v>
      </c>
      <c r="J11" s="4">
        <f t="shared" si="2"/>
        <v>7.6390000000000002</v>
      </c>
      <c r="K11" s="121">
        <f t="shared" si="0"/>
        <v>-184782.22</v>
      </c>
    </row>
    <row r="12" spans="1:11">
      <c r="A12" s="36">
        <v>11300</v>
      </c>
      <c r="B12" s="37" t="s">
        <v>231</v>
      </c>
      <c r="C12" s="220">
        <v>62741.91</v>
      </c>
      <c r="D12" s="220"/>
      <c r="E12" s="229"/>
      <c r="F12" s="229"/>
      <c r="G12"/>
      <c r="H12" s="188">
        <f t="shared" si="1"/>
        <v>62741.91</v>
      </c>
      <c r="J12" s="4">
        <f t="shared" si="2"/>
        <v>7.6390000000000002</v>
      </c>
      <c r="K12" s="121">
        <f t="shared" si="0"/>
        <v>479285.45</v>
      </c>
    </row>
    <row r="13" spans="1:11">
      <c r="A13" s="36">
        <v>11301</v>
      </c>
      <c r="B13" s="37" t="s">
        <v>232</v>
      </c>
      <c r="C13" s="220"/>
      <c r="D13" s="220">
        <v>44832.67</v>
      </c>
      <c r="E13" s="229"/>
      <c r="F13" s="229"/>
      <c r="G13"/>
      <c r="H13" s="188">
        <f t="shared" si="1"/>
        <v>-44832.67</v>
      </c>
      <c r="J13" s="4">
        <f t="shared" si="2"/>
        <v>7.6390000000000002</v>
      </c>
      <c r="K13" s="121">
        <f t="shared" si="0"/>
        <v>-342476.77</v>
      </c>
    </row>
    <row r="14" spans="1:11">
      <c r="A14" s="36">
        <v>11400</v>
      </c>
      <c r="B14" s="37" t="s">
        <v>233</v>
      </c>
      <c r="C14" s="220">
        <v>3300</v>
      </c>
      <c r="D14" s="220"/>
      <c r="E14" s="229"/>
      <c r="F14" s="229"/>
      <c r="G14"/>
      <c r="H14" s="188">
        <f t="shared" si="1"/>
        <v>3300</v>
      </c>
      <c r="J14" s="4">
        <f t="shared" si="2"/>
        <v>7.6390000000000002</v>
      </c>
      <c r="K14" s="121">
        <f t="shared" si="0"/>
        <v>25208.7</v>
      </c>
    </row>
    <row r="15" spans="1:11">
      <c r="A15" s="36">
        <v>11401</v>
      </c>
      <c r="B15" s="37" t="s">
        <v>234</v>
      </c>
      <c r="C15" s="220"/>
      <c r="D15" s="220">
        <v>1595</v>
      </c>
      <c r="E15" s="229"/>
      <c r="F15" s="229"/>
      <c r="G15"/>
      <c r="H15" s="188">
        <f t="shared" si="1"/>
        <v>-1595</v>
      </c>
      <c r="J15" s="4">
        <f t="shared" si="2"/>
        <v>7.6390000000000002</v>
      </c>
      <c r="K15" s="121">
        <f t="shared" si="0"/>
        <v>-12184.21</v>
      </c>
    </row>
    <row r="16" spans="1:11">
      <c r="A16" s="122">
        <v>11500</v>
      </c>
      <c r="B16" s="123" t="s">
        <v>237</v>
      </c>
      <c r="C16" s="221">
        <v>269857.01</v>
      </c>
      <c r="D16" s="221"/>
      <c r="E16" s="230"/>
      <c r="F16" s="230"/>
      <c r="G16" s="190"/>
      <c r="H16" s="190">
        <f t="shared" si="1"/>
        <v>269857.01</v>
      </c>
      <c r="J16" s="4">
        <f t="shared" si="2"/>
        <v>7.6390000000000002</v>
      </c>
      <c r="K16" s="124">
        <f t="shared" si="0"/>
        <v>2061437.7</v>
      </c>
    </row>
    <row r="17" spans="1:11">
      <c r="A17" s="122">
        <v>11501</v>
      </c>
      <c r="B17" s="123" t="s">
        <v>238</v>
      </c>
      <c r="C17" s="221"/>
      <c r="D17" s="221">
        <v>166006.68</v>
      </c>
      <c r="E17" s="230"/>
      <c r="F17" s="230"/>
      <c r="G17" s="190"/>
      <c r="H17" s="190">
        <f t="shared" si="1"/>
        <v>-166006.68</v>
      </c>
      <c r="J17" s="4">
        <f t="shared" si="2"/>
        <v>7.6390000000000002</v>
      </c>
      <c r="K17" s="124">
        <f t="shared" si="0"/>
        <v>-1268125.03</v>
      </c>
    </row>
    <row r="18" spans="1:11">
      <c r="A18" s="36">
        <v>11600</v>
      </c>
      <c r="B18" s="37" t="s">
        <v>239</v>
      </c>
      <c r="C18" s="220">
        <v>25043.759999999998</v>
      </c>
      <c r="D18" s="220"/>
      <c r="E18" s="229"/>
      <c r="F18" s="229"/>
      <c r="G18"/>
      <c r="H18" s="188">
        <f t="shared" si="1"/>
        <v>25043.759999999998</v>
      </c>
      <c r="J18" s="4">
        <f t="shared" si="2"/>
        <v>7.6390000000000002</v>
      </c>
      <c r="K18" s="121">
        <f t="shared" si="0"/>
        <v>191309.28</v>
      </c>
    </row>
    <row r="19" spans="1:11">
      <c r="A19" s="36">
        <v>11601</v>
      </c>
      <c r="B19" s="37" t="s">
        <v>240</v>
      </c>
      <c r="C19" s="220"/>
      <c r="D19" s="220">
        <v>3756.6</v>
      </c>
      <c r="E19" s="229"/>
      <c r="F19" s="229"/>
      <c r="G19"/>
      <c r="H19" s="188">
        <f t="shared" si="1"/>
        <v>-3756.6</v>
      </c>
      <c r="J19" s="4">
        <f t="shared" si="2"/>
        <v>7.6390000000000002</v>
      </c>
      <c r="K19" s="121">
        <f t="shared" si="0"/>
        <v>-28696.67</v>
      </c>
    </row>
    <row r="20" spans="1:11">
      <c r="A20" s="36">
        <v>11700</v>
      </c>
      <c r="B20" s="37" t="s">
        <v>474</v>
      </c>
      <c r="C20" s="220">
        <v>38695</v>
      </c>
      <c r="D20" s="220"/>
      <c r="E20" s="229"/>
      <c r="F20" s="229"/>
      <c r="G20"/>
      <c r="H20" s="188">
        <f t="shared" si="1"/>
        <v>38695</v>
      </c>
      <c r="J20" s="4">
        <f t="shared" si="2"/>
        <v>7.6390000000000002</v>
      </c>
      <c r="K20" s="121">
        <f t="shared" si="0"/>
        <v>295591.11</v>
      </c>
    </row>
    <row r="21" spans="1:11">
      <c r="A21" s="36">
        <v>11701</v>
      </c>
      <c r="B21" s="37" t="s">
        <v>236</v>
      </c>
      <c r="C21" s="220"/>
      <c r="D21" s="220">
        <v>5804.28</v>
      </c>
      <c r="E21" s="229"/>
      <c r="F21" s="229"/>
      <c r="G21"/>
      <c r="H21" s="188">
        <f t="shared" si="1"/>
        <v>-5804.28</v>
      </c>
      <c r="J21" s="4">
        <f t="shared" si="2"/>
        <v>7.6390000000000002</v>
      </c>
      <c r="K21" s="121">
        <f t="shared" si="0"/>
        <v>-44338.89</v>
      </c>
    </row>
    <row r="22" spans="1:11">
      <c r="A22" s="36">
        <v>12001</v>
      </c>
      <c r="B22" s="37" t="s">
        <v>224</v>
      </c>
      <c r="C22" s="220"/>
      <c r="D22" s="220"/>
      <c r="E22" s="229"/>
      <c r="F22" s="229"/>
      <c r="G22"/>
      <c r="H22" s="188">
        <f t="shared" si="1"/>
        <v>0</v>
      </c>
      <c r="J22" s="4">
        <f t="shared" si="2"/>
        <v>7.6390000000000002</v>
      </c>
      <c r="K22" s="121">
        <f t="shared" si="0"/>
        <v>0</v>
      </c>
    </row>
    <row r="23" spans="1:11">
      <c r="A23" s="36">
        <v>12002</v>
      </c>
      <c r="B23" s="37" t="s">
        <v>225</v>
      </c>
      <c r="C23" s="220"/>
      <c r="D23" s="220"/>
      <c r="E23" s="229"/>
      <c r="F23" s="229"/>
      <c r="G23"/>
      <c r="H23" s="188">
        <f t="shared" si="1"/>
        <v>0</v>
      </c>
      <c r="J23" s="4">
        <f t="shared" si="2"/>
        <v>7.6390000000000002</v>
      </c>
      <c r="K23" s="121">
        <f t="shared" si="0"/>
        <v>0</v>
      </c>
    </row>
    <row r="24" spans="1:11" s="126" customFormat="1">
      <c r="A24" s="36">
        <v>12003</v>
      </c>
      <c r="B24" s="125" t="s">
        <v>226</v>
      </c>
      <c r="C24" s="220"/>
      <c r="D24" s="220"/>
      <c r="E24" s="229"/>
      <c r="F24" s="229"/>
      <c r="G24" s="183"/>
      <c r="H24" s="188">
        <f t="shared" si="1"/>
        <v>0</v>
      </c>
      <c r="J24" s="4">
        <f t="shared" si="2"/>
        <v>7.6390000000000002</v>
      </c>
      <c r="K24" s="121">
        <f t="shared" si="0"/>
        <v>0</v>
      </c>
    </row>
    <row r="25" spans="1:11">
      <c r="A25" s="127">
        <v>13011</v>
      </c>
      <c r="B25" s="37" t="s">
        <v>91</v>
      </c>
      <c r="C25" s="220"/>
      <c r="D25" s="220"/>
      <c r="E25" s="229"/>
      <c r="F25" s="229"/>
      <c r="G25"/>
      <c r="H25" s="188">
        <f t="shared" si="1"/>
        <v>0</v>
      </c>
      <c r="J25" s="4">
        <f t="shared" si="2"/>
        <v>7.6390000000000002</v>
      </c>
      <c r="K25" s="121">
        <f t="shared" si="0"/>
        <v>0</v>
      </c>
    </row>
    <row r="26" spans="1:11">
      <c r="A26" s="127">
        <v>13012</v>
      </c>
      <c r="B26" s="125" t="s">
        <v>92</v>
      </c>
      <c r="C26" s="220"/>
      <c r="D26" s="220"/>
      <c r="E26" s="229"/>
      <c r="F26" s="229"/>
      <c r="G26"/>
      <c r="H26" s="188">
        <f t="shared" si="1"/>
        <v>0</v>
      </c>
      <c r="J26" s="4">
        <f t="shared" si="2"/>
        <v>7.6390000000000002</v>
      </c>
      <c r="K26" s="121">
        <f t="shared" si="0"/>
        <v>0</v>
      </c>
    </row>
    <row r="27" spans="1:11">
      <c r="A27" s="127">
        <v>13021</v>
      </c>
      <c r="B27" s="37" t="s">
        <v>93</v>
      </c>
      <c r="C27" s="220"/>
      <c r="D27" s="220"/>
      <c r="E27" s="229"/>
      <c r="F27" s="229"/>
      <c r="G27"/>
      <c r="H27" s="188">
        <f t="shared" si="1"/>
        <v>0</v>
      </c>
      <c r="J27" s="4">
        <f t="shared" si="2"/>
        <v>7.6390000000000002</v>
      </c>
      <c r="K27" s="121">
        <f t="shared" si="0"/>
        <v>0</v>
      </c>
    </row>
    <row r="28" spans="1:11">
      <c r="A28" s="127">
        <v>13022</v>
      </c>
      <c r="B28" s="37" t="s">
        <v>94</v>
      </c>
      <c r="C28" s="220"/>
      <c r="D28" s="220"/>
      <c r="E28" s="229"/>
      <c r="F28" s="229"/>
      <c r="G28"/>
      <c r="H28" s="188">
        <f t="shared" si="1"/>
        <v>0</v>
      </c>
      <c r="J28" s="4">
        <f t="shared" si="2"/>
        <v>7.6390000000000002</v>
      </c>
      <c r="K28" s="121">
        <f t="shared" si="0"/>
        <v>0</v>
      </c>
    </row>
    <row r="29" spans="1:11">
      <c r="A29" s="127">
        <v>13023</v>
      </c>
      <c r="B29" s="37" t="s">
        <v>95</v>
      </c>
      <c r="C29" s="220"/>
      <c r="D29" s="220"/>
      <c r="E29" s="229"/>
      <c r="F29" s="229"/>
      <c r="G29"/>
      <c r="H29" s="188">
        <f t="shared" si="1"/>
        <v>0</v>
      </c>
      <c r="J29" s="4">
        <f t="shared" si="2"/>
        <v>7.6390000000000002</v>
      </c>
      <c r="K29" s="121">
        <f t="shared" si="0"/>
        <v>0</v>
      </c>
    </row>
    <row r="30" spans="1:11">
      <c r="A30" s="127">
        <v>13024</v>
      </c>
      <c r="B30" s="37" t="s">
        <v>96</v>
      </c>
      <c r="C30" s="220"/>
      <c r="D30" s="220"/>
      <c r="E30" s="229"/>
      <c r="F30" s="229"/>
      <c r="G30"/>
      <c r="H30" s="188">
        <f t="shared" si="1"/>
        <v>0</v>
      </c>
      <c r="J30" s="4">
        <f t="shared" si="2"/>
        <v>7.6390000000000002</v>
      </c>
      <c r="K30" s="121">
        <f t="shared" si="0"/>
        <v>0</v>
      </c>
    </row>
    <row r="31" spans="1:11">
      <c r="A31" s="127">
        <v>13031</v>
      </c>
      <c r="B31" s="37" t="s">
        <v>97</v>
      </c>
      <c r="C31" s="220"/>
      <c r="D31" s="220"/>
      <c r="E31" s="229"/>
      <c r="F31" s="229"/>
      <c r="G31"/>
      <c r="H31" s="188">
        <f t="shared" si="1"/>
        <v>0</v>
      </c>
      <c r="J31" s="4">
        <f t="shared" si="2"/>
        <v>7.6390000000000002</v>
      </c>
      <c r="K31" s="121">
        <f t="shared" si="0"/>
        <v>0</v>
      </c>
    </row>
    <row r="32" spans="1:11">
      <c r="A32" s="127">
        <v>13032</v>
      </c>
      <c r="B32" s="37" t="s">
        <v>98</v>
      </c>
      <c r="C32" s="220"/>
      <c r="D32" s="220"/>
      <c r="E32" s="229"/>
      <c r="F32" s="229"/>
      <c r="G32"/>
      <c r="H32" s="188">
        <f t="shared" si="1"/>
        <v>0</v>
      </c>
      <c r="J32" s="4">
        <f t="shared" si="2"/>
        <v>7.6390000000000002</v>
      </c>
      <c r="K32" s="121">
        <f t="shared" si="0"/>
        <v>0</v>
      </c>
    </row>
    <row r="33" spans="1:11">
      <c r="A33" s="127">
        <v>13041</v>
      </c>
      <c r="B33" s="37" t="s">
        <v>99</v>
      </c>
      <c r="C33" s="220"/>
      <c r="D33" s="220"/>
      <c r="E33" s="229"/>
      <c r="F33" s="229"/>
      <c r="G33"/>
      <c r="H33" s="188">
        <f t="shared" si="1"/>
        <v>0</v>
      </c>
      <c r="J33" s="4">
        <f t="shared" si="2"/>
        <v>7.6390000000000002</v>
      </c>
      <c r="K33" s="121">
        <f t="shared" si="0"/>
        <v>0</v>
      </c>
    </row>
    <row r="34" spans="1:11">
      <c r="A34" s="127">
        <v>13042</v>
      </c>
      <c r="B34" s="37" t="s">
        <v>100</v>
      </c>
      <c r="C34" s="220"/>
      <c r="D34" s="220"/>
      <c r="E34" s="229"/>
      <c r="F34" s="229"/>
      <c r="G34"/>
      <c r="H34" s="188">
        <f t="shared" si="1"/>
        <v>0</v>
      </c>
      <c r="J34" s="4">
        <f t="shared" si="2"/>
        <v>7.6390000000000002</v>
      </c>
      <c r="K34" s="121">
        <f t="shared" si="0"/>
        <v>0</v>
      </c>
    </row>
    <row r="35" spans="1:11">
      <c r="A35" s="127">
        <v>13043</v>
      </c>
      <c r="B35" s="37" t="s">
        <v>101</v>
      </c>
      <c r="C35" s="220"/>
      <c r="D35" s="220"/>
      <c r="E35" s="229"/>
      <c r="F35" s="229"/>
      <c r="G35"/>
      <c r="H35" s="188">
        <f t="shared" si="1"/>
        <v>0</v>
      </c>
      <c r="J35" s="4">
        <f t="shared" si="2"/>
        <v>7.6390000000000002</v>
      </c>
      <c r="K35" s="121">
        <f t="shared" si="0"/>
        <v>0</v>
      </c>
    </row>
    <row r="36" spans="1:11">
      <c r="A36" s="127">
        <v>13044</v>
      </c>
      <c r="B36" s="37" t="s">
        <v>102</v>
      </c>
      <c r="C36" s="220"/>
      <c r="D36" s="220"/>
      <c r="E36" s="229"/>
      <c r="F36" s="229"/>
      <c r="G36"/>
      <c r="H36" s="188">
        <f t="shared" si="1"/>
        <v>0</v>
      </c>
      <c r="J36" s="4">
        <f t="shared" si="2"/>
        <v>7.6390000000000002</v>
      </c>
      <c r="K36" s="121">
        <f t="shared" si="0"/>
        <v>0</v>
      </c>
    </row>
    <row r="37" spans="1:11">
      <c r="A37" s="127">
        <v>13045</v>
      </c>
      <c r="B37" s="37" t="s">
        <v>103</v>
      </c>
      <c r="C37" s="220"/>
      <c r="D37" s="220"/>
      <c r="E37" s="229"/>
      <c r="F37" s="229"/>
      <c r="G37"/>
      <c r="H37" s="188">
        <f t="shared" si="1"/>
        <v>0</v>
      </c>
      <c r="J37" s="4">
        <f t="shared" si="2"/>
        <v>7.6390000000000002</v>
      </c>
      <c r="K37" s="121">
        <f t="shared" si="0"/>
        <v>0</v>
      </c>
    </row>
    <row r="38" spans="1:11">
      <c r="A38" s="127">
        <v>13051</v>
      </c>
      <c r="B38" s="37" t="s">
        <v>104</v>
      </c>
      <c r="C38" s="220"/>
      <c r="D38" s="220"/>
      <c r="E38" s="229"/>
      <c r="F38" s="229"/>
      <c r="G38"/>
      <c r="H38" s="188">
        <f t="shared" si="1"/>
        <v>0</v>
      </c>
      <c r="J38" s="4">
        <f t="shared" si="2"/>
        <v>7.6390000000000002</v>
      </c>
      <c r="K38" s="121">
        <f t="shared" si="0"/>
        <v>0</v>
      </c>
    </row>
    <row r="39" spans="1:11">
      <c r="A39" s="127">
        <v>13052</v>
      </c>
      <c r="B39" s="37" t="s">
        <v>105</v>
      </c>
      <c r="C39" s="220"/>
      <c r="D39" s="220"/>
      <c r="E39" s="229"/>
      <c r="F39" s="229"/>
      <c r="G39"/>
      <c r="H39" s="188">
        <f t="shared" si="1"/>
        <v>0</v>
      </c>
      <c r="J39" s="4">
        <f t="shared" si="2"/>
        <v>7.6390000000000002</v>
      </c>
      <c r="K39" s="121">
        <f t="shared" si="0"/>
        <v>0</v>
      </c>
    </row>
    <row r="40" spans="1:11">
      <c r="A40" s="127">
        <v>13053</v>
      </c>
      <c r="B40" s="37" t="s">
        <v>106</v>
      </c>
      <c r="C40" s="220"/>
      <c r="D40" s="220"/>
      <c r="E40" s="229"/>
      <c r="F40" s="229"/>
      <c r="G40"/>
      <c r="H40" s="188">
        <f t="shared" si="1"/>
        <v>0</v>
      </c>
      <c r="J40" s="4">
        <f t="shared" si="2"/>
        <v>7.6390000000000002</v>
      </c>
      <c r="K40" s="121">
        <f t="shared" si="0"/>
        <v>0</v>
      </c>
    </row>
    <row r="41" spans="1:11">
      <c r="A41" s="127">
        <v>13054</v>
      </c>
      <c r="B41" s="37" t="s">
        <v>107</v>
      </c>
      <c r="C41" s="220"/>
      <c r="D41" s="220"/>
      <c r="E41" s="229"/>
      <c r="F41" s="229"/>
      <c r="G41"/>
      <c r="H41" s="188">
        <f t="shared" si="1"/>
        <v>0</v>
      </c>
      <c r="J41" s="4">
        <f t="shared" si="2"/>
        <v>7.6390000000000002</v>
      </c>
      <c r="K41" s="121">
        <f t="shared" si="0"/>
        <v>0</v>
      </c>
    </row>
    <row r="42" spans="1:11">
      <c r="A42" s="127">
        <v>13055</v>
      </c>
      <c r="B42" s="37" t="s">
        <v>108</v>
      </c>
      <c r="C42" s="220"/>
      <c r="D42" s="220"/>
      <c r="E42" s="229"/>
      <c r="F42" s="229"/>
      <c r="G42"/>
      <c r="H42" s="188">
        <f t="shared" si="1"/>
        <v>0</v>
      </c>
      <c r="J42" s="4">
        <f t="shared" si="2"/>
        <v>7.6390000000000002</v>
      </c>
      <c r="K42" s="121">
        <f t="shared" si="0"/>
        <v>0</v>
      </c>
    </row>
    <row r="43" spans="1:11">
      <c r="A43" s="127">
        <v>13056</v>
      </c>
      <c r="B43" s="37" t="s">
        <v>109</v>
      </c>
      <c r="C43" s="220"/>
      <c r="D43" s="220"/>
      <c r="E43" s="229"/>
      <c r="F43" s="229"/>
      <c r="G43"/>
      <c r="H43" s="188">
        <f t="shared" si="1"/>
        <v>0</v>
      </c>
      <c r="J43" s="4">
        <f t="shared" si="2"/>
        <v>7.6390000000000002</v>
      </c>
      <c r="K43" s="121">
        <f t="shared" si="0"/>
        <v>0</v>
      </c>
    </row>
    <row r="44" spans="1:11">
      <c r="A44" s="127">
        <v>13061</v>
      </c>
      <c r="B44" s="37" t="s">
        <v>110</v>
      </c>
      <c r="C44" s="220"/>
      <c r="D44" s="220"/>
      <c r="E44" s="229"/>
      <c r="F44" s="229"/>
      <c r="G44"/>
      <c r="H44" s="188">
        <f t="shared" si="1"/>
        <v>0</v>
      </c>
      <c r="J44" s="4">
        <f t="shared" si="2"/>
        <v>7.6390000000000002</v>
      </c>
      <c r="K44" s="121">
        <f t="shared" si="0"/>
        <v>0</v>
      </c>
    </row>
    <row r="45" spans="1:11">
      <c r="A45" s="36">
        <v>13081</v>
      </c>
      <c r="B45" s="37" t="s">
        <v>111</v>
      </c>
      <c r="C45" s="220"/>
      <c r="D45" s="220"/>
      <c r="E45" s="229"/>
      <c r="F45" s="229"/>
      <c r="G45"/>
      <c r="H45" s="188">
        <f t="shared" si="1"/>
        <v>0</v>
      </c>
      <c r="J45" s="4">
        <f t="shared" si="2"/>
        <v>7.6390000000000002</v>
      </c>
      <c r="K45" s="121">
        <f t="shared" si="0"/>
        <v>0</v>
      </c>
    </row>
    <row r="46" spans="1:11">
      <c r="A46" s="36">
        <v>13091</v>
      </c>
      <c r="B46" s="37" t="s">
        <v>112</v>
      </c>
      <c r="C46" s="220"/>
      <c r="D46" s="220"/>
      <c r="E46" s="229"/>
      <c r="F46" s="229"/>
      <c r="G46"/>
      <c r="H46" s="188">
        <f t="shared" si="1"/>
        <v>0</v>
      </c>
      <c r="J46" s="4">
        <f t="shared" si="2"/>
        <v>7.6390000000000002</v>
      </c>
      <c r="K46" s="121">
        <f t="shared" si="0"/>
        <v>0</v>
      </c>
    </row>
    <row r="47" spans="1:11">
      <c r="A47" s="127">
        <v>13101</v>
      </c>
      <c r="B47" s="37" t="s">
        <v>113</v>
      </c>
      <c r="C47" s="220"/>
      <c r="D47" s="220"/>
      <c r="E47" s="229"/>
      <c r="F47" s="229"/>
      <c r="G47"/>
      <c r="H47" s="188">
        <f t="shared" si="1"/>
        <v>0</v>
      </c>
      <c r="J47" s="4">
        <f t="shared" si="2"/>
        <v>7.6390000000000002</v>
      </c>
      <c r="K47" s="121">
        <f t="shared" si="0"/>
        <v>0</v>
      </c>
    </row>
    <row r="48" spans="1:11">
      <c r="A48" s="127">
        <v>13111</v>
      </c>
      <c r="B48" s="37" t="s">
        <v>114</v>
      </c>
      <c r="C48" s="220">
        <v>92286.26</v>
      </c>
      <c r="D48" s="220"/>
      <c r="E48" s="229"/>
      <c r="F48" s="229"/>
      <c r="G48"/>
      <c r="H48" s="188">
        <f t="shared" si="1"/>
        <v>92286.26</v>
      </c>
      <c r="J48" s="4">
        <f t="shared" si="2"/>
        <v>7.6390000000000002</v>
      </c>
      <c r="K48" s="121">
        <f t="shared" si="0"/>
        <v>704974.74</v>
      </c>
    </row>
    <row r="49" spans="1:11">
      <c r="A49" s="127">
        <v>13112</v>
      </c>
      <c r="B49" s="37" t="s">
        <v>115</v>
      </c>
      <c r="C49" s="220">
        <v>485465.49</v>
      </c>
      <c r="D49" s="220"/>
      <c r="E49" s="229"/>
      <c r="F49" s="229"/>
      <c r="G49"/>
      <c r="H49" s="188">
        <f t="shared" si="1"/>
        <v>485465.49</v>
      </c>
      <c r="J49" s="4">
        <f t="shared" si="2"/>
        <v>7.6390000000000002</v>
      </c>
      <c r="K49" s="121">
        <f t="shared" si="0"/>
        <v>3708470.88</v>
      </c>
    </row>
    <row r="50" spans="1:11">
      <c r="A50" s="127">
        <v>13113</v>
      </c>
      <c r="B50" s="37" t="s">
        <v>116</v>
      </c>
      <c r="C50" s="220">
        <v>13288.24</v>
      </c>
      <c r="D50" s="220"/>
      <c r="E50" s="229"/>
      <c r="F50" s="229"/>
      <c r="G50"/>
      <c r="H50" s="188">
        <f t="shared" si="1"/>
        <v>13288.24</v>
      </c>
      <c r="J50" s="4">
        <f t="shared" si="2"/>
        <v>7.6390000000000002</v>
      </c>
      <c r="K50" s="121">
        <f t="shared" si="0"/>
        <v>101508.87</v>
      </c>
    </row>
    <row r="51" spans="1:11">
      <c r="A51" s="127">
        <v>13114</v>
      </c>
      <c r="B51" s="37" t="s">
        <v>117</v>
      </c>
      <c r="C51" s="220">
        <v>4259.28</v>
      </c>
      <c r="D51" s="220"/>
      <c r="E51" s="229"/>
      <c r="F51" s="229"/>
      <c r="G51"/>
      <c r="H51" s="188">
        <f t="shared" si="1"/>
        <v>4259.28</v>
      </c>
      <c r="J51" s="4">
        <f t="shared" si="2"/>
        <v>7.6390000000000002</v>
      </c>
      <c r="K51" s="121">
        <f t="shared" si="0"/>
        <v>32536.639999999999</v>
      </c>
    </row>
    <row r="52" spans="1:11">
      <c r="A52" s="127">
        <v>13115</v>
      </c>
      <c r="B52" s="37" t="s">
        <v>118</v>
      </c>
      <c r="C52" s="220">
        <v>94830.39</v>
      </c>
      <c r="D52" s="220"/>
      <c r="E52" s="229"/>
      <c r="F52" s="229"/>
      <c r="G52"/>
      <c r="H52" s="188">
        <f t="shared" si="1"/>
        <v>94830.39</v>
      </c>
      <c r="J52" s="4">
        <f t="shared" si="2"/>
        <v>7.6390000000000002</v>
      </c>
      <c r="K52" s="121">
        <f t="shared" si="0"/>
        <v>724409.35</v>
      </c>
    </row>
    <row r="53" spans="1:11">
      <c r="A53" s="127">
        <v>13116</v>
      </c>
      <c r="B53" s="37" t="s">
        <v>119</v>
      </c>
      <c r="C53" s="220">
        <v>2166.36</v>
      </c>
      <c r="D53" s="220"/>
      <c r="E53" s="229"/>
      <c r="F53" s="229"/>
      <c r="G53"/>
      <c r="H53" s="188">
        <f t="shared" si="1"/>
        <v>2166.36</v>
      </c>
      <c r="J53" s="4">
        <f t="shared" si="2"/>
        <v>7.6390000000000002</v>
      </c>
      <c r="K53" s="121">
        <f t="shared" si="0"/>
        <v>16548.82</v>
      </c>
    </row>
    <row r="54" spans="1:11">
      <c r="A54" s="127">
        <v>13117</v>
      </c>
      <c r="B54" s="37" t="s">
        <v>120</v>
      </c>
      <c r="C54" s="220">
        <v>29202.9</v>
      </c>
      <c r="D54" s="220"/>
      <c r="E54" s="229"/>
      <c r="F54" s="229"/>
      <c r="G54"/>
      <c r="H54" s="188">
        <f t="shared" si="1"/>
        <v>29202.9</v>
      </c>
      <c r="J54" s="4">
        <f t="shared" si="2"/>
        <v>7.6390000000000002</v>
      </c>
      <c r="K54" s="121">
        <f t="shared" si="0"/>
        <v>223080.95</v>
      </c>
    </row>
    <row r="55" spans="1:11">
      <c r="A55" s="127">
        <v>13118</v>
      </c>
      <c r="B55" s="37" t="s">
        <v>121</v>
      </c>
      <c r="C55" s="220"/>
      <c r="D55" s="220"/>
      <c r="E55" s="229"/>
      <c r="F55" s="229"/>
      <c r="G55"/>
      <c r="H55" s="188">
        <f t="shared" si="1"/>
        <v>0</v>
      </c>
      <c r="J55" s="4">
        <f t="shared" si="2"/>
        <v>7.6390000000000002</v>
      </c>
      <c r="K55" s="121">
        <f t="shared" si="0"/>
        <v>0</v>
      </c>
    </row>
    <row r="56" spans="1:11">
      <c r="A56" s="127">
        <v>13121</v>
      </c>
      <c r="B56" s="125" t="s">
        <v>122</v>
      </c>
      <c r="C56" s="220"/>
      <c r="D56" s="220"/>
      <c r="E56" s="229"/>
      <c r="F56" s="229"/>
      <c r="G56"/>
      <c r="H56" s="188">
        <f t="shared" si="1"/>
        <v>0</v>
      </c>
      <c r="J56" s="4">
        <f t="shared" si="2"/>
        <v>7.6390000000000002</v>
      </c>
      <c r="K56" s="121">
        <f t="shared" si="0"/>
        <v>0</v>
      </c>
    </row>
    <row r="57" spans="1:11">
      <c r="A57" s="36">
        <v>13131</v>
      </c>
      <c r="B57" s="37" t="s">
        <v>123</v>
      </c>
      <c r="C57" s="220"/>
      <c r="D57" s="220"/>
      <c r="E57" s="229"/>
      <c r="F57" s="229"/>
      <c r="G57"/>
      <c r="H57" s="188">
        <f t="shared" si="1"/>
        <v>0</v>
      </c>
      <c r="J57" s="4">
        <f t="shared" si="2"/>
        <v>7.6390000000000002</v>
      </c>
      <c r="K57" s="121">
        <f t="shared" si="0"/>
        <v>0</v>
      </c>
    </row>
    <row r="58" spans="1:11">
      <c r="A58" s="36">
        <v>13132</v>
      </c>
      <c r="B58" s="37" t="s">
        <v>124</v>
      </c>
      <c r="C58" s="220"/>
      <c r="D58" s="220"/>
      <c r="E58" s="229"/>
      <c r="F58" s="229"/>
      <c r="G58"/>
      <c r="H58" s="188">
        <f t="shared" si="1"/>
        <v>0</v>
      </c>
      <c r="J58" s="4">
        <f t="shared" si="2"/>
        <v>7.6390000000000002</v>
      </c>
      <c r="K58" s="121">
        <f t="shared" si="0"/>
        <v>0</v>
      </c>
    </row>
    <row r="59" spans="1:11">
      <c r="A59" s="36">
        <v>13133</v>
      </c>
      <c r="B59" s="37" t="s">
        <v>125</v>
      </c>
      <c r="C59" s="220"/>
      <c r="D59" s="220"/>
      <c r="E59" s="229"/>
      <c r="F59" s="229"/>
      <c r="G59"/>
      <c r="H59" s="188">
        <f t="shared" si="1"/>
        <v>0</v>
      </c>
      <c r="J59" s="4">
        <f t="shared" si="2"/>
        <v>7.6390000000000002</v>
      </c>
      <c r="K59" s="121">
        <f t="shared" si="0"/>
        <v>0</v>
      </c>
    </row>
    <row r="60" spans="1:11">
      <c r="A60" s="36">
        <v>13134</v>
      </c>
      <c r="B60" s="37" t="s">
        <v>126</v>
      </c>
      <c r="C60" s="220"/>
      <c r="D60" s="220"/>
      <c r="E60" s="229"/>
      <c r="F60" s="229"/>
      <c r="G60"/>
      <c r="H60" s="188">
        <f t="shared" si="1"/>
        <v>0</v>
      </c>
      <c r="J60" s="4">
        <f t="shared" si="2"/>
        <v>7.6390000000000002</v>
      </c>
      <c r="K60" s="121">
        <f t="shared" si="0"/>
        <v>0</v>
      </c>
    </row>
    <row r="61" spans="1:11">
      <c r="A61" s="36">
        <v>13135</v>
      </c>
      <c r="B61" s="125" t="s">
        <v>127</v>
      </c>
      <c r="C61" s="220"/>
      <c r="D61" s="220"/>
      <c r="E61" s="229"/>
      <c r="F61" s="229"/>
      <c r="G61"/>
      <c r="H61" s="188">
        <f t="shared" si="1"/>
        <v>0</v>
      </c>
      <c r="J61" s="4">
        <f t="shared" si="2"/>
        <v>7.6390000000000002</v>
      </c>
      <c r="K61" s="121">
        <f t="shared" si="0"/>
        <v>0</v>
      </c>
    </row>
    <row r="62" spans="1:11">
      <c r="A62" s="128">
        <v>13136</v>
      </c>
      <c r="B62" s="37" t="s">
        <v>128</v>
      </c>
      <c r="C62" s="220"/>
      <c r="D62" s="220"/>
      <c r="E62" s="229"/>
      <c r="F62" s="229"/>
      <c r="G62"/>
      <c r="H62" s="188">
        <f t="shared" si="1"/>
        <v>0</v>
      </c>
      <c r="J62" s="4">
        <f t="shared" si="2"/>
        <v>7.6390000000000002</v>
      </c>
      <c r="K62" s="121">
        <f t="shared" si="0"/>
        <v>0</v>
      </c>
    </row>
    <row r="63" spans="1:11">
      <c r="A63" s="36">
        <v>13141</v>
      </c>
      <c r="B63" s="125" t="s">
        <v>129</v>
      </c>
      <c r="C63" s="220"/>
      <c r="D63" s="220"/>
      <c r="E63" s="229"/>
      <c r="F63" s="229"/>
      <c r="G63"/>
      <c r="H63" s="188">
        <f t="shared" si="1"/>
        <v>0</v>
      </c>
      <c r="J63" s="4">
        <f t="shared" si="2"/>
        <v>7.6390000000000002</v>
      </c>
      <c r="K63" s="121">
        <f t="shared" si="0"/>
        <v>0</v>
      </c>
    </row>
    <row r="64" spans="1:11">
      <c r="A64" s="36">
        <v>13142</v>
      </c>
      <c r="B64" s="125" t="s">
        <v>130</v>
      </c>
      <c r="C64" s="220"/>
      <c r="D64" s="220"/>
      <c r="E64" s="229"/>
      <c r="F64" s="229"/>
      <c r="G64"/>
      <c r="H64" s="188">
        <f t="shared" si="1"/>
        <v>0</v>
      </c>
      <c r="J64" s="4">
        <f t="shared" si="2"/>
        <v>7.6390000000000002</v>
      </c>
      <c r="K64" s="121">
        <f t="shared" si="0"/>
        <v>0</v>
      </c>
    </row>
    <row r="65" spans="1:11">
      <c r="A65" s="36">
        <v>13143</v>
      </c>
      <c r="B65" s="37" t="s">
        <v>131</v>
      </c>
      <c r="C65" s="220"/>
      <c r="D65" s="220"/>
      <c r="E65" s="229"/>
      <c r="F65" s="229"/>
      <c r="G65"/>
      <c r="H65" s="188">
        <f t="shared" si="1"/>
        <v>0</v>
      </c>
      <c r="J65" s="4">
        <f t="shared" si="2"/>
        <v>7.6390000000000002</v>
      </c>
      <c r="K65" s="121">
        <f t="shared" si="0"/>
        <v>0</v>
      </c>
    </row>
    <row r="66" spans="1:11">
      <c r="A66" s="36">
        <v>13144</v>
      </c>
      <c r="B66" s="37" t="s">
        <v>132</v>
      </c>
      <c r="C66" s="220"/>
      <c r="D66" s="220"/>
      <c r="E66" s="229"/>
      <c r="F66" s="229"/>
      <c r="G66"/>
      <c r="H66" s="188">
        <f t="shared" si="1"/>
        <v>0</v>
      </c>
      <c r="J66" s="4">
        <f t="shared" si="2"/>
        <v>7.6390000000000002</v>
      </c>
      <c r="K66" s="121">
        <f t="shared" si="0"/>
        <v>0</v>
      </c>
    </row>
    <row r="67" spans="1:11">
      <c r="A67" s="36">
        <v>13151</v>
      </c>
      <c r="B67" s="37" t="s">
        <v>133</v>
      </c>
      <c r="C67" s="220"/>
      <c r="D67" s="220"/>
      <c r="E67" s="229"/>
      <c r="F67" s="229"/>
      <c r="G67"/>
      <c r="H67" s="188">
        <f t="shared" si="1"/>
        <v>0</v>
      </c>
      <c r="J67" s="4">
        <f t="shared" si="2"/>
        <v>7.6390000000000002</v>
      </c>
      <c r="K67" s="121">
        <f t="shared" si="0"/>
        <v>0</v>
      </c>
    </row>
    <row r="68" spans="1:11">
      <c r="A68" s="36">
        <v>13152</v>
      </c>
      <c r="B68" s="37" t="s">
        <v>134</v>
      </c>
      <c r="C68" s="220"/>
      <c r="D68" s="220"/>
      <c r="E68" s="229"/>
      <c r="F68" s="229"/>
      <c r="G68"/>
      <c r="H68" s="188">
        <f t="shared" si="1"/>
        <v>0</v>
      </c>
      <c r="J68" s="4">
        <f t="shared" si="2"/>
        <v>7.6390000000000002</v>
      </c>
      <c r="K68" s="121">
        <f t="shared" si="0"/>
        <v>0</v>
      </c>
    </row>
    <row r="69" spans="1:11">
      <c r="A69" s="36">
        <v>13153</v>
      </c>
      <c r="B69" s="37" t="s">
        <v>135</v>
      </c>
      <c r="C69" s="220"/>
      <c r="D69" s="220"/>
      <c r="E69" s="229"/>
      <c r="F69" s="229"/>
      <c r="G69"/>
      <c r="H69" s="188">
        <f t="shared" si="1"/>
        <v>0</v>
      </c>
      <c r="J69" s="4">
        <f t="shared" si="2"/>
        <v>7.6390000000000002</v>
      </c>
      <c r="K69" s="121">
        <f t="shared" si="0"/>
        <v>0</v>
      </c>
    </row>
    <row r="70" spans="1:11">
      <c r="A70" s="36">
        <v>13161</v>
      </c>
      <c r="B70" s="37" t="s">
        <v>136</v>
      </c>
      <c r="C70" s="220"/>
      <c r="D70" s="220"/>
      <c r="E70" s="229"/>
      <c r="F70" s="229"/>
      <c r="G70"/>
      <c r="H70" s="188">
        <f t="shared" si="1"/>
        <v>0</v>
      </c>
      <c r="J70" s="4">
        <f t="shared" si="2"/>
        <v>7.6390000000000002</v>
      </c>
      <c r="K70" s="121">
        <f t="shared" si="0"/>
        <v>0</v>
      </c>
    </row>
    <row r="71" spans="1:11">
      <c r="A71" s="36">
        <v>13162</v>
      </c>
      <c r="B71" s="37" t="s">
        <v>137</v>
      </c>
      <c r="C71" s="220"/>
      <c r="D71" s="220"/>
      <c r="E71" s="229"/>
      <c r="F71" s="229"/>
      <c r="G71"/>
      <c r="H71" s="188">
        <f t="shared" si="1"/>
        <v>0</v>
      </c>
      <c r="J71" s="4">
        <f t="shared" si="2"/>
        <v>7.6390000000000002</v>
      </c>
      <c r="K71" s="121">
        <f t="shared" si="0"/>
        <v>0</v>
      </c>
    </row>
    <row r="72" spans="1:11">
      <c r="A72" s="36">
        <v>13163</v>
      </c>
      <c r="B72" s="37" t="s">
        <v>138</v>
      </c>
      <c r="C72" s="220"/>
      <c r="D72" s="220"/>
      <c r="E72" s="229"/>
      <c r="F72" s="229"/>
      <c r="G72"/>
      <c r="H72" s="188">
        <f t="shared" si="1"/>
        <v>0</v>
      </c>
      <c r="J72" s="4">
        <f t="shared" si="2"/>
        <v>7.6390000000000002</v>
      </c>
      <c r="K72" s="121">
        <f t="shared" ref="K72:K135" si="3">ROUND(H72*J72,2)</f>
        <v>0</v>
      </c>
    </row>
    <row r="73" spans="1:11">
      <c r="A73" s="36">
        <v>13164</v>
      </c>
      <c r="B73" s="37" t="s">
        <v>139</v>
      </c>
      <c r="C73" s="220"/>
      <c r="D73" s="220"/>
      <c r="E73" s="229"/>
      <c r="F73" s="229"/>
      <c r="G73"/>
      <c r="H73" s="188">
        <f t="shared" ref="H73:H138" si="4">ROUND(C73-D73+E73-F73,2)</f>
        <v>0</v>
      </c>
      <c r="J73" s="4">
        <f t="shared" ref="J73:J136" si="5">J72</f>
        <v>7.6390000000000002</v>
      </c>
      <c r="K73" s="121">
        <f t="shared" si="3"/>
        <v>0</v>
      </c>
    </row>
    <row r="74" spans="1:11">
      <c r="A74" s="127">
        <v>13171</v>
      </c>
      <c r="B74" s="125" t="s">
        <v>140</v>
      </c>
      <c r="C74" s="220"/>
      <c r="D74" s="220"/>
      <c r="E74" s="229"/>
      <c r="F74" s="229"/>
      <c r="G74"/>
      <c r="H74" s="188">
        <f t="shared" si="4"/>
        <v>0</v>
      </c>
      <c r="J74" s="4">
        <f t="shared" si="5"/>
        <v>7.6390000000000002</v>
      </c>
      <c r="K74" s="121">
        <f t="shared" si="3"/>
        <v>0</v>
      </c>
    </row>
    <row r="75" spans="1:11">
      <c r="A75" s="127">
        <v>13172</v>
      </c>
      <c r="B75" s="125" t="s">
        <v>141</v>
      </c>
      <c r="C75" s="220"/>
      <c r="D75" s="220"/>
      <c r="E75" s="229"/>
      <c r="F75" s="229"/>
      <c r="G75"/>
      <c r="H75" s="188">
        <f t="shared" si="4"/>
        <v>0</v>
      </c>
      <c r="J75" s="4">
        <f t="shared" si="5"/>
        <v>7.6390000000000002</v>
      </c>
      <c r="K75" s="121">
        <f t="shared" si="3"/>
        <v>0</v>
      </c>
    </row>
    <row r="76" spans="1:11">
      <c r="A76" s="127">
        <v>13181</v>
      </c>
      <c r="B76" s="125" t="s">
        <v>475</v>
      </c>
      <c r="C76" s="220"/>
      <c r="D76" s="220"/>
      <c r="E76" s="229"/>
      <c r="F76" s="229"/>
      <c r="G76"/>
      <c r="H76" s="188">
        <f t="shared" si="4"/>
        <v>0</v>
      </c>
      <c r="J76" s="4">
        <f t="shared" si="5"/>
        <v>7.6390000000000002</v>
      </c>
      <c r="K76" s="121">
        <f t="shared" si="3"/>
        <v>0</v>
      </c>
    </row>
    <row r="77" spans="1:11">
      <c r="A77" s="127">
        <v>13182</v>
      </c>
      <c r="B77" s="125" t="s">
        <v>143</v>
      </c>
      <c r="C77" s="220"/>
      <c r="D77" s="220"/>
      <c r="E77" s="229"/>
      <c r="F77" s="229"/>
      <c r="G77"/>
      <c r="H77" s="188">
        <f t="shared" si="4"/>
        <v>0</v>
      </c>
      <c r="J77" s="4">
        <f t="shared" si="5"/>
        <v>7.6390000000000002</v>
      </c>
      <c r="K77" s="121">
        <f t="shared" si="3"/>
        <v>0</v>
      </c>
    </row>
    <row r="78" spans="1:11">
      <c r="A78" s="127">
        <v>13183</v>
      </c>
      <c r="B78" s="125" t="s">
        <v>144</v>
      </c>
      <c r="C78" s="220"/>
      <c r="D78" s="220"/>
      <c r="E78" s="229"/>
      <c r="F78" s="229"/>
      <c r="G78"/>
      <c r="H78" s="188">
        <f t="shared" si="4"/>
        <v>0</v>
      </c>
      <c r="J78" s="4">
        <f t="shared" si="5"/>
        <v>7.6390000000000002</v>
      </c>
      <c r="K78" s="121">
        <f t="shared" si="3"/>
        <v>0</v>
      </c>
    </row>
    <row r="79" spans="1:11">
      <c r="A79" s="127">
        <v>13191</v>
      </c>
      <c r="B79" s="125" t="s">
        <v>145</v>
      </c>
      <c r="C79" s="220"/>
      <c r="D79" s="220"/>
      <c r="E79" s="229"/>
      <c r="F79" s="229"/>
      <c r="G79"/>
      <c r="H79" s="188">
        <f t="shared" si="4"/>
        <v>0</v>
      </c>
      <c r="J79" s="4">
        <f t="shared" si="5"/>
        <v>7.6390000000000002</v>
      </c>
      <c r="K79" s="121">
        <f t="shared" si="3"/>
        <v>0</v>
      </c>
    </row>
    <row r="80" spans="1:11">
      <c r="A80" s="127">
        <v>13192</v>
      </c>
      <c r="B80" s="125" t="s">
        <v>146</v>
      </c>
      <c r="C80" s="220"/>
      <c r="D80" s="220"/>
      <c r="E80" s="229"/>
      <c r="F80" s="229"/>
      <c r="G80"/>
      <c r="H80" s="188">
        <f t="shared" si="4"/>
        <v>0</v>
      </c>
      <c r="J80" s="4">
        <f t="shared" si="5"/>
        <v>7.6390000000000002</v>
      </c>
      <c r="K80" s="121">
        <f t="shared" si="3"/>
        <v>0</v>
      </c>
    </row>
    <row r="81" spans="1:11">
      <c r="A81" s="127">
        <v>13193</v>
      </c>
      <c r="B81" s="125" t="s">
        <v>147</v>
      </c>
      <c r="C81" s="220"/>
      <c r="D81" s="220"/>
      <c r="E81" s="229"/>
      <c r="F81" s="229"/>
      <c r="G81"/>
      <c r="H81" s="188">
        <f t="shared" si="4"/>
        <v>0</v>
      </c>
      <c r="J81" s="4">
        <f t="shared" si="5"/>
        <v>7.6390000000000002</v>
      </c>
      <c r="K81" s="121">
        <f t="shared" si="3"/>
        <v>0</v>
      </c>
    </row>
    <row r="82" spans="1:11">
      <c r="A82" s="127">
        <v>13194</v>
      </c>
      <c r="B82" s="125" t="s">
        <v>148</v>
      </c>
      <c r="C82" s="220"/>
      <c r="D82" s="220"/>
      <c r="E82" s="229"/>
      <c r="F82" s="229"/>
      <c r="G82"/>
      <c r="H82" s="188">
        <f t="shared" si="4"/>
        <v>0</v>
      </c>
      <c r="J82" s="4">
        <f t="shared" si="5"/>
        <v>7.6390000000000002</v>
      </c>
      <c r="K82" s="121">
        <f t="shared" si="3"/>
        <v>0</v>
      </c>
    </row>
    <row r="83" spans="1:11">
      <c r="A83" s="127">
        <v>13195</v>
      </c>
      <c r="B83" s="125" t="s">
        <v>149</v>
      </c>
      <c r="C83" s="220"/>
      <c r="D83" s="220"/>
      <c r="E83" s="229"/>
      <c r="F83" s="229"/>
      <c r="G83"/>
      <c r="H83" s="188">
        <f t="shared" si="4"/>
        <v>0</v>
      </c>
      <c r="J83" s="4">
        <f t="shared" si="5"/>
        <v>7.6390000000000002</v>
      </c>
      <c r="K83" s="121">
        <f t="shared" si="3"/>
        <v>0</v>
      </c>
    </row>
    <row r="84" spans="1:11">
      <c r="A84" s="127">
        <v>13196</v>
      </c>
      <c r="B84" s="125" t="s">
        <v>150</v>
      </c>
      <c r="C84" s="220"/>
      <c r="D84" s="220"/>
      <c r="E84" s="229"/>
      <c r="F84" s="229"/>
      <c r="G84"/>
      <c r="H84" s="188">
        <f t="shared" si="4"/>
        <v>0</v>
      </c>
      <c r="J84" s="4">
        <f t="shared" si="5"/>
        <v>7.6390000000000002</v>
      </c>
      <c r="K84" s="121">
        <f t="shared" si="3"/>
        <v>0</v>
      </c>
    </row>
    <row r="85" spans="1:11">
      <c r="A85" s="127">
        <v>13201</v>
      </c>
      <c r="B85" s="125" t="s">
        <v>151</v>
      </c>
      <c r="C85" s="220"/>
      <c r="D85" s="220"/>
      <c r="E85" s="229"/>
      <c r="F85" s="229"/>
      <c r="G85"/>
      <c r="H85" s="188">
        <f t="shared" si="4"/>
        <v>0</v>
      </c>
      <c r="J85" s="4">
        <f t="shared" si="5"/>
        <v>7.6390000000000002</v>
      </c>
      <c r="K85" s="121">
        <f t="shared" si="3"/>
        <v>0</v>
      </c>
    </row>
    <row r="86" spans="1:11">
      <c r="A86" s="127">
        <v>13202</v>
      </c>
      <c r="B86" s="125" t="s">
        <v>152</v>
      </c>
      <c r="C86" s="220"/>
      <c r="D86" s="220"/>
      <c r="E86" s="229"/>
      <c r="F86" s="229"/>
      <c r="G86"/>
      <c r="H86" s="188">
        <f t="shared" si="4"/>
        <v>0</v>
      </c>
      <c r="J86" s="4">
        <f t="shared" si="5"/>
        <v>7.6390000000000002</v>
      </c>
      <c r="K86" s="121">
        <f t="shared" si="3"/>
        <v>0</v>
      </c>
    </row>
    <row r="87" spans="1:11">
      <c r="A87" s="127">
        <v>13203</v>
      </c>
      <c r="B87" s="125" t="s">
        <v>153</v>
      </c>
      <c r="C87" s="220"/>
      <c r="D87" s="220"/>
      <c r="E87" s="229"/>
      <c r="F87" s="229"/>
      <c r="G87"/>
      <c r="H87" s="188">
        <f t="shared" si="4"/>
        <v>0</v>
      </c>
      <c r="J87" s="4">
        <f t="shared" si="5"/>
        <v>7.6390000000000002</v>
      </c>
      <c r="K87" s="121">
        <f t="shared" si="3"/>
        <v>0</v>
      </c>
    </row>
    <row r="88" spans="1:11">
      <c r="A88" s="127">
        <v>13204</v>
      </c>
      <c r="B88" s="125" t="s">
        <v>154</v>
      </c>
      <c r="C88" s="220"/>
      <c r="D88" s="220"/>
      <c r="E88" s="229"/>
      <c r="F88" s="229"/>
      <c r="G88"/>
      <c r="H88" s="188">
        <f t="shared" si="4"/>
        <v>0</v>
      </c>
      <c r="J88" s="4">
        <f t="shared" si="5"/>
        <v>7.6390000000000002</v>
      </c>
      <c r="K88" s="121">
        <f t="shared" si="3"/>
        <v>0</v>
      </c>
    </row>
    <row r="89" spans="1:11">
      <c r="A89" s="127">
        <v>13205</v>
      </c>
      <c r="B89" s="125" t="s">
        <v>155</v>
      </c>
      <c r="C89" s="220"/>
      <c r="D89" s="220"/>
      <c r="E89" s="229"/>
      <c r="F89" s="229"/>
      <c r="G89"/>
      <c r="H89" s="188">
        <f t="shared" si="4"/>
        <v>0</v>
      </c>
      <c r="J89" s="4">
        <f t="shared" si="5"/>
        <v>7.6390000000000002</v>
      </c>
      <c r="K89" s="121">
        <f t="shared" si="3"/>
        <v>0</v>
      </c>
    </row>
    <row r="90" spans="1:11">
      <c r="A90" s="127">
        <v>13206</v>
      </c>
      <c r="B90" s="125" t="s">
        <v>156</v>
      </c>
      <c r="C90" s="220"/>
      <c r="D90" s="220"/>
      <c r="E90" s="229"/>
      <c r="F90" s="229"/>
      <c r="G90"/>
      <c r="H90" s="188">
        <f t="shared" si="4"/>
        <v>0</v>
      </c>
      <c r="J90" s="4">
        <f t="shared" si="5"/>
        <v>7.6390000000000002</v>
      </c>
      <c r="K90" s="121">
        <f t="shared" si="3"/>
        <v>0</v>
      </c>
    </row>
    <row r="91" spans="1:11">
      <c r="A91" s="127">
        <v>13211</v>
      </c>
      <c r="B91" s="125" t="s">
        <v>157</v>
      </c>
      <c r="C91" s="220"/>
      <c r="D91" s="220"/>
      <c r="E91" s="229"/>
      <c r="F91" s="229"/>
      <c r="G91"/>
      <c r="H91" s="188">
        <f t="shared" si="4"/>
        <v>0</v>
      </c>
      <c r="J91" s="4">
        <f t="shared" si="5"/>
        <v>7.6390000000000002</v>
      </c>
      <c r="K91" s="121">
        <f t="shared" si="3"/>
        <v>0</v>
      </c>
    </row>
    <row r="92" spans="1:11">
      <c r="A92" s="127">
        <v>13212</v>
      </c>
      <c r="B92" s="125" t="s">
        <v>158</v>
      </c>
      <c r="C92" s="220"/>
      <c r="D92" s="220"/>
      <c r="E92" s="229"/>
      <c r="F92" s="229"/>
      <c r="G92"/>
      <c r="H92" s="188">
        <f t="shared" si="4"/>
        <v>0</v>
      </c>
      <c r="J92" s="4">
        <f t="shared" si="5"/>
        <v>7.6390000000000002</v>
      </c>
      <c r="K92" s="121">
        <f t="shared" si="3"/>
        <v>0</v>
      </c>
    </row>
    <row r="93" spans="1:11">
      <c r="A93" s="127">
        <v>13213</v>
      </c>
      <c r="B93" s="125" t="s">
        <v>159</v>
      </c>
      <c r="C93" s="220"/>
      <c r="D93" s="220"/>
      <c r="E93" s="229"/>
      <c r="F93" s="229"/>
      <c r="G93"/>
      <c r="H93" s="188">
        <f t="shared" si="4"/>
        <v>0</v>
      </c>
      <c r="J93" s="4">
        <f t="shared" si="5"/>
        <v>7.6390000000000002</v>
      </c>
      <c r="K93" s="121">
        <f t="shared" si="3"/>
        <v>0</v>
      </c>
    </row>
    <row r="94" spans="1:11">
      <c r="A94" s="127">
        <v>13214</v>
      </c>
      <c r="B94" s="125" t="s">
        <v>160</v>
      </c>
      <c r="C94" s="220"/>
      <c r="D94" s="220"/>
      <c r="E94" s="229"/>
      <c r="F94" s="229"/>
      <c r="G94"/>
      <c r="H94" s="188">
        <f t="shared" si="4"/>
        <v>0</v>
      </c>
      <c r="J94" s="4">
        <f t="shared" si="5"/>
        <v>7.6390000000000002</v>
      </c>
      <c r="K94" s="121">
        <f t="shared" si="3"/>
        <v>0</v>
      </c>
    </row>
    <row r="95" spans="1:11">
      <c r="A95" s="127">
        <v>13215</v>
      </c>
      <c r="B95" s="125" t="s">
        <v>161</v>
      </c>
      <c r="C95" s="220"/>
      <c r="D95" s="220"/>
      <c r="E95" s="229"/>
      <c r="F95" s="229"/>
      <c r="G95"/>
      <c r="H95" s="188">
        <f t="shared" si="4"/>
        <v>0</v>
      </c>
      <c r="J95" s="4">
        <f t="shared" si="5"/>
        <v>7.6390000000000002</v>
      </c>
      <c r="K95" s="121">
        <f t="shared" si="3"/>
        <v>0</v>
      </c>
    </row>
    <row r="96" spans="1:11">
      <c r="A96" s="127">
        <v>13216</v>
      </c>
      <c r="B96" s="125" t="s">
        <v>162</v>
      </c>
      <c r="C96" s="220"/>
      <c r="D96" s="220"/>
      <c r="E96" s="229"/>
      <c r="F96" s="229"/>
      <c r="G96"/>
      <c r="H96" s="188">
        <f t="shared" si="4"/>
        <v>0</v>
      </c>
      <c r="J96" s="4">
        <f t="shared" si="5"/>
        <v>7.6390000000000002</v>
      </c>
      <c r="K96" s="121">
        <f t="shared" si="3"/>
        <v>0</v>
      </c>
    </row>
    <row r="97" spans="1:11">
      <c r="A97" s="127">
        <v>13217</v>
      </c>
      <c r="B97" s="125" t="s">
        <v>163</v>
      </c>
      <c r="C97" s="220"/>
      <c r="D97" s="220"/>
      <c r="E97" s="229"/>
      <c r="F97" s="229"/>
      <c r="G97"/>
      <c r="H97" s="188">
        <f t="shared" si="4"/>
        <v>0</v>
      </c>
      <c r="J97" s="4">
        <f t="shared" si="5"/>
        <v>7.6390000000000002</v>
      </c>
      <c r="K97" s="121">
        <f t="shared" si="3"/>
        <v>0</v>
      </c>
    </row>
    <row r="98" spans="1:11">
      <c r="A98" s="127">
        <v>13221</v>
      </c>
      <c r="B98" s="125" t="s">
        <v>164</v>
      </c>
      <c r="C98" s="220"/>
      <c r="D98" s="220"/>
      <c r="E98" s="229"/>
      <c r="F98" s="229"/>
      <c r="G98"/>
      <c r="H98" s="188">
        <f t="shared" si="4"/>
        <v>0</v>
      </c>
      <c r="J98" s="4">
        <f t="shared" si="5"/>
        <v>7.6390000000000002</v>
      </c>
      <c r="K98" s="121">
        <f t="shared" si="3"/>
        <v>0</v>
      </c>
    </row>
    <row r="99" spans="1:11">
      <c r="A99" s="127">
        <v>13231</v>
      </c>
      <c r="B99" s="125" t="s">
        <v>476</v>
      </c>
      <c r="C99" s="220"/>
      <c r="D99" s="220"/>
      <c r="E99" s="229"/>
      <c r="F99" s="229"/>
      <c r="G99"/>
      <c r="H99" s="188">
        <f t="shared" si="4"/>
        <v>0</v>
      </c>
      <c r="J99" s="4">
        <f t="shared" si="5"/>
        <v>7.6390000000000002</v>
      </c>
      <c r="K99" s="121">
        <f t="shared" si="3"/>
        <v>0</v>
      </c>
    </row>
    <row r="100" spans="1:11">
      <c r="A100" s="128">
        <v>13232</v>
      </c>
      <c r="B100" s="37" t="s">
        <v>166</v>
      </c>
      <c r="C100" s="220"/>
      <c r="D100" s="220"/>
      <c r="E100" s="229"/>
      <c r="F100" s="229"/>
      <c r="G100"/>
      <c r="H100" s="188">
        <f t="shared" si="4"/>
        <v>0</v>
      </c>
      <c r="J100" s="4">
        <f t="shared" si="5"/>
        <v>7.6390000000000002</v>
      </c>
      <c r="K100" s="121">
        <f t="shared" si="3"/>
        <v>0</v>
      </c>
    </row>
    <row r="101" spans="1:11">
      <c r="A101" s="127">
        <v>13241</v>
      </c>
      <c r="B101" s="125" t="s">
        <v>167</v>
      </c>
      <c r="C101" s="220"/>
      <c r="D101" s="220"/>
      <c r="E101" s="229"/>
      <c r="F101" s="229"/>
      <c r="G101"/>
      <c r="H101" s="188">
        <f t="shared" si="4"/>
        <v>0</v>
      </c>
      <c r="J101" s="4">
        <f t="shared" si="5"/>
        <v>7.6390000000000002</v>
      </c>
      <c r="K101" s="121">
        <f t="shared" si="3"/>
        <v>0</v>
      </c>
    </row>
    <row r="102" spans="1:11">
      <c r="A102" s="127">
        <v>13242</v>
      </c>
      <c r="B102" s="125" t="s">
        <v>477</v>
      </c>
      <c r="C102" s="220"/>
      <c r="D102" s="220"/>
      <c r="E102" s="229"/>
      <c r="F102" s="229"/>
      <c r="G102"/>
      <c r="H102" s="188">
        <f t="shared" si="4"/>
        <v>0</v>
      </c>
      <c r="J102" s="4">
        <f t="shared" si="5"/>
        <v>7.6390000000000002</v>
      </c>
      <c r="K102" s="121">
        <f t="shared" si="3"/>
        <v>0</v>
      </c>
    </row>
    <row r="103" spans="1:11">
      <c r="A103" s="127">
        <v>13243</v>
      </c>
      <c r="B103" s="125" t="s">
        <v>169</v>
      </c>
      <c r="C103" s="220"/>
      <c r="D103" s="220"/>
      <c r="E103" s="229"/>
      <c r="F103" s="229"/>
      <c r="G103"/>
      <c r="H103" s="188">
        <f t="shared" si="4"/>
        <v>0</v>
      </c>
      <c r="J103" s="4">
        <f t="shared" si="5"/>
        <v>7.6390000000000002</v>
      </c>
      <c r="K103" s="121">
        <f t="shared" si="3"/>
        <v>0</v>
      </c>
    </row>
    <row r="104" spans="1:11">
      <c r="A104" s="129">
        <v>13251</v>
      </c>
      <c r="B104" s="37" t="s">
        <v>170</v>
      </c>
      <c r="C104" s="220"/>
      <c r="D104" s="220"/>
      <c r="E104" s="229"/>
      <c r="F104" s="229"/>
      <c r="G104"/>
      <c r="H104" s="188">
        <f t="shared" si="4"/>
        <v>0</v>
      </c>
      <c r="J104" s="4">
        <f t="shared" si="5"/>
        <v>7.6390000000000002</v>
      </c>
      <c r="K104" s="121">
        <f t="shared" si="3"/>
        <v>0</v>
      </c>
    </row>
    <row r="105" spans="1:11">
      <c r="A105" s="129">
        <v>13252</v>
      </c>
      <c r="B105" s="37" t="s">
        <v>171</v>
      </c>
      <c r="C105" s="220"/>
      <c r="D105" s="220"/>
      <c r="E105" s="229"/>
      <c r="F105" s="229"/>
      <c r="G105"/>
      <c r="H105" s="188">
        <f t="shared" si="4"/>
        <v>0</v>
      </c>
      <c r="J105" s="4">
        <f t="shared" si="5"/>
        <v>7.6390000000000002</v>
      </c>
      <c r="K105" s="121">
        <f t="shared" si="3"/>
        <v>0</v>
      </c>
    </row>
    <row r="106" spans="1:11">
      <c r="A106" s="129">
        <v>13253</v>
      </c>
      <c r="B106" s="37" t="s">
        <v>172</v>
      </c>
      <c r="C106" s="220"/>
      <c r="D106" s="220"/>
      <c r="E106" s="229"/>
      <c r="F106" s="229"/>
      <c r="G106"/>
      <c r="H106" s="188">
        <f t="shared" si="4"/>
        <v>0</v>
      </c>
      <c r="J106" s="4">
        <f t="shared" si="5"/>
        <v>7.6390000000000002</v>
      </c>
      <c r="K106" s="121">
        <f t="shared" si="3"/>
        <v>0</v>
      </c>
    </row>
    <row r="107" spans="1:11">
      <c r="A107" s="129">
        <v>13254</v>
      </c>
      <c r="B107" s="37" t="s">
        <v>173</v>
      </c>
      <c r="C107" s="220"/>
      <c r="D107" s="220"/>
      <c r="E107" s="229"/>
      <c r="F107" s="229"/>
      <c r="G107"/>
      <c r="H107" s="188">
        <f t="shared" si="4"/>
        <v>0</v>
      </c>
      <c r="J107" s="4">
        <f t="shared" si="5"/>
        <v>7.6390000000000002</v>
      </c>
      <c r="K107" s="121">
        <f t="shared" si="3"/>
        <v>0</v>
      </c>
    </row>
    <row r="108" spans="1:11">
      <c r="A108" s="128">
        <v>13261</v>
      </c>
      <c r="B108" s="37" t="s">
        <v>174</v>
      </c>
      <c r="C108" s="220"/>
      <c r="D108" s="220"/>
      <c r="E108" s="229"/>
      <c r="F108" s="229"/>
      <c r="G108"/>
      <c r="H108" s="188">
        <f>ROUND(C108-D108+E108-F108,2)</f>
        <v>0</v>
      </c>
      <c r="J108" s="4">
        <f t="shared" si="5"/>
        <v>7.6390000000000002</v>
      </c>
      <c r="K108" s="121">
        <f t="shared" si="3"/>
        <v>0</v>
      </c>
    </row>
    <row r="109" spans="1:11">
      <c r="A109" s="127">
        <v>13501</v>
      </c>
      <c r="B109" s="37" t="s">
        <v>176</v>
      </c>
      <c r="C109" s="220"/>
      <c r="D109" s="220"/>
      <c r="E109" s="229"/>
      <c r="F109" s="229"/>
      <c r="G109"/>
      <c r="H109" s="188">
        <f t="shared" si="4"/>
        <v>0</v>
      </c>
      <c r="J109" s="4">
        <f t="shared" si="5"/>
        <v>7.6390000000000002</v>
      </c>
      <c r="K109" s="121">
        <f t="shared" si="3"/>
        <v>0</v>
      </c>
    </row>
    <row r="110" spans="1:11">
      <c r="A110" s="127">
        <v>13502</v>
      </c>
      <c r="B110" s="37" t="s">
        <v>177</v>
      </c>
      <c r="C110" s="220"/>
      <c r="D110" s="220"/>
      <c r="E110" s="229"/>
      <c r="F110" s="229"/>
      <c r="G110"/>
      <c r="H110" s="188">
        <f t="shared" si="4"/>
        <v>0</v>
      </c>
      <c r="J110" s="4">
        <f t="shared" si="5"/>
        <v>7.6390000000000002</v>
      </c>
      <c r="K110" s="121">
        <f t="shared" si="3"/>
        <v>0</v>
      </c>
    </row>
    <row r="111" spans="1:11">
      <c r="A111" s="127">
        <v>13503</v>
      </c>
      <c r="B111" s="37" t="s">
        <v>178</v>
      </c>
      <c r="C111" s="220"/>
      <c r="D111" s="220"/>
      <c r="E111" s="229"/>
      <c r="F111" s="229"/>
      <c r="G111"/>
      <c r="H111" s="188">
        <f t="shared" si="4"/>
        <v>0</v>
      </c>
      <c r="J111" s="4">
        <f t="shared" si="5"/>
        <v>7.6390000000000002</v>
      </c>
      <c r="K111" s="121">
        <f t="shared" si="3"/>
        <v>0</v>
      </c>
    </row>
    <row r="112" spans="1:11">
      <c r="A112" s="127">
        <v>13601</v>
      </c>
      <c r="B112" s="37" t="s">
        <v>175</v>
      </c>
      <c r="C112" s="220"/>
      <c r="D112" s="220"/>
      <c r="E112" s="229"/>
      <c r="F112" s="229"/>
      <c r="G112"/>
      <c r="H112" s="188">
        <f t="shared" si="4"/>
        <v>0</v>
      </c>
      <c r="J112" s="4">
        <f t="shared" si="5"/>
        <v>7.6390000000000002</v>
      </c>
      <c r="K112" s="121">
        <f t="shared" si="3"/>
        <v>0</v>
      </c>
    </row>
    <row r="113" spans="1:11">
      <c r="A113" s="127">
        <v>14101</v>
      </c>
      <c r="B113" s="125" t="s">
        <v>179</v>
      </c>
      <c r="C113" s="220">
        <v>17018.580000000002</v>
      </c>
      <c r="D113" s="220"/>
      <c r="E113" s="229"/>
      <c r="F113" s="229"/>
      <c r="G113"/>
      <c r="H113" s="188">
        <f t="shared" si="4"/>
        <v>17018.580000000002</v>
      </c>
      <c r="J113" s="4">
        <f t="shared" si="5"/>
        <v>7.6390000000000002</v>
      </c>
      <c r="K113" s="121">
        <f t="shared" si="3"/>
        <v>130004.93</v>
      </c>
    </row>
    <row r="114" spans="1:11">
      <c r="A114" s="127">
        <v>14102</v>
      </c>
      <c r="B114" s="125" t="s">
        <v>180</v>
      </c>
      <c r="C114" s="220">
        <v>2746585.97</v>
      </c>
      <c r="D114" s="220"/>
      <c r="E114" s="229"/>
      <c r="F114" s="229"/>
      <c r="G114"/>
      <c r="H114" s="188">
        <f t="shared" si="4"/>
        <v>2746585.97</v>
      </c>
      <c r="J114" s="4">
        <f t="shared" si="5"/>
        <v>7.6390000000000002</v>
      </c>
      <c r="K114" s="121">
        <f t="shared" si="3"/>
        <v>20981170.219999999</v>
      </c>
    </row>
    <row r="115" spans="1:11">
      <c r="A115" s="130">
        <v>14103</v>
      </c>
      <c r="B115" s="131" t="s">
        <v>478</v>
      </c>
      <c r="C115" s="221"/>
      <c r="D115" s="221"/>
      <c r="E115" s="230"/>
      <c r="F115" s="230"/>
      <c r="G115" s="190"/>
      <c r="H115" s="190">
        <f t="shared" si="4"/>
        <v>0</v>
      </c>
      <c r="J115" s="4">
        <f t="shared" si="5"/>
        <v>7.6390000000000002</v>
      </c>
      <c r="K115" s="124">
        <f t="shared" si="3"/>
        <v>0</v>
      </c>
    </row>
    <row r="116" spans="1:11">
      <c r="A116" s="127">
        <v>14201</v>
      </c>
      <c r="B116" s="125" t="s">
        <v>181</v>
      </c>
      <c r="C116" s="220"/>
      <c r="D116" s="220"/>
      <c r="E116" s="229"/>
      <c r="F116" s="229"/>
      <c r="G116"/>
      <c r="H116" s="188">
        <f t="shared" si="4"/>
        <v>0</v>
      </c>
      <c r="J116" s="4">
        <f t="shared" si="5"/>
        <v>7.6390000000000002</v>
      </c>
      <c r="K116" s="121">
        <f t="shared" si="3"/>
        <v>0</v>
      </c>
    </row>
    <row r="117" spans="1:11">
      <c r="A117" s="127">
        <v>15001</v>
      </c>
      <c r="B117" s="37" t="s">
        <v>182</v>
      </c>
      <c r="C117" s="220"/>
      <c r="D117" s="220"/>
      <c r="E117" s="229"/>
      <c r="F117" s="229"/>
      <c r="G117"/>
      <c r="H117" s="188">
        <f t="shared" si="4"/>
        <v>0</v>
      </c>
      <c r="J117" s="4">
        <f t="shared" si="5"/>
        <v>7.6390000000000002</v>
      </c>
      <c r="K117" s="121">
        <f t="shared" si="3"/>
        <v>0</v>
      </c>
    </row>
    <row r="118" spans="1:11">
      <c r="A118" s="127">
        <v>15002</v>
      </c>
      <c r="B118" s="37" t="s">
        <v>183</v>
      </c>
      <c r="C118" s="220"/>
      <c r="D118" s="220"/>
      <c r="E118" s="229"/>
      <c r="F118" s="229"/>
      <c r="G118"/>
      <c r="H118" s="188">
        <f t="shared" si="4"/>
        <v>0</v>
      </c>
      <c r="J118" s="4">
        <f t="shared" si="5"/>
        <v>7.6390000000000002</v>
      </c>
      <c r="K118" s="121">
        <f t="shared" si="3"/>
        <v>0</v>
      </c>
    </row>
    <row r="119" spans="1:11">
      <c r="A119" s="127">
        <v>15003</v>
      </c>
      <c r="B119" s="37" t="s">
        <v>184</v>
      </c>
      <c r="C119" s="192">
        <v>150000</v>
      </c>
      <c r="D119" s="220"/>
      <c r="E119" s="229"/>
      <c r="F119" s="229"/>
      <c r="G119"/>
      <c r="H119" s="188">
        <f t="shared" si="4"/>
        <v>150000</v>
      </c>
      <c r="J119" s="4">
        <f t="shared" si="5"/>
        <v>7.6390000000000002</v>
      </c>
      <c r="K119" s="121">
        <f t="shared" si="3"/>
        <v>1145850</v>
      </c>
    </row>
    <row r="120" spans="1:11">
      <c r="A120" s="127">
        <v>15004</v>
      </c>
      <c r="B120" s="37" t="s">
        <v>243</v>
      </c>
      <c r="C120" s="220">
        <v>44749.34</v>
      </c>
      <c r="D120" s="220"/>
      <c r="E120" s="229"/>
      <c r="F120" s="229"/>
      <c r="G120"/>
      <c r="H120" s="188">
        <f t="shared" si="4"/>
        <v>44749.34</v>
      </c>
      <c r="J120" s="4">
        <f t="shared" si="5"/>
        <v>7.6390000000000002</v>
      </c>
      <c r="K120" s="121">
        <f t="shared" si="3"/>
        <v>341840.21</v>
      </c>
    </row>
    <row r="121" spans="1:11">
      <c r="A121" s="127">
        <v>15005</v>
      </c>
      <c r="B121" s="37" t="s">
        <v>185</v>
      </c>
      <c r="C121" s="220">
        <v>163379.54999999999</v>
      </c>
      <c r="D121" s="220"/>
      <c r="E121" s="229"/>
      <c r="F121" s="229"/>
      <c r="G121"/>
      <c r="H121" s="188">
        <f t="shared" si="4"/>
        <v>163379.54999999999</v>
      </c>
      <c r="J121" s="4">
        <f t="shared" si="5"/>
        <v>7.6390000000000002</v>
      </c>
      <c r="K121" s="121">
        <f t="shared" si="3"/>
        <v>1248056.3799999999</v>
      </c>
    </row>
    <row r="122" spans="1:11">
      <c r="A122" s="127">
        <v>15006</v>
      </c>
      <c r="B122" s="37" t="s">
        <v>218</v>
      </c>
      <c r="C122" s="220"/>
      <c r="D122" s="220"/>
      <c r="E122" s="229"/>
      <c r="F122" s="229"/>
      <c r="G122"/>
      <c r="H122" s="188">
        <f t="shared" si="4"/>
        <v>0</v>
      </c>
      <c r="J122" s="4">
        <f t="shared" si="5"/>
        <v>7.6390000000000002</v>
      </c>
      <c r="K122" s="121">
        <f t="shared" si="3"/>
        <v>0</v>
      </c>
    </row>
    <row r="123" spans="1:11">
      <c r="A123" s="127">
        <v>15007</v>
      </c>
      <c r="B123" s="37" t="s">
        <v>186</v>
      </c>
      <c r="C123" s="220"/>
      <c r="D123" s="220"/>
      <c r="E123" s="229"/>
      <c r="F123" s="229"/>
      <c r="G123"/>
      <c r="H123" s="188">
        <f t="shared" si="4"/>
        <v>0</v>
      </c>
      <c r="J123" s="4">
        <f t="shared" si="5"/>
        <v>7.6390000000000002</v>
      </c>
      <c r="K123" s="121">
        <f t="shared" si="3"/>
        <v>0</v>
      </c>
    </row>
    <row r="124" spans="1:11">
      <c r="A124" s="127">
        <v>15008</v>
      </c>
      <c r="B124" s="37" t="s">
        <v>187</v>
      </c>
      <c r="C124" s="220"/>
      <c r="D124" s="220"/>
      <c r="E124" s="229"/>
      <c r="F124" s="229"/>
      <c r="G124"/>
      <c r="H124" s="188">
        <f t="shared" si="4"/>
        <v>0</v>
      </c>
      <c r="J124" s="4">
        <f t="shared" si="5"/>
        <v>7.6390000000000002</v>
      </c>
      <c r="K124" s="121">
        <f t="shared" si="3"/>
        <v>0</v>
      </c>
    </row>
    <row r="125" spans="1:11">
      <c r="A125" s="127">
        <v>15009</v>
      </c>
      <c r="B125" s="37" t="s">
        <v>245</v>
      </c>
      <c r="C125" s="189">
        <v>573835.84</v>
      </c>
      <c r="D125" s="221"/>
      <c r="E125" s="230"/>
      <c r="F125" s="230"/>
      <c r="G125"/>
      <c r="H125" s="188">
        <f t="shared" si="4"/>
        <v>573835.84</v>
      </c>
      <c r="J125" s="4">
        <f t="shared" si="5"/>
        <v>7.6390000000000002</v>
      </c>
      <c r="K125" s="121">
        <f t="shared" si="3"/>
        <v>4383531.9800000004</v>
      </c>
    </row>
    <row r="126" spans="1:11">
      <c r="A126" s="127">
        <v>15010</v>
      </c>
      <c r="B126" s="37" t="s">
        <v>219</v>
      </c>
      <c r="C126" s="220"/>
      <c r="D126" s="220"/>
      <c r="E126" s="229"/>
      <c r="F126" s="229"/>
      <c r="G126"/>
      <c r="H126" s="188">
        <f t="shared" si="4"/>
        <v>0</v>
      </c>
      <c r="J126" s="4">
        <f t="shared" si="5"/>
        <v>7.6390000000000002</v>
      </c>
      <c r="K126" s="121">
        <f t="shared" si="3"/>
        <v>0</v>
      </c>
    </row>
    <row r="127" spans="1:11">
      <c r="A127" s="127">
        <v>15011</v>
      </c>
      <c r="B127" s="37" t="s">
        <v>220</v>
      </c>
      <c r="C127" s="220"/>
      <c r="D127" s="220"/>
      <c r="E127" s="229"/>
      <c r="F127" s="229"/>
      <c r="G127"/>
      <c r="H127" s="188">
        <f t="shared" si="4"/>
        <v>0</v>
      </c>
      <c r="J127" s="4">
        <f t="shared" si="5"/>
        <v>7.6390000000000002</v>
      </c>
      <c r="K127" s="121">
        <f t="shared" si="3"/>
        <v>0</v>
      </c>
    </row>
    <row r="128" spans="1:11">
      <c r="A128" s="127">
        <v>15012</v>
      </c>
      <c r="B128" s="37" t="s">
        <v>221</v>
      </c>
      <c r="C128" s="220"/>
      <c r="D128" s="220"/>
      <c r="E128" s="229"/>
      <c r="F128" s="229"/>
      <c r="G128"/>
      <c r="H128" s="188">
        <f t="shared" si="4"/>
        <v>0</v>
      </c>
      <c r="J128" s="4">
        <f t="shared" si="5"/>
        <v>7.6390000000000002</v>
      </c>
      <c r="K128" s="121">
        <f t="shared" si="3"/>
        <v>0</v>
      </c>
    </row>
    <row r="129" spans="1:11">
      <c r="A129" s="127">
        <v>15013</v>
      </c>
      <c r="B129" s="37" t="s">
        <v>244</v>
      </c>
      <c r="C129" s="220"/>
      <c r="D129" s="220"/>
      <c r="E129" s="229"/>
      <c r="F129" s="229"/>
      <c r="G129"/>
      <c r="H129" s="188">
        <f t="shared" si="4"/>
        <v>0</v>
      </c>
      <c r="J129" s="4">
        <f t="shared" si="5"/>
        <v>7.6390000000000002</v>
      </c>
      <c r="K129" s="121">
        <f t="shared" si="3"/>
        <v>0</v>
      </c>
    </row>
    <row r="130" spans="1:11">
      <c r="A130" s="127">
        <v>15014</v>
      </c>
      <c r="B130" s="37" t="s">
        <v>188</v>
      </c>
      <c r="C130" s="220"/>
      <c r="D130" s="220"/>
      <c r="E130" s="229"/>
      <c r="F130" s="229"/>
      <c r="G130"/>
      <c r="H130" s="188">
        <f t="shared" si="4"/>
        <v>0</v>
      </c>
      <c r="J130" s="4">
        <f t="shared" si="5"/>
        <v>7.6390000000000002</v>
      </c>
      <c r="K130" s="121">
        <f t="shared" si="3"/>
        <v>0</v>
      </c>
    </row>
    <row r="131" spans="1:11">
      <c r="A131" s="127">
        <v>15015</v>
      </c>
      <c r="B131" s="37" t="s">
        <v>189</v>
      </c>
      <c r="C131" s="220"/>
      <c r="D131" s="220"/>
      <c r="E131" s="229"/>
      <c r="F131" s="229"/>
      <c r="G131"/>
      <c r="H131" s="188">
        <f t="shared" si="4"/>
        <v>0</v>
      </c>
      <c r="J131" s="4">
        <f t="shared" si="5"/>
        <v>7.6390000000000002</v>
      </c>
      <c r="K131" s="121">
        <f t="shared" si="3"/>
        <v>0</v>
      </c>
    </row>
    <row r="132" spans="1:11">
      <c r="A132" s="130">
        <v>15016</v>
      </c>
      <c r="B132" s="123" t="s">
        <v>241</v>
      </c>
      <c r="C132" s="221">
        <v>32435.39</v>
      </c>
      <c r="D132" s="221"/>
      <c r="E132" s="230"/>
      <c r="F132" s="230">
        <v>6340.3299999999981</v>
      </c>
      <c r="G132" s="190"/>
      <c r="H132" s="190">
        <f t="shared" si="4"/>
        <v>26095.06</v>
      </c>
      <c r="J132" s="4">
        <f t="shared" si="5"/>
        <v>7.6390000000000002</v>
      </c>
      <c r="K132" s="124">
        <f t="shared" si="3"/>
        <v>199340.16</v>
      </c>
    </row>
    <row r="133" spans="1:11">
      <c r="A133" s="129">
        <v>15017</v>
      </c>
      <c r="B133" s="132" t="s">
        <v>222</v>
      </c>
      <c r="C133" s="220"/>
      <c r="D133" s="220"/>
      <c r="E133" s="229"/>
      <c r="F133" s="229"/>
      <c r="G133"/>
      <c r="H133" s="188">
        <f t="shared" si="4"/>
        <v>0</v>
      </c>
      <c r="J133" s="4">
        <f t="shared" si="5"/>
        <v>7.6390000000000002</v>
      </c>
      <c r="K133" s="121">
        <f t="shared" si="3"/>
        <v>0</v>
      </c>
    </row>
    <row r="134" spans="1:11">
      <c r="A134" s="129">
        <v>15018</v>
      </c>
      <c r="B134" s="132" t="s">
        <v>223</v>
      </c>
      <c r="C134" s="220"/>
      <c r="D134" s="220"/>
      <c r="E134" s="229"/>
      <c r="F134" s="229"/>
      <c r="G134"/>
      <c r="H134" s="188">
        <f t="shared" si="4"/>
        <v>0</v>
      </c>
      <c r="J134" s="4">
        <f t="shared" si="5"/>
        <v>7.6390000000000002</v>
      </c>
      <c r="K134" s="121">
        <f t="shared" si="3"/>
        <v>0</v>
      </c>
    </row>
    <row r="135" spans="1:11">
      <c r="A135" s="133"/>
      <c r="B135" s="134" t="s">
        <v>479</v>
      </c>
      <c r="C135" s="220"/>
      <c r="D135" s="220"/>
      <c r="E135" s="229"/>
      <c r="F135" s="229"/>
      <c r="G135"/>
      <c r="H135" s="188">
        <f t="shared" si="4"/>
        <v>0</v>
      </c>
      <c r="J135" s="4">
        <f t="shared" si="5"/>
        <v>7.6390000000000002</v>
      </c>
      <c r="K135" s="121">
        <f t="shared" si="3"/>
        <v>0</v>
      </c>
    </row>
    <row r="136" spans="1:11">
      <c r="A136" s="127">
        <v>15101</v>
      </c>
      <c r="B136" s="37" t="s">
        <v>207</v>
      </c>
      <c r="C136" s="220"/>
      <c r="D136" s="220"/>
      <c r="E136" s="229"/>
      <c r="F136" s="229"/>
      <c r="G136"/>
      <c r="H136" s="188">
        <f t="shared" si="4"/>
        <v>0</v>
      </c>
      <c r="J136" s="4">
        <f t="shared" si="5"/>
        <v>7.6390000000000002</v>
      </c>
      <c r="K136" s="121">
        <f t="shared" ref="K136:K199" si="6">ROUND(H136*J136,2)</f>
        <v>0</v>
      </c>
    </row>
    <row r="137" spans="1:11">
      <c r="A137" s="127">
        <v>15102</v>
      </c>
      <c r="B137" s="37" t="s">
        <v>208</v>
      </c>
      <c r="C137" s="220"/>
      <c r="D137" s="220"/>
      <c r="E137" s="229"/>
      <c r="F137" s="229"/>
      <c r="G137"/>
      <c r="H137" s="188">
        <f t="shared" si="4"/>
        <v>0</v>
      </c>
      <c r="J137" s="4">
        <f t="shared" ref="J137:J200" si="7">J136</f>
        <v>7.6390000000000002</v>
      </c>
      <c r="K137" s="121">
        <f t="shared" si="6"/>
        <v>0</v>
      </c>
    </row>
    <row r="138" spans="1:11">
      <c r="A138" s="127">
        <v>15103</v>
      </c>
      <c r="B138" s="37" t="s">
        <v>209</v>
      </c>
      <c r="C138" s="220"/>
      <c r="D138" s="220"/>
      <c r="E138" s="229"/>
      <c r="F138" s="229"/>
      <c r="G138"/>
      <c r="H138" s="188">
        <f t="shared" si="4"/>
        <v>0</v>
      </c>
      <c r="J138" s="4">
        <f t="shared" si="7"/>
        <v>7.6390000000000002</v>
      </c>
      <c r="K138" s="121">
        <f t="shared" si="6"/>
        <v>0</v>
      </c>
    </row>
    <row r="139" spans="1:11">
      <c r="A139" s="127">
        <v>15104</v>
      </c>
      <c r="B139" s="37" t="s">
        <v>210</v>
      </c>
      <c r="C139" s="220"/>
      <c r="D139" s="220"/>
      <c r="E139" s="229"/>
      <c r="F139" s="229"/>
      <c r="G139"/>
      <c r="H139" s="188">
        <f t="shared" ref="H139:H202" si="8">ROUND(C139-D139+E139-F139,2)</f>
        <v>0</v>
      </c>
      <c r="J139" s="4">
        <f t="shared" si="7"/>
        <v>7.6390000000000002</v>
      </c>
      <c r="K139" s="121">
        <f t="shared" si="6"/>
        <v>0</v>
      </c>
    </row>
    <row r="140" spans="1:11">
      <c r="A140" s="127">
        <v>15105</v>
      </c>
      <c r="B140" s="37" t="s">
        <v>211</v>
      </c>
      <c r="C140" s="220"/>
      <c r="D140" s="220"/>
      <c r="E140" s="229"/>
      <c r="F140" s="229"/>
      <c r="G140"/>
      <c r="H140" s="188">
        <f t="shared" si="8"/>
        <v>0</v>
      </c>
      <c r="J140" s="4">
        <f t="shared" si="7"/>
        <v>7.6390000000000002</v>
      </c>
      <c r="K140" s="121">
        <f t="shared" si="6"/>
        <v>0</v>
      </c>
    </row>
    <row r="141" spans="1:11">
      <c r="A141" s="127">
        <v>15106</v>
      </c>
      <c r="B141" s="37" t="s">
        <v>212</v>
      </c>
      <c r="C141" s="220"/>
      <c r="D141" s="220"/>
      <c r="E141" s="229"/>
      <c r="F141" s="229"/>
      <c r="G141"/>
      <c r="H141" s="188">
        <f t="shared" si="8"/>
        <v>0</v>
      </c>
      <c r="J141" s="4">
        <f t="shared" si="7"/>
        <v>7.6390000000000002</v>
      </c>
      <c r="K141" s="121">
        <f t="shared" si="6"/>
        <v>0</v>
      </c>
    </row>
    <row r="142" spans="1:11">
      <c r="A142" s="127">
        <v>15107</v>
      </c>
      <c r="B142" s="37" t="s">
        <v>213</v>
      </c>
      <c r="C142" s="220"/>
      <c r="D142" s="220"/>
      <c r="E142" s="229"/>
      <c r="F142" s="229"/>
      <c r="G142"/>
      <c r="H142" s="188">
        <f t="shared" si="8"/>
        <v>0</v>
      </c>
      <c r="J142" s="4">
        <f t="shared" si="7"/>
        <v>7.6390000000000002</v>
      </c>
      <c r="K142" s="121">
        <f t="shared" si="6"/>
        <v>0</v>
      </c>
    </row>
    <row r="143" spans="1:11">
      <c r="A143" s="127">
        <v>15108</v>
      </c>
      <c r="B143" s="37" t="s">
        <v>214</v>
      </c>
      <c r="C143" s="220"/>
      <c r="D143" s="220"/>
      <c r="E143" s="229"/>
      <c r="F143" s="229"/>
      <c r="G143"/>
      <c r="H143" s="188">
        <f t="shared" si="8"/>
        <v>0</v>
      </c>
      <c r="J143" s="4">
        <f t="shared" si="7"/>
        <v>7.6390000000000002</v>
      </c>
      <c r="K143" s="121">
        <f t="shared" si="6"/>
        <v>0</v>
      </c>
    </row>
    <row r="144" spans="1:11">
      <c r="A144" s="127">
        <v>15109</v>
      </c>
      <c r="B144" s="37" t="s">
        <v>215</v>
      </c>
      <c r="C144" s="220"/>
      <c r="D144" s="220"/>
      <c r="E144" s="229"/>
      <c r="F144" s="229"/>
      <c r="G144"/>
      <c r="H144" s="188">
        <f t="shared" si="8"/>
        <v>0</v>
      </c>
      <c r="J144" s="4">
        <f t="shared" si="7"/>
        <v>7.6390000000000002</v>
      </c>
      <c r="K144" s="121">
        <f t="shared" si="6"/>
        <v>0</v>
      </c>
    </row>
    <row r="145" spans="1:11">
      <c r="A145" s="127">
        <v>15110</v>
      </c>
      <c r="B145" s="37" t="s">
        <v>190</v>
      </c>
      <c r="C145" s="220"/>
      <c r="D145" s="220"/>
      <c r="E145" s="229"/>
      <c r="F145" s="229"/>
      <c r="G145"/>
      <c r="H145" s="188">
        <f t="shared" si="8"/>
        <v>0</v>
      </c>
      <c r="J145" s="4">
        <f t="shared" si="7"/>
        <v>7.6390000000000002</v>
      </c>
      <c r="K145" s="121">
        <f t="shared" si="6"/>
        <v>0</v>
      </c>
    </row>
    <row r="146" spans="1:11">
      <c r="A146" s="127">
        <v>15111</v>
      </c>
      <c r="B146" s="37" t="s">
        <v>191</v>
      </c>
      <c r="C146" s="220"/>
      <c r="D146" s="220"/>
      <c r="E146" s="229"/>
      <c r="F146" s="229"/>
      <c r="G146"/>
      <c r="H146" s="188">
        <f t="shared" si="8"/>
        <v>0</v>
      </c>
      <c r="J146" s="4">
        <f t="shared" si="7"/>
        <v>7.6390000000000002</v>
      </c>
      <c r="K146" s="121">
        <f t="shared" si="6"/>
        <v>0</v>
      </c>
    </row>
    <row r="147" spans="1:11">
      <c r="A147" s="127">
        <v>15112</v>
      </c>
      <c r="B147" s="37" t="s">
        <v>192</v>
      </c>
      <c r="C147" s="220"/>
      <c r="D147" s="220"/>
      <c r="E147" s="229"/>
      <c r="F147" s="229"/>
      <c r="G147"/>
      <c r="H147" s="188">
        <f t="shared" si="8"/>
        <v>0</v>
      </c>
      <c r="J147" s="4">
        <f t="shared" si="7"/>
        <v>7.6390000000000002</v>
      </c>
      <c r="K147" s="121">
        <f t="shared" si="6"/>
        <v>0</v>
      </c>
    </row>
    <row r="148" spans="1:11">
      <c r="A148" s="127">
        <v>15113</v>
      </c>
      <c r="B148" s="37" t="s">
        <v>193</v>
      </c>
      <c r="C148" s="220"/>
      <c r="D148" s="220"/>
      <c r="E148" s="229"/>
      <c r="F148" s="229"/>
      <c r="G148"/>
      <c r="H148" s="188">
        <f t="shared" si="8"/>
        <v>0</v>
      </c>
      <c r="J148" s="4">
        <f t="shared" si="7"/>
        <v>7.6390000000000002</v>
      </c>
      <c r="K148" s="121">
        <f t="shared" si="6"/>
        <v>0</v>
      </c>
    </row>
    <row r="149" spans="1:11">
      <c r="A149" s="127">
        <v>15114</v>
      </c>
      <c r="B149" s="37" t="s">
        <v>216</v>
      </c>
      <c r="C149" s="220"/>
      <c r="D149" s="220"/>
      <c r="E149" s="229"/>
      <c r="F149" s="229"/>
      <c r="G149"/>
      <c r="H149" s="188">
        <f t="shared" si="8"/>
        <v>0</v>
      </c>
      <c r="J149" s="4">
        <f t="shared" si="7"/>
        <v>7.6390000000000002</v>
      </c>
      <c r="K149" s="121">
        <f t="shared" si="6"/>
        <v>0</v>
      </c>
    </row>
    <row r="150" spans="1:11">
      <c r="A150" s="127">
        <v>15115</v>
      </c>
      <c r="B150" s="37" t="s">
        <v>194</v>
      </c>
      <c r="C150" s="220"/>
      <c r="D150" s="220"/>
      <c r="E150" s="229"/>
      <c r="F150" s="229"/>
      <c r="G150"/>
      <c r="H150" s="188">
        <f t="shared" si="8"/>
        <v>0</v>
      </c>
      <c r="J150" s="4">
        <f t="shared" si="7"/>
        <v>7.6390000000000002</v>
      </c>
      <c r="K150" s="121">
        <f t="shared" si="6"/>
        <v>0</v>
      </c>
    </row>
    <row r="151" spans="1:11">
      <c r="A151" s="127">
        <v>15116</v>
      </c>
      <c r="B151" s="37" t="s">
        <v>195</v>
      </c>
      <c r="C151" s="220"/>
      <c r="D151" s="220"/>
      <c r="E151" s="229"/>
      <c r="F151" s="229"/>
      <c r="G151"/>
      <c r="H151" s="188">
        <f t="shared" si="8"/>
        <v>0</v>
      </c>
      <c r="J151" s="4">
        <f t="shared" si="7"/>
        <v>7.6390000000000002</v>
      </c>
      <c r="K151" s="121">
        <f t="shared" si="6"/>
        <v>0</v>
      </c>
    </row>
    <row r="152" spans="1:11">
      <c r="A152" s="127">
        <v>15117</v>
      </c>
      <c r="B152" s="37" t="s">
        <v>196</v>
      </c>
      <c r="C152" s="220"/>
      <c r="D152" s="220"/>
      <c r="E152" s="229"/>
      <c r="F152" s="229"/>
      <c r="G152"/>
      <c r="H152" s="188">
        <f t="shared" si="8"/>
        <v>0</v>
      </c>
      <c r="J152" s="4">
        <f t="shared" si="7"/>
        <v>7.6390000000000002</v>
      </c>
      <c r="K152" s="121">
        <f t="shared" si="6"/>
        <v>0</v>
      </c>
    </row>
    <row r="153" spans="1:11">
      <c r="A153" s="127">
        <v>15118</v>
      </c>
      <c r="B153" s="37" t="s">
        <v>197</v>
      </c>
      <c r="C153" s="220"/>
      <c r="D153" s="220"/>
      <c r="E153" s="229"/>
      <c r="F153" s="229"/>
      <c r="G153"/>
      <c r="H153" s="188">
        <f t="shared" si="8"/>
        <v>0</v>
      </c>
      <c r="J153" s="4">
        <f t="shared" si="7"/>
        <v>7.6390000000000002</v>
      </c>
      <c r="K153" s="121">
        <f t="shared" si="6"/>
        <v>0</v>
      </c>
    </row>
    <row r="154" spans="1:11">
      <c r="A154" s="127">
        <v>15119</v>
      </c>
      <c r="B154" s="37" t="s">
        <v>198</v>
      </c>
      <c r="C154" s="220"/>
      <c r="D154" s="220"/>
      <c r="E154" s="229"/>
      <c r="F154" s="229"/>
      <c r="G154"/>
      <c r="H154" s="188">
        <f t="shared" si="8"/>
        <v>0</v>
      </c>
      <c r="J154" s="4">
        <f t="shared" si="7"/>
        <v>7.6390000000000002</v>
      </c>
      <c r="K154" s="121">
        <f t="shared" si="6"/>
        <v>0</v>
      </c>
    </row>
    <row r="155" spans="1:11">
      <c r="A155" s="127">
        <v>15120</v>
      </c>
      <c r="B155" s="37" t="s">
        <v>199</v>
      </c>
      <c r="C155" s="220"/>
      <c r="D155" s="220"/>
      <c r="E155" s="229"/>
      <c r="F155" s="229"/>
      <c r="G155"/>
      <c r="H155" s="188">
        <f t="shared" si="8"/>
        <v>0</v>
      </c>
      <c r="J155" s="4">
        <f t="shared" si="7"/>
        <v>7.6390000000000002</v>
      </c>
      <c r="K155" s="121">
        <f t="shared" si="6"/>
        <v>0</v>
      </c>
    </row>
    <row r="156" spans="1:11">
      <c r="A156" s="127">
        <v>15121</v>
      </c>
      <c r="B156" s="37" t="s">
        <v>200</v>
      </c>
      <c r="C156" s="220"/>
      <c r="D156" s="220"/>
      <c r="E156" s="229"/>
      <c r="F156" s="229"/>
      <c r="G156"/>
      <c r="H156" s="188">
        <f t="shared" si="8"/>
        <v>0</v>
      </c>
      <c r="J156" s="4">
        <f t="shared" si="7"/>
        <v>7.6390000000000002</v>
      </c>
      <c r="K156" s="121">
        <f t="shared" si="6"/>
        <v>0</v>
      </c>
    </row>
    <row r="157" spans="1:11">
      <c r="A157" s="127">
        <v>15122</v>
      </c>
      <c r="B157" s="37" t="s">
        <v>201</v>
      </c>
      <c r="C157" s="220"/>
      <c r="D157" s="220"/>
      <c r="E157" s="229"/>
      <c r="F157" s="229"/>
      <c r="G157"/>
      <c r="H157" s="188">
        <f t="shared" si="8"/>
        <v>0</v>
      </c>
      <c r="J157" s="4">
        <f t="shared" si="7"/>
        <v>7.6390000000000002</v>
      </c>
      <c r="K157" s="121">
        <f t="shared" si="6"/>
        <v>0</v>
      </c>
    </row>
    <row r="158" spans="1:11">
      <c r="A158" s="127">
        <v>15123</v>
      </c>
      <c r="B158" s="37" t="s">
        <v>202</v>
      </c>
      <c r="C158" s="220"/>
      <c r="D158" s="220"/>
      <c r="E158" s="229"/>
      <c r="F158" s="229"/>
      <c r="G158"/>
      <c r="H158" s="188">
        <f t="shared" si="8"/>
        <v>0</v>
      </c>
      <c r="J158" s="4">
        <f t="shared" si="7"/>
        <v>7.6390000000000002</v>
      </c>
      <c r="K158" s="121">
        <f t="shared" si="6"/>
        <v>0</v>
      </c>
    </row>
    <row r="159" spans="1:11">
      <c r="A159" s="127">
        <v>15124</v>
      </c>
      <c r="B159" s="37" t="s">
        <v>203</v>
      </c>
      <c r="C159" s="220"/>
      <c r="D159" s="220"/>
      <c r="E159" s="229"/>
      <c r="F159" s="229"/>
      <c r="G159"/>
      <c r="H159" s="188">
        <f t="shared" si="8"/>
        <v>0</v>
      </c>
      <c r="J159" s="4">
        <f t="shared" si="7"/>
        <v>7.6390000000000002</v>
      </c>
      <c r="K159" s="121">
        <f t="shared" si="6"/>
        <v>0</v>
      </c>
    </row>
    <row r="160" spans="1:11">
      <c r="A160" s="127">
        <v>15125</v>
      </c>
      <c r="B160" s="37" t="s">
        <v>204</v>
      </c>
      <c r="C160" s="220"/>
      <c r="D160" s="220"/>
      <c r="E160" s="229"/>
      <c r="F160" s="229"/>
      <c r="G160"/>
      <c r="H160" s="188">
        <f t="shared" si="8"/>
        <v>0</v>
      </c>
      <c r="J160" s="4">
        <f t="shared" si="7"/>
        <v>7.6390000000000002</v>
      </c>
      <c r="K160" s="121">
        <f t="shared" si="6"/>
        <v>0</v>
      </c>
    </row>
    <row r="161" spans="1:11">
      <c r="A161" s="127">
        <v>15126</v>
      </c>
      <c r="B161" s="37" t="s">
        <v>205</v>
      </c>
      <c r="C161" s="220"/>
      <c r="D161" s="220"/>
      <c r="E161" s="229"/>
      <c r="F161" s="229"/>
      <c r="G161"/>
      <c r="H161" s="188">
        <f t="shared" si="8"/>
        <v>0</v>
      </c>
      <c r="J161" s="4">
        <f t="shared" si="7"/>
        <v>7.6390000000000002</v>
      </c>
      <c r="K161" s="121">
        <f t="shared" si="6"/>
        <v>0</v>
      </c>
    </row>
    <row r="162" spans="1:11">
      <c r="A162" s="127">
        <v>15136</v>
      </c>
      <c r="B162" s="37" t="s">
        <v>217</v>
      </c>
      <c r="C162" s="220"/>
      <c r="D162" s="220"/>
      <c r="E162" s="229"/>
      <c r="F162" s="229"/>
      <c r="G162"/>
      <c r="H162" s="188">
        <f t="shared" si="8"/>
        <v>0</v>
      </c>
      <c r="J162" s="4">
        <f t="shared" si="7"/>
        <v>7.6390000000000002</v>
      </c>
      <c r="K162" s="121">
        <f t="shared" si="6"/>
        <v>0</v>
      </c>
    </row>
    <row r="163" spans="1:11">
      <c r="A163" s="129">
        <v>15137</v>
      </c>
      <c r="B163" s="37" t="s">
        <v>206</v>
      </c>
      <c r="C163" s="220"/>
      <c r="D163" s="220"/>
      <c r="E163" s="229"/>
      <c r="F163" s="229"/>
      <c r="G163"/>
      <c r="H163" s="188">
        <f t="shared" si="8"/>
        <v>0</v>
      </c>
      <c r="J163" s="4">
        <f t="shared" si="7"/>
        <v>7.6390000000000002</v>
      </c>
      <c r="K163" s="121">
        <f t="shared" si="6"/>
        <v>0</v>
      </c>
    </row>
    <row r="164" spans="1:11">
      <c r="A164" s="130">
        <v>21000</v>
      </c>
      <c r="B164" s="123" t="s">
        <v>480</v>
      </c>
      <c r="C164" s="221"/>
      <c r="D164" s="221">
        <v>26713.86</v>
      </c>
      <c r="E164" s="230"/>
      <c r="F164" s="230"/>
      <c r="G164" s="190"/>
      <c r="H164" s="190">
        <f t="shared" si="8"/>
        <v>-26713.86</v>
      </c>
      <c r="J164" s="4">
        <f t="shared" si="7"/>
        <v>7.6390000000000002</v>
      </c>
      <c r="K164" s="124">
        <f t="shared" si="6"/>
        <v>-204067.18</v>
      </c>
    </row>
    <row r="165" spans="1:11">
      <c r="A165" s="127">
        <v>21001</v>
      </c>
      <c r="B165" s="37" t="s">
        <v>256</v>
      </c>
      <c r="C165" s="220"/>
      <c r="D165" s="220"/>
      <c r="E165" s="229"/>
      <c r="F165" s="229"/>
      <c r="G165"/>
      <c r="H165" s="188">
        <f t="shared" si="8"/>
        <v>0</v>
      </c>
      <c r="J165" s="4">
        <f t="shared" si="7"/>
        <v>7.6390000000000002</v>
      </c>
      <c r="K165" s="121">
        <f t="shared" si="6"/>
        <v>0</v>
      </c>
    </row>
    <row r="166" spans="1:11" s="126" customFormat="1">
      <c r="A166" s="127">
        <v>21002</v>
      </c>
      <c r="B166" s="37" t="s">
        <v>294</v>
      </c>
      <c r="C166" s="220"/>
      <c r="D166" s="220"/>
      <c r="E166" s="229"/>
      <c r="F166" s="229"/>
      <c r="G166" s="183"/>
      <c r="H166" s="188">
        <f t="shared" si="8"/>
        <v>0</v>
      </c>
      <c r="J166" s="4">
        <f t="shared" si="7"/>
        <v>7.6390000000000002</v>
      </c>
      <c r="K166" s="121">
        <f t="shared" si="6"/>
        <v>0</v>
      </c>
    </row>
    <row r="167" spans="1:11">
      <c r="A167" s="127">
        <v>22001</v>
      </c>
      <c r="B167" s="125" t="s">
        <v>179</v>
      </c>
      <c r="C167" s="220"/>
      <c r="D167" s="220">
        <v>145282.10999999999</v>
      </c>
      <c r="E167" s="229"/>
      <c r="F167" s="229"/>
      <c r="G167"/>
      <c r="H167" s="188">
        <f t="shared" si="8"/>
        <v>-145282.10999999999</v>
      </c>
      <c r="J167" s="4">
        <f t="shared" si="7"/>
        <v>7.6390000000000002</v>
      </c>
      <c r="K167" s="121">
        <f t="shared" si="6"/>
        <v>-1109810.04</v>
      </c>
    </row>
    <row r="168" spans="1:11">
      <c r="A168" s="127">
        <v>22002</v>
      </c>
      <c r="B168" s="125" t="s">
        <v>180</v>
      </c>
      <c r="C168" s="220"/>
      <c r="D168" s="220">
        <v>790556.76</v>
      </c>
      <c r="E168" s="229"/>
      <c r="F168" s="229"/>
      <c r="G168"/>
      <c r="H168" s="188">
        <f t="shared" si="8"/>
        <v>-790556.76</v>
      </c>
      <c r="J168" s="4">
        <f t="shared" si="7"/>
        <v>7.6390000000000002</v>
      </c>
      <c r="K168" s="121">
        <f t="shared" si="6"/>
        <v>-6039063.0899999999</v>
      </c>
    </row>
    <row r="169" spans="1:11">
      <c r="A169" s="127">
        <v>22101</v>
      </c>
      <c r="B169" s="37" t="s">
        <v>247</v>
      </c>
      <c r="C169" s="220"/>
      <c r="D169" s="220">
        <v>113356.03</v>
      </c>
      <c r="E169" s="229"/>
      <c r="F169" s="229"/>
      <c r="G169"/>
      <c r="H169" s="188">
        <f t="shared" si="8"/>
        <v>-113356.03</v>
      </c>
      <c r="J169" s="4">
        <f t="shared" si="7"/>
        <v>7.6390000000000002</v>
      </c>
      <c r="K169" s="121">
        <f t="shared" si="6"/>
        <v>-865926.71</v>
      </c>
    </row>
    <row r="170" spans="1:11">
      <c r="A170" s="127">
        <v>23001</v>
      </c>
      <c r="B170" s="37" t="s">
        <v>246</v>
      </c>
      <c r="C170" s="220"/>
      <c r="D170" s="220"/>
      <c r="E170" s="229"/>
      <c r="F170" s="229"/>
      <c r="G170"/>
      <c r="H170" s="188">
        <f t="shared" si="8"/>
        <v>0</v>
      </c>
      <c r="J170" s="4">
        <f t="shared" si="7"/>
        <v>7.6390000000000002</v>
      </c>
      <c r="K170" s="121">
        <f t="shared" si="6"/>
        <v>0</v>
      </c>
    </row>
    <row r="171" spans="1:11">
      <c r="A171" s="127">
        <v>25001</v>
      </c>
      <c r="B171" s="37" t="s">
        <v>248</v>
      </c>
      <c r="C171" s="220"/>
      <c r="D171" s="192"/>
      <c r="E171" s="229"/>
      <c r="F171" s="229"/>
      <c r="G171"/>
      <c r="H171" s="188">
        <f t="shared" si="8"/>
        <v>0</v>
      </c>
      <c r="J171" s="4">
        <f t="shared" si="7"/>
        <v>7.6390000000000002</v>
      </c>
      <c r="K171" s="121">
        <f t="shared" si="6"/>
        <v>0</v>
      </c>
    </row>
    <row r="172" spans="1:11">
      <c r="A172" s="127">
        <v>25002</v>
      </c>
      <c r="B172" s="37" t="s">
        <v>249</v>
      </c>
      <c r="C172" s="220"/>
      <c r="D172" s="220"/>
      <c r="E172" s="229"/>
      <c r="F172" s="229"/>
      <c r="G172"/>
      <c r="H172" s="188">
        <f t="shared" si="8"/>
        <v>0</v>
      </c>
      <c r="J172" s="4">
        <f t="shared" si="7"/>
        <v>7.6390000000000002</v>
      </c>
      <c r="K172" s="121">
        <f t="shared" si="6"/>
        <v>0</v>
      </c>
    </row>
    <row r="173" spans="1:11">
      <c r="A173" s="127">
        <v>25003</v>
      </c>
      <c r="B173" s="37" t="s">
        <v>250</v>
      </c>
      <c r="C173" s="220"/>
      <c r="D173" s="220"/>
      <c r="E173" s="229"/>
      <c r="F173" s="229"/>
      <c r="G173"/>
      <c r="H173" s="188">
        <f t="shared" si="8"/>
        <v>0</v>
      </c>
      <c r="J173" s="4">
        <f t="shared" si="7"/>
        <v>7.6390000000000002</v>
      </c>
      <c r="K173" s="121">
        <f t="shared" si="6"/>
        <v>0</v>
      </c>
    </row>
    <row r="174" spans="1:11">
      <c r="A174" s="127">
        <v>25004</v>
      </c>
      <c r="B174" s="37" t="s">
        <v>251</v>
      </c>
      <c r="C174" s="220"/>
      <c r="D174" s="220">
        <v>713029.07</v>
      </c>
      <c r="E174" s="229"/>
      <c r="F174" s="229"/>
      <c r="G174"/>
      <c r="H174" s="188">
        <f t="shared" si="8"/>
        <v>-713029.07</v>
      </c>
      <c r="J174" s="4">
        <f t="shared" si="7"/>
        <v>7.6390000000000002</v>
      </c>
      <c r="K174" s="121">
        <f t="shared" si="6"/>
        <v>-5446829.0700000003</v>
      </c>
    </row>
    <row r="175" spans="1:11">
      <c r="A175" s="127">
        <v>25005</v>
      </c>
      <c r="B175" s="37" t="s">
        <v>252</v>
      </c>
      <c r="C175" s="220"/>
      <c r="D175" s="220"/>
      <c r="E175" s="229"/>
      <c r="F175" s="229"/>
      <c r="G175"/>
      <c r="H175" s="188">
        <f t="shared" si="8"/>
        <v>0</v>
      </c>
      <c r="J175" s="4">
        <f t="shared" si="7"/>
        <v>7.6390000000000002</v>
      </c>
      <c r="K175" s="121">
        <f t="shared" si="6"/>
        <v>0</v>
      </c>
    </row>
    <row r="176" spans="1:11">
      <c r="A176" s="127">
        <v>25006</v>
      </c>
      <c r="B176" s="37" t="s">
        <v>480</v>
      </c>
      <c r="C176" s="220"/>
      <c r="D176" s="220">
        <v>82015.55</v>
      </c>
      <c r="E176" s="229"/>
      <c r="F176" s="229"/>
      <c r="G176"/>
      <c r="H176" s="188">
        <f t="shared" si="8"/>
        <v>-82015.55</v>
      </c>
      <c r="J176" s="4">
        <f t="shared" si="7"/>
        <v>7.6390000000000002</v>
      </c>
      <c r="K176" s="121">
        <f t="shared" si="6"/>
        <v>-626516.79</v>
      </c>
    </row>
    <row r="177" spans="1:11">
      <c r="A177" s="127">
        <v>25007</v>
      </c>
      <c r="B177" s="37" t="s">
        <v>286</v>
      </c>
      <c r="C177" s="220">
        <v>142956</v>
      </c>
      <c r="D177" s="220"/>
      <c r="E177" s="229"/>
      <c r="F177" s="229">
        <v>142956</v>
      </c>
      <c r="G177"/>
      <c r="H177" s="188">
        <f t="shared" si="8"/>
        <v>0</v>
      </c>
      <c r="J177" s="4">
        <f t="shared" si="7"/>
        <v>7.6390000000000002</v>
      </c>
      <c r="K177" s="121">
        <f t="shared" si="6"/>
        <v>0</v>
      </c>
    </row>
    <row r="178" spans="1:11">
      <c r="A178" s="127">
        <v>25008</v>
      </c>
      <c r="B178" s="125" t="s">
        <v>287</v>
      </c>
      <c r="C178" s="220"/>
      <c r="D178" s="220"/>
      <c r="E178" s="229"/>
      <c r="F178" s="229"/>
      <c r="G178"/>
      <c r="H178" s="188">
        <f t="shared" si="8"/>
        <v>0</v>
      </c>
      <c r="J178" s="4">
        <f t="shared" si="7"/>
        <v>7.6390000000000002</v>
      </c>
      <c r="K178" s="121">
        <f t="shared" si="6"/>
        <v>0</v>
      </c>
    </row>
    <row r="179" spans="1:11">
      <c r="A179" s="127">
        <v>25009</v>
      </c>
      <c r="B179" s="125" t="s">
        <v>288</v>
      </c>
      <c r="C179" s="220"/>
      <c r="D179" s="220"/>
      <c r="E179" s="229"/>
      <c r="F179" s="229"/>
      <c r="G179"/>
      <c r="H179" s="188">
        <f t="shared" si="8"/>
        <v>0</v>
      </c>
      <c r="J179" s="4">
        <f t="shared" si="7"/>
        <v>7.6390000000000002</v>
      </c>
      <c r="K179" s="121">
        <f t="shared" si="6"/>
        <v>0</v>
      </c>
    </row>
    <row r="180" spans="1:11">
      <c r="A180" s="127">
        <v>25010</v>
      </c>
      <c r="B180" s="37" t="s">
        <v>253</v>
      </c>
      <c r="C180" s="220"/>
      <c r="D180" s="220"/>
      <c r="E180" s="229"/>
      <c r="F180" s="229"/>
      <c r="G180"/>
      <c r="H180" s="188">
        <f t="shared" si="8"/>
        <v>0</v>
      </c>
      <c r="J180" s="4">
        <f t="shared" si="7"/>
        <v>7.6390000000000002</v>
      </c>
      <c r="K180" s="121">
        <f t="shared" si="6"/>
        <v>0</v>
      </c>
    </row>
    <row r="181" spans="1:11">
      <c r="A181" s="127">
        <v>25011</v>
      </c>
      <c r="B181" s="125" t="s">
        <v>289</v>
      </c>
      <c r="C181" s="220"/>
      <c r="D181" s="220"/>
      <c r="E181" s="229"/>
      <c r="F181" s="229"/>
      <c r="G181"/>
      <c r="H181" s="188">
        <f t="shared" si="8"/>
        <v>0</v>
      </c>
      <c r="J181" s="4">
        <f t="shared" si="7"/>
        <v>7.6390000000000002</v>
      </c>
      <c r="K181" s="121">
        <f t="shared" si="6"/>
        <v>0</v>
      </c>
    </row>
    <row r="182" spans="1:11">
      <c r="A182" s="127">
        <v>25012</v>
      </c>
      <c r="B182" s="37" t="s">
        <v>242</v>
      </c>
      <c r="C182" s="221"/>
      <c r="D182" s="193">
        <v>31194.48</v>
      </c>
      <c r="E182" s="230">
        <v>6270.3999999999978</v>
      </c>
      <c r="F182" s="230"/>
      <c r="G182"/>
      <c r="H182" s="188">
        <f t="shared" si="8"/>
        <v>-24924.080000000002</v>
      </c>
      <c r="I182" s="231"/>
      <c r="J182" s="4">
        <f t="shared" si="7"/>
        <v>7.6390000000000002</v>
      </c>
      <c r="K182" s="121">
        <f t="shared" si="6"/>
        <v>-190395.05</v>
      </c>
    </row>
    <row r="183" spans="1:11">
      <c r="A183" s="127">
        <v>25013</v>
      </c>
      <c r="B183" s="37" t="s">
        <v>292</v>
      </c>
      <c r="C183" s="220"/>
      <c r="D183" s="220"/>
      <c r="E183" s="229"/>
      <c r="F183" s="229"/>
      <c r="G183"/>
      <c r="H183" s="188">
        <f t="shared" si="8"/>
        <v>0</v>
      </c>
      <c r="J183" s="4">
        <f t="shared" si="7"/>
        <v>7.6390000000000002</v>
      </c>
      <c r="K183" s="121">
        <f t="shared" si="6"/>
        <v>0</v>
      </c>
    </row>
    <row r="184" spans="1:11">
      <c r="A184" s="129">
        <v>25014</v>
      </c>
      <c r="B184" s="132" t="s">
        <v>293</v>
      </c>
      <c r="C184" s="220"/>
      <c r="D184" s="220"/>
      <c r="E184" s="229"/>
      <c r="F184" s="229"/>
      <c r="G184"/>
      <c r="H184" s="188">
        <f t="shared" si="8"/>
        <v>0</v>
      </c>
      <c r="J184" s="4">
        <f t="shared" si="7"/>
        <v>7.6390000000000002</v>
      </c>
      <c r="K184" s="121">
        <f t="shared" si="6"/>
        <v>0</v>
      </c>
    </row>
    <row r="185" spans="1:11">
      <c r="A185" s="129">
        <v>25015</v>
      </c>
      <c r="B185" s="132" t="s">
        <v>290</v>
      </c>
      <c r="C185" s="220"/>
      <c r="D185" s="220"/>
      <c r="E185" s="229"/>
      <c r="F185" s="229"/>
      <c r="G185"/>
      <c r="H185" s="188">
        <f t="shared" si="8"/>
        <v>0</v>
      </c>
      <c r="J185" s="4">
        <f t="shared" si="7"/>
        <v>7.6390000000000002</v>
      </c>
      <c r="K185" s="121">
        <f t="shared" si="6"/>
        <v>0</v>
      </c>
    </row>
    <row r="186" spans="1:11">
      <c r="A186" s="129">
        <v>25016</v>
      </c>
      <c r="B186" s="132" t="s">
        <v>291</v>
      </c>
      <c r="C186" s="220"/>
      <c r="D186" s="220"/>
      <c r="E186" s="229"/>
      <c r="F186" s="229"/>
      <c r="G186"/>
      <c r="H186" s="188">
        <f t="shared" si="8"/>
        <v>0</v>
      </c>
      <c r="J186" s="4">
        <f t="shared" si="7"/>
        <v>7.6390000000000002</v>
      </c>
      <c r="K186" s="121">
        <f t="shared" si="6"/>
        <v>0</v>
      </c>
    </row>
    <row r="187" spans="1:11">
      <c r="A187" s="133"/>
      <c r="B187" s="134" t="s">
        <v>481</v>
      </c>
      <c r="C187" s="220"/>
      <c r="D187" s="220"/>
      <c r="E187" s="229"/>
      <c r="F187" s="229"/>
      <c r="G187"/>
      <c r="H187" s="188">
        <f t="shared" si="8"/>
        <v>0</v>
      </c>
      <c r="J187" s="4">
        <f t="shared" si="7"/>
        <v>7.6390000000000002</v>
      </c>
      <c r="K187" s="121">
        <f t="shared" si="6"/>
        <v>0</v>
      </c>
    </row>
    <row r="188" spans="1:11">
      <c r="A188" s="127" t="s">
        <v>275</v>
      </c>
      <c r="B188" s="37" t="s">
        <v>207</v>
      </c>
      <c r="C188" s="220"/>
      <c r="D188" s="220"/>
      <c r="E188" s="229"/>
      <c r="F188" s="229"/>
      <c r="G188"/>
      <c r="H188" s="188">
        <f t="shared" si="8"/>
        <v>0</v>
      </c>
      <c r="J188" s="4">
        <f t="shared" si="7"/>
        <v>7.6390000000000002</v>
      </c>
      <c r="K188" s="121">
        <f t="shared" si="6"/>
        <v>0</v>
      </c>
    </row>
    <row r="189" spans="1:11">
      <c r="A189" s="127" t="s">
        <v>276</v>
      </c>
      <c r="B189" s="37" t="s">
        <v>208</v>
      </c>
      <c r="C189" s="220"/>
      <c r="D189" s="220"/>
      <c r="E189" s="229"/>
      <c r="F189" s="229"/>
      <c r="G189"/>
      <c r="H189" s="188">
        <f t="shared" si="8"/>
        <v>0</v>
      </c>
      <c r="J189" s="4">
        <f t="shared" si="7"/>
        <v>7.6390000000000002</v>
      </c>
      <c r="K189" s="121">
        <f t="shared" si="6"/>
        <v>0</v>
      </c>
    </row>
    <row r="190" spans="1:11">
      <c r="A190" s="127" t="s">
        <v>277</v>
      </c>
      <c r="B190" s="37" t="s">
        <v>209</v>
      </c>
      <c r="C190" s="220"/>
      <c r="D190" s="220"/>
      <c r="E190" s="229"/>
      <c r="F190" s="229"/>
      <c r="G190"/>
      <c r="H190" s="188">
        <f t="shared" si="8"/>
        <v>0</v>
      </c>
      <c r="J190" s="4">
        <f t="shared" si="7"/>
        <v>7.6390000000000002</v>
      </c>
      <c r="K190" s="121">
        <f t="shared" si="6"/>
        <v>0</v>
      </c>
    </row>
    <row r="191" spans="1:11">
      <c r="A191" s="127" t="s">
        <v>278</v>
      </c>
      <c r="B191" s="37" t="s">
        <v>210</v>
      </c>
      <c r="C191" s="220"/>
      <c r="D191" s="220"/>
      <c r="E191" s="229"/>
      <c r="F191" s="229"/>
      <c r="G191"/>
      <c r="H191" s="188">
        <f t="shared" si="8"/>
        <v>0</v>
      </c>
      <c r="J191" s="4">
        <f t="shared" si="7"/>
        <v>7.6390000000000002</v>
      </c>
      <c r="K191" s="121">
        <f t="shared" si="6"/>
        <v>0</v>
      </c>
    </row>
    <row r="192" spans="1:11">
      <c r="A192" s="127" t="s">
        <v>279</v>
      </c>
      <c r="B192" s="37" t="s">
        <v>211</v>
      </c>
      <c r="C192" s="220"/>
      <c r="D192" s="220"/>
      <c r="E192" s="229"/>
      <c r="F192" s="229"/>
      <c r="G192"/>
      <c r="H192" s="188">
        <f t="shared" si="8"/>
        <v>0</v>
      </c>
      <c r="J192" s="4">
        <f t="shared" si="7"/>
        <v>7.6390000000000002</v>
      </c>
      <c r="K192" s="121">
        <f t="shared" si="6"/>
        <v>0</v>
      </c>
    </row>
    <row r="193" spans="1:11">
      <c r="A193" s="127" t="s">
        <v>280</v>
      </c>
      <c r="B193" s="37" t="s">
        <v>212</v>
      </c>
      <c r="C193" s="220"/>
      <c r="D193" s="220"/>
      <c r="E193" s="229"/>
      <c r="F193" s="229"/>
      <c r="G193"/>
      <c r="H193" s="188">
        <f t="shared" si="8"/>
        <v>0</v>
      </c>
      <c r="J193" s="4">
        <f t="shared" si="7"/>
        <v>7.6390000000000002</v>
      </c>
      <c r="K193" s="121">
        <f t="shared" si="6"/>
        <v>0</v>
      </c>
    </row>
    <row r="194" spans="1:11">
      <c r="A194" s="127" t="s">
        <v>281</v>
      </c>
      <c r="B194" s="37" t="s">
        <v>213</v>
      </c>
      <c r="C194" s="220"/>
      <c r="D194" s="220"/>
      <c r="E194" s="229"/>
      <c r="F194" s="229"/>
      <c r="G194"/>
      <c r="H194" s="188">
        <f t="shared" si="8"/>
        <v>0</v>
      </c>
      <c r="J194" s="4">
        <f t="shared" si="7"/>
        <v>7.6390000000000002</v>
      </c>
      <c r="K194" s="121">
        <f t="shared" si="6"/>
        <v>0</v>
      </c>
    </row>
    <row r="195" spans="1:11">
      <c r="A195" s="127" t="s">
        <v>282</v>
      </c>
      <c r="B195" s="37" t="s">
        <v>214</v>
      </c>
      <c r="C195" s="220"/>
      <c r="D195" s="220"/>
      <c r="E195" s="229"/>
      <c r="F195" s="229"/>
      <c r="G195"/>
      <c r="H195" s="188">
        <f t="shared" si="8"/>
        <v>0</v>
      </c>
      <c r="J195" s="4">
        <f t="shared" si="7"/>
        <v>7.6390000000000002</v>
      </c>
      <c r="K195" s="121">
        <f t="shared" si="6"/>
        <v>0</v>
      </c>
    </row>
    <row r="196" spans="1:11">
      <c r="A196" s="127" t="s">
        <v>283</v>
      </c>
      <c r="B196" s="37" t="s">
        <v>215</v>
      </c>
      <c r="C196" s="220"/>
      <c r="D196" s="220"/>
      <c r="E196" s="229"/>
      <c r="F196" s="229"/>
      <c r="G196"/>
      <c r="H196" s="188">
        <f t="shared" si="8"/>
        <v>0</v>
      </c>
      <c r="J196" s="4">
        <f t="shared" si="7"/>
        <v>7.6390000000000002</v>
      </c>
      <c r="K196" s="121">
        <f t="shared" si="6"/>
        <v>0</v>
      </c>
    </row>
    <row r="197" spans="1:11">
      <c r="A197" s="127" t="s">
        <v>258</v>
      </c>
      <c r="B197" s="37" t="s">
        <v>190</v>
      </c>
      <c r="C197" s="220"/>
      <c r="D197" s="220"/>
      <c r="E197" s="229"/>
      <c r="F197" s="229"/>
      <c r="G197"/>
      <c r="H197" s="188">
        <f t="shared" si="8"/>
        <v>0</v>
      </c>
      <c r="J197" s="4">
        <f t="shared" si="7"/>
        <v>7.6390000000000002</v>
      </c>
      <c r="K197" s="121">
        <f t="shared" si="6"/>
        <v>0</v>
      </c>
    </row>
    <row r="198" spans="1:11">
      <c r="A198" s="127" t="s">
        <v>259</v>
      </c>
      <c r="B198" s="37" t="s">
        <v>191</v>
      </c>
      <c r="C198" s="220"/>
      <c r="D198" s="220"/>
      <c r="E198" s="229"/>
      <c r="F198" s="229"/>
      <c r="G198"/>
      <c r="H198" s="188">
        <f t="shared" si="8"/>
        <v>0</v>
      </c>
      <c r="J198" s="4">
        <f t="shared" si="7"/>
        <v>7.6390000000000002</v>
      </c>
      <c r="K198" s="121">
        <f t="shared" si="6"/>
        <v>0</v>
      </c>
    </row>
    <row r="199" spans="1:11">
      <c r="A199" s="127" t="s">
        <v>260</v>
      </c>
      <c r="B199" s="37" t="s">
        <v>192</v>
      </c>
      <c r="C199" s="220"/>
      <c r="D199" s="220"/>
      <c r="E199" s="229"/>
      <c r="F199" s="229"/>
      <c r="G199"/>
      <c r="H199" s="188">
        <f t="shared" si="8"/>
        <v>0</v>
      </c>
      <c r="J199" s="4">
        <f t="shared" si="7"/>
        <v>7.6390000000000002</v>
      </c>
      <c r="K199" s="121">
        <f t="shared" si="6"/>
        <v>0</v>
      </c>
    </row>
    <row r="200" spans="1:11">
      <c r="A200" s="127" t="s">
        <v>261</v>
      </c>
      <c r="B200" s="37" t="s">
        <v>193</v>
      </c>
      <c r="C200" s="220"/>
      <c r="D200" s="220"/>
      <c r="E200" s="229"/>
      <c r="F200" s="229"/>
      <c r="G200"/>
      <c r="H200" s="188">
        <f t="shared" si="8"/>
        <v>0</v>
      </c>
      <c r="J200" s="4">
        <f t="shared" si="7"/>
        <v>7.6390000000000002</v>
      </c>
      <c r="K200" s="121">
        <f t="shared" ref="K200:K263" si="9">ROUND(H200*J200,2)</f>
        <v>0</v>
      </c>
    </row>
    <row r="201" spans="1:11">
      <c r="A201" s="127" t="s">
        <v>284</v>
      </c>
      <c r="B201" s="37" t="s">
        <v>216</v>
      </c>
      <c r="C201" s="220"/>
      <c r="D201" s="220"/>
      <c r="E201" s="229"/>
      <c r="F201" s="229"/>
      <c r="G201"/>
      <c r="H201" s="188">
        <f t="shared" si="8"/>
        <v>0</v>
      </c>
      <c r="J201" s="4">
        <f t="shared" ref="J201:J264" si="10">J200</f>
        <v>7.6390000000000002</v>
      </c>
      <c r="K201" s="121">
        <f t="shared" si="9"/>
        <v>0</v>
      </c>
    </row>
    <row r="202" spans="1:11">
      <c r="A202" s="127" t="s">
        <v>262</v>
      </c>
      <c r="B202" s="37" t="s">
        <v>194</v>
      </c>
      <c r="C202" s="220"/>
      <c r="D202" s="220"/>
      <c r="E202" s="229"/>
      <c r="F202" s="229"/>
      <c r="G202"/>
      <c r="H202" s="188">
        <f t="shared" si="8"/>
        <v>0</v>
      </c>
      <c r="J202" s="4">
        <f t="shared" si="10"/>
        <v>7.6390000000000002</v>
      </c>
      <c r="K202" s="121">
        <f t="shared" si="9"/>
        <v>0</v>
      </c>
    </row>
    <row r="203" spans="1:11">
      <c r="A203" s="127" t="s">
        <v>263</v>
      </c>
      <c r="B203" s="37" t="s">
        <v>195</v>
      </c>
      <c r="C203" s="220"/>
      <c r="D203" s="220"/>
      <c r="E203" s="229"/>
      <c r="F203" s="229"/>
      <c r="G203"/>
      <c r="H203" s="188">
        <f t="shared" ref="H203:H266" si="11">ROUND(C203-D203+E203-F203,2)</f>
        <v>0</v>
      </c>
      <c r="J203" s="4">
        <f t="shared" si="10"/>
        <v>7.6390000000000002</v>
      </c>
      <c r="K203" s="121">
        <f t="shared" si="9"/>
        <v>0</v>
      </c>
    </row>
    <row r="204" spans="1:11">
      <c r="A204" s="127" t="s">
        <v>264</v>
      </c>
      <c r="B204" s="37" t="s">
        <v>196</v>
      </c>
      <c r="C204" s="220"/>
      <c r="D204" s="220"/>
      <c r="E204" s="229"/>
      <c r="F204" s="229"/>
      <c r="G204"/>
      <c r="H204" s="188">
        <f t="shared" si="11"/>
        <v>0</v>
      </c>
      <c r="J204" s="4">
        <f t="shared" si="10"/>
        <v>7.6390000000000002</v>
      </c>
      <c r="K204" s="121">
        <f t="shared" si="9"/>
        <v>0</v>
      </c>
    </row>
    <row r="205" spans="1:11">
      <c r="A205" s="127" t="s">
        <v>265</v>
      </c>
      <c r="B205" s="37" t="s">
        <v>197</v>
      </c>
      <c r="C205" s="220"/>
      <c r="D205" s="220"/>
      <c r="E205" s="229"/>
      <c r="F205" s="229"/>
      <c r="G205"/>
      <c r="H205" s="188">
        <f t="shared" si="11"/>
        <v>0</v>
      </c>
      <c r="J205" s="4">
        <f t="shared" si="10"/>
        <v>7.6390000000000002</v>
      </c>
      <c r="K205" s="121">
        <f t="shared" si="9"/>
        <v>0</v>
      </c>
    </row>
    <row r="206" spans="1:11">
      <c r="A206" s="127" t="s">
        <v>266</v>
      </c>
      <c r="B206" s="37" t="s">
        <v>198</v>
      </c>
      <c r="C206" s="220"/>
      <c r="D206" s="220"/>
      <c r="E206" s="229"/>
      <c r="F206" s="229"/>
      <c r="G206"/>
      <c r="H206" s="188">
        <f t="shared" si="11"/>
        <v>0</v>
      </c>
      <c r="J206" s="4">
        <f t="shared" si="10"/>
        <v>7.6390000000000002</v>
      </c>
      <c r="K206" s="121">
        <f t="shared" si="9"/>
        <v>0</v>
      </c>
    </row>
    <row r="207" spans="1:11">
      <c r="A207" s="127" t="s">
        <v>267</v>
      </c>
      <c r="B207" s="37" t="s">
        <v>199</v>
      </c>
      <c r="C207" s="220"/>
      <c r="D207" s="220"/>
      <c r="E207" s="229"/>
      <c r="F207" s="229"/>
      <c r="G207"/>
      <c r="H207" s="188">
        <f t="shared" si="11"/>
        <v>0</v>
      </c>
      <c r="J207" s="4">
        <f t="shared" si="10"/>
        <v>7.6390000000000002</v>
      </c>
      <c r="K207" s="121">
        <f t="shared" si="9"/>
        <v>0</v>
      </c>
    </row>
    <row r="208" spans="1:11">
      <c r="A208" s="127" t="s">
        <v>268</v>
      </c>
      <c r="B208" s="37" t="s">
        <v>200</v>
      </c>
      <c r="C208" s="220"/>
      <c r="D208" s="220"/>
      <c r="E208" s="229"/>
      <c r="F208" s="229"/>
      <c r="G208"/>
      <c r="H208" s="188">
        <f t="shared" si="11"/>
        <v>0</v>
      </c>
      <c r="J208" s="4">
        <f t="shared" si="10"/>
        <v>7.6390000000000002</v>
      </c>
      <c r="K208" s="121">
        <f t="shared" si="9"/>
        <v>0</v>
      </c>
    </row>
    <row r="209" spans="1:11">
      <c r="A209" s="127" t="s">
        <v>269</v>
      </c>
      <c r="B209" s="37" t="s">
        <v>201</v>
      </c>
      <c r="C209" s="220"/>
      <c r="D209" s="220"/>
      <c r="E209" s="229"/>
      <c r="F209" s="229"/>
      <c r="G209"/>
      <c r="H209" s="188">
        <f t="shared" si="11"/>
        <v>0</v>
      </c>
      <c r="J209" s="4">
        <f t="shared" si="10"/>
        <v>7.6390000000000002</v>
      </c>
      <c r="K209" s="121">
        <f t="shared" si="9"/>
        <v>0</v>
      </c>
    </row>
    <row r="210" spans="1:11">
      <c r="A210" s="127" t="s">
        <v>270</v>
      </c>
      <c r="B210" s="37" t="s">
        <v>202</v>
      </c>
      <c r="C210" s="220"/>
      <c r="D210" s="220"/>
      <c r="E210" s="229"/>
      <c r="F210" s="229"/>
      <c r="G210"/>
      <c r="H210" s="188">
        <f t="shared" si="11"/>
        <v>0</v>
      </c>
      <c r="J210" s="4">
        <f t="shared" si="10"/>
        <v>7.6390000000000002</v>
      </c>
      <c r="K210" s="121">
        <f t="shared" si="9"/>
        <v>0</v>
      </c>
    </row>
    <row r="211" spans="1:11">
      <c r="A211" s="127" t="s">
        <v>271</v>
      </c>
      <c r="B211" s="37" t="s">
        <v>203</v>
      </c>
      <c r="C211" s="220"/>
      <c r="D211" s="220"/>
      <c r="E211" s="229"/>
      <c r="F211" s="229"/>
      <c r="G211"/>
      <c r="H211" s="188">
        <f t="shared" si="11"/>
        <v>0</v>
      </c>
      <c r="J211" s="4">
        <f t="shared" si="10"/>
        <v>7.6390000000000002</v>
      </c>
      <c r="K211" s="121">
        <f t="shared" si="9"/>
        <v>0</v>
      </c>
    </row>
    <row r="212" spans="1:11">
      <c r="A212" s="127" t="s">
        <v>272</v>
      </c>
      <c r="B212" s="37" t="s">
        <v>204</v>
      </c>
      <c r="C212" s="220"/>
      <c r="D212" s="220"/>
      <c r="E212" s="229"/>
      <c r="F212" s="229"/>
      <c r="G212"/>
      <c r="H212" s="188">
        <f t="shared" si="11"/>
        <v>0</v>
      </c>
      <c r="J212" s="4">
        <f t="shared" si="10"/>
        <v>7.6390000000000002</v>
      </c>
      <c r="K212" s="121">
        <f t="shared" si="9"/>
        <v>0</v>
      </c>
    </row>
    <row r="213" spans="1:11">
      <c r="A213" s="127" t="s">
        <v>273</v>
      </c>
      <c r="B213" s="37" t="s">
        <v>205</v>
      </c>
      <c r="C213" s="220"/>
      <c r="D213" s="220"/>
      <c r="E213" s="229"/>
      <c r="F213" s="229"/>
      <c r="G213"/>
      <c r="H213" s="188">
        <f t="shared" si="11"/>
        <v>0</v>
      </c>
      <c r="J213" s="4">
        <f t="shared" si="10"/>
        <v>7.6390000000000002</v>
      </c>
      <c r="K213" s="121">
        <f t="shared" si="9"/>
        <v>0</v>
      </c>
    </row>
    <row r="214" spans="1:11">
      <c r="A214" s="127" t="s">
        <v>285</v>
      </c>
      <c r="B214" s="37" t="s">
        <v>217</v>
      </c>
      <c r="C214" s="220"/>
      <c r="D214" s="220"/>
      <c r="E214" s="229"/>
      <c r="F214" s="229"/>
      <c r="G214"/>
      <c r="H214" s="188">
        <f t="shared" si="11"/>
        <v>0</v>
      </c>
      <c r="J214" s="4">
        <f t="shared" si="10"/>
        <v>7.6390000000000002</v>
      </c>
      <c r="K214" s="121">
        <f t="shared" si="9"/>
        <v>0</v>
      </c>
    </row>
    <row r="215" spans="1:11">
      <c r="A215" s="127" t="s">
        <v>274</v>
      </c>
      <c r="B215" s="37" t="s">
        <v>206</v>
      </c>
      <c r="C215" s="220"/>
      <c r="D215" s="220"/>
      <c r="E215" s="229"/>
      <c r="F215" s="229"/>
      <c r="G215"/>
      <c r="H215" s="188">
        <f t="shared" si="11"/>
        <v>0</v>
      </c>
      <c r="J215" s="4">
        <f t="shared" si="10"/>
        <v>7.6390000000000002</v>
      </c>
      <c r="K215" s="121">
        <f t="shared" si="9"/>
        <v>0</v>
      </c>
    </row>
    <row r="216" spans="1:11">
      <c r="A216" s="127">
        <v>30010</v>
      </c>
      <c r="B216" s="37" t="s">
        <v>295</v>
      </c>
      <c r="C216" s="220"/>
      <c r="D216" s="220">
        <v>500000</v>
      </c>
      <c r="E216" s="229"/>
      <c r="F216" s="229"/>
      <c r="G216"/>
      <c r="H216" s="188">
        <f t="shared" si="11"/>
        <v>-500000</v>
      </c>
      <c r="J216" s="4">
        <f t="shared" si="10"/>
        <v>7.6390000000000002</v>
      </c>
      <c r="K216" s="121">
        <f t="shared" si="9"/>
        <v>-3819500</v>
      </c>
    </row>
    <row r="217" spans="1:11">
      <c r="A217" s="127">
        <v>30011</v>
      </c>
      <c r="B217" s="125" t="s">
        <v>296</v>
      </c>
      <c r="C217" s="220"/>
      <c r="D217" s="220"/>
      <c r="E217" s="229"/>
      <c r="F217" s="229"/>
      <c r="G217"/>
      <c r="H217" s="188">
        <f t="shared" si="11"/>
        <v>0</v>
      </c>
      <c r="J217" s="4">
        <f t="shared" si="10"/>
        <v>7.6390000000000002</v>
      </c>
      <c r="K217" s="121">
        <f t="shared" si="9"/>
        <v>0</v>
      </c>
    </row>
    <row r="218" spans="1:11">
      <c r="A218" s="127">
        <v>30020</v>
      </c>
      <c r="B218" s="37" t="s">
        <v>297</v>
      </c>
      <c r="C218" s="220"/>
      <c r="D218" s="220"/>
      <c r="E218" s="229"/>
      <c r="F218" s="229"/>
      <c r="G218"/>
      <c r="H218" s="188">
        <f t="shared" si="11"/>
        <v>0</v>
      </c>
      <c r="J218" s="4">
        <f t="shared" si="10"/>
        <v>7.6390000000000002</v>
      </c>
      <c r="K218" s="121">
        <f t="shared" si="9"/>
        <v>0</v>
      </c>
    </row>
    <row r="219" spans="1:11">
      <c r="A219" s="127">
        <v>30030</v>
      </c>
      <c r="B219" s="37" t="s">
        <v>298</v>
      </c>
      <c r="C219" s="220"/>
      <c r="D219" s="220"/>
      <c r="E219" s="229"/>
      <c r="F219" s="229"/>
      <c r="G219"/>
      <c r="H219" s="188">
        <f t="shared" si="11"/>
        <v>0</v>
      </c>
      <c r="J219" s="4">
        <f t="shared" si="10"/>
        <v>7.6390000000000002</v>
      </c>
      <c r="K219" s="121">
        <f t="shared" si="9"/>
        <v>0</v>
      </c>
    </row>
    <row r="220" spans="1:11">
      <c r="A220" s="127">
        <v>30031</v>
      </c>
      <c r="B220" s="125" t="s">
        <v>299</v>
      </c>
      <c r="C220" s="220"/>
      <c r="D220" s="220"/>
      <c r="E220" s="229"/>
      <c r="F220" s="229"/>
      <c r="G220"/>
      <c r="H220" s="188">
        <f t="shared" si="11"/>
        <v>0</v>
      </c>
      <c r="J220" s="4">
        <f t="shared" si="10"/>
        <v>7.6390000000000002</v>
      </c>
      <c r="K220" s="121">
        <f t="shared" si="9"/>
        <v>0</v>
      </c>
    </row>
    <row r="221" spans="1:11">
      <c r="A221" s="130">
        <v>30040</v>
      </c>
      <c r="B221" s="123" t="s">
        <v>301</v>
      </c>
      <c r="C221" s="221"/>
      <c r="D221" s="189">
        <v>2122625.7199999988</v>
      </c>
      <c r="E221" s="230"/>
      <c r="F221" s="230"/>
      <c r="G221" s="190"/>
      <c r="H221" s="190">
        <f>ROUND(C221-D221+E221-F221,2)</f>
        <v>-2122625.7200000002</v>
      </c>
      <c r="J221" s="4">
        <f t="shared" si="10"/>
        <v>7.6390000000000002</v>
      </c>
      <c r="K221" s="124">
        <f t="shared" si="9"/>
        <v>-16214737.880000001</v>
      </c>
    </row>
    <row r="222" spans="1:11">
      <c r="A222" s="127">
        <v>30041</v>
      </c>
      <c r="B222" s="125" t="s">
        <v>300</v>
      </c>
      <c r="C222" s="220"/>
      <c r="D222" s="220"/>
      <c r="E222" s="229"/>
      <c r="F222" s="229"/>
      <c r="G222"/>
      <c r="H222" s="188">
        <f>ROUND(C222-D222+E222-F222,2)</f>
        <v>0</v>
      </c>
      <c r="J222" s="4">
        <f t="shared" si="10"/>
        <v>7.6390000000000002</v>
      </c>
      <c r="K222" s="121">
        <f t="shared" si="9"/>
        <v>0</v>
      </c>
    </row>
    <row r="223" spans="1:11">
      <c r="A223" s="127">
        <v>30050</v>
      </c>
      <c r="B223" s="37" t="s">
        <v>302</v>
      </c>
      <c r="C223" s="220"/>
      <c r="D223" s="220"/>
      <c r="E223" s="229"/>
      <c r="F223" s="229"/>
      <c r="G223"/>
      <c r="H223" s="188">
        <f t="shared" si="11"/>
        <v>0</v>
      </c>
      <c r="J223" s="4">
        <f t="shared" si="10"/>
        <v>7.6390000000000002</v>
      </c>
      <c r="K223" s="121">
        <f t="shared" si="9"/>
        <v>0</v>
      </c>
    </row>
    <row r="224" spans="1:11">
      <c r="A224" s="127">
        <v>71000</v>
      </c>
      <c r="B224" s="37" t="s">
        <v>482</v>
      </c>
      <c r="C224" s="220"/>
      <c r="D224" s="220"/>
      <c r="E224" s="229"/>
      <c r="F224" s="229"/>
      <c r="G224"/>
      <c r="H224" s="188">
        <f t="shared" si="11"/>
        <v>0</v>
      </c>
      <c r="J224" s="4">
        <f t="shared" si="10"/>
        <v>7.6390000000000002</v>
      </c>
      <c r="K224" s="121">
        <f t="shared" si="9"/>
        <v>0</v>
      </c>
    </row>
    <row r="225" spans="1:11">
      <c r="A225" s="127">
        <v>71001</v>
      </c>
      <c r="B225" s="37" t="s">
        <v>304</v>
      </c>
      <c r="C225" s="220"/>
      <c r="D225" s="220">
        <v>7240237.9000000004</v>
      </c>
      <c r="E225" s="229"/>
      <c r="F225" s="229"/>
      <c r="G225"/>
      <c r="H225" s="188">
        <f t="shared" si="11"/>
        <v>-7240237.9000000004</v>
      </c>
      <c r="J225" s="4">
        <f t="shared" si="10"/>
        <v>7.6390000000000002</v>
      </c>
      <c r="K225" s="121">
        <f t="shared" si="9"/>
        <v>-55308177.32</v>
      </c>
    </row>
    <row r="226" spans="1:11">
      <c r="A226" s="127">
        <v>71002</v>
      </c>
      <c r="B226" s="37" t="s">
        <v>305</v>
      </c>
      <c r="C226" s="220"/>
      <c r="D226" s="220"/>
      <c r="E226" s="229"/>
      <c r="F226" s="229"/>
      <c r="G226"/>
      <c r="H226" s="188">
        <f t="shared" si="11"/>
        <v>0</v>
      </c>
      <c r="J226" s="4">
        <f t="shared" si="10"/>
        <v>7.6390000000000002</v>
      </c>
      <c r="K226" s="121">
        <f t="shared" si="9"/>
        <v>0</v>
      </c>
    </row>
    <row r="227" spans="1:11">
      <c r="A227" s="127">
        <v>71003</v>
      </c>
      <c r="B227" s="37" t="s">
        <v>306</v>
      </c>
      <c r="C227" s="220"/>
      <c r="D227" s="220"/>
      <c r="E227" s="229"/>
      <c r="F227" s="229"/>
      <c r="G227"/>
      <c r="H227" s="188">
        <f t="shared" si="11"/>
        <v>0</v>
      </c>
      <c r="J227" s="4">
        <f t="shared" si="10"/>
        <v>7.6390000000000002</v>
      </c>
      <c r="K227" s="121">
        <f t="shared" si="9"/>
        <v>0</v>
      </c>
    </row>
    <row r="228" spans="1:11">
      <c r="A228" s="127">
        <v>71004</v>
      </c>
      <c r="B228" s="37" t="s">
        <v>307</v>
      </c>
      <c r="C228" s="220"/>
      <c r="D228" s="220"/>
      <c r="E228" s="229"/>
      <c r="F228" s="229"/>
      <c r="G228"/>
      <c r="H228" s="188">
        <f t="shared" si="11"/>
        <v>0</v>
      </c>
      <c r="J228" s="4">
        <f t="shared" si="10"/>
        <v>7.6390000000000002</v>
      </c>
      <c r="K228" s="121">
        <f t="shared" si="9"/>
        <v>0</v>
      </c>
    </row>
    <row r="229" spans="1:11">
      <c r="A229" s="127">
        <v>71005</v>
      </c>
      <c r="B229" s="37" t="s">
        <v>308</v>
      </c>
      <c r="C229" s="220"/>
      <c r="D229" s="220"/>
      <c r="E229" s="229"/>
      <c r="F229" s="229"/>
      <c r="G229"/>
      <c r="H229" s="188">
        <f t="shared" si="11"/>
        <v>0</v>
      </c>
      <c r="J229" s="4">
        <f t="shared" si="10"/>
        <v>7.6390000000000002</v>
      </c>
      <c r="K229" s="121">
        <f t="shared" si="9"/>
        <v>0</v>
      </c>
    </row>
    <row r="230" spans="1:11">
      <c r="A230" s="127">
        <v>71006</v>
      </c>
      <c r="B230" s="37" t="s">
        <v>309</v>
      </c>
      <c r="C230" s="220"/>
      <c r="D230" s="220"/>
      <c r="E230" s="229"/>
      <c r="F230" s="229"/>
      <c r="G230"/>
      <c r="H230" s="188">
        <f t="shared" si="11"/>
        <v>0</v>
      </c>
      <c r="J230" s="4">
        <f t="shared" si="10"/>
        <v>7.6390000000000002</v>
      </c>
      <c r="K230" s="121">
        <f t="shared" si="9"/>
        <v>0</v>
      </c>
    </row>
    <row r="231" spans="1:11">
      <c r="A231" s="127">
        <v>71007</v>
      </c>
      <c r="B231" s="37" t="s">
        <v>310</v>
      </c>
      <c r="C231" s="220"/>
      <c r="D231" s="220"/>
      <c r="E231" s="229"/>
      <c r="F231" s="229"/>
      <c r="G231"/>
      <c r="H231" s="188">
        <f t="shared" si="11"/>
        <v>0</v>
      </c>
      <c r="J231" s="4">
        <f t="shared" si="10"/>
        <v>7.6390000000000002</v>
      </c>
      <c r="K231" s="121">
        <f t="shared" si="9"/>
        <v>0</v>
      </c>
    </row>
    <row r="232" spans="1:11">
      <c r="A232" s="127">
        <v>71008</v>
      </c>
      <c r="B232" s="37" t="s">
        <v>311</v>
      </c>
      <c r="C232" s="220"/>
      <c r="D232" s="220">
        <v>354361.5</v>
      </c>
      <c r="E232" s="229"/>
      <c r="F232" s="229"/>
      <c r="G232"/>
      <c r="H232" s="188">
        <f t="shared" si="11"/>
        <v>-354361.5</v>
      </c>
      <c r="J232" s="4">
        <f t="shared" si="10"/>
        <v>7.6390000000000002</v>
      </c>
      <c r="K232" s="121">
        <f t="shared" si="9"/>
        <v>-2706967.5</v>
      </c>
    </row>
    <row r="233" spans="1:11">
      <c r="A233" s="127">
        <v>71009</v>
      </c>
      <c r="B233" s="37" t="s">
        <v>312</v>
      </c>
      <c r="C233" s="220"/>
      <c r="D233" s="220">
        <v>356610.9</v>
      </c>
      <c r="E233" s="229"/>
      <c r="F233" s="229"/>
      <c r="G233"/>
      <c r="H233" s="188">
        <f t="shared" si="11"/>
        <v>-356610.9</v>
      </c>
      <c r="J233" s="4">
        <f t="shared" si="10"/>
        <v>7.6390000000000002</v>
      </c>
      <c r="K233" s="121">
        <f t="shared" si="9"/>
        <v>-2724150.67</v>
      </c>
    </row>
    <row r="234" spans="1:11">
      <c r="A234" s="127">
        <v>71010</v>
      </c>
      <c r="B234" s="125" t="s">
        <v>313</v>
      </c>
      <c r="C234" s="220"/>
      <c r="D234" s="220"/>
      <c r="E234" s="229"/>
      <c r="F234" s="229"/>
      <c r="G234"/>
      <c r="H234" s="188">
        <f t="shared" si="11"/>
        <v>0</v>
      </c>
      <c r="J234" s="4">
        <f t="shared" si="10"/>
        <v>7.6390000000000002</v>
      </c>
      <c r="K234" s="121">
        <f t="shared" si="9"/>
        <v>0</v>
      </c>
    </row>
    <row r="235" spans="1:11">
      <c r="A235" s="36">
        <v>71011</v>
      </c>
      <c r="B235" s="125" t="s">
        <v>314</v>
      </c>
      <c r="C235" s="220"/>
      <c r="D235" s="220"/>
      <c r="E235" s="229"/>
      <c r="F235" s="229"/>
      <c r="G235"/>
      <c r="H235" s="188">
        <f t="shared" si="11"/>
        <v>0</v>
      </c>
      <c r="J235" s="4">
        <f t="shared" si="10"/>
        <v>7.6390000000000002</v>
      </c>
      <c r="K235" s="121">
        <f t="shared" si="9"/>
        <v>0</v>
      </c>
    </row>
    <row r="236" spans="1:11">
      <c r="A236" s="36">
        <v>71012</v>
      </c>
      <c r="B236" s="125" t="s">
        <v>315</v>
      </c>
      <c r="C236" s="220"/>
      <c r="D236" s="220"/>
      <c r="E236" s="229"/>
      <c r="F236" s="229"/>
      <c r="G236"/>
      <c r="H236" s="188">
        <f t="shared" si="11"/>
        <v>0</v>
      </c>
      <c r="J236" s="4">
        <f t="shared" si="10"/>
        <v>7.6390000000000002</v>
      </c>
      <c r="K236" s="121">
        <f t="shared" si="9"/>
        <v>0</v>
      </c>
    </row>
    <row r="237" spans="1:11">
      <c r="A237" s="36">
        <v>71013</v>
      </c>
      <c r="B237" s="125" t="s">
        <v>316</v>
      </c>
      <c r="C237" s="220"/>
      <c r="D237" s="220"/>
      <c r="E237" s="229"/>
      <c r="F237" s="229"/>
      <c r="G237"/>
      <c r="H237" s="188">
        <f t="shared" si="11"/>
        <v>0</v>
      </c>
      <c r="J237" s="4">
        <f t="shared" si="10"/>
        <v>7.6390000000000002</v>
      </c>
      <c r="K237" s="121">
        <f t="shared" si="9"/>
        <v>0</v>
      </c>
    </row>
    <row r="238" spans="1:11">
      <c r="A238" s="36">
        <v>71014</v>
      </c>
      <c r="B238" s="125" t="s">
        <v>317</v>
      </c>
      <c r="C238" s="220"/>
      <c r="D238" s="220"/>
      <c r="E238" s="229"/>
      <c r="F238" s="229"/>
      <c r="G238"/>
      <c r="H238" s="188">
        <f t="shared" si="11"/>
        <v>0</v>
      </c>
      <c r="J238" s="4">
        <f t="shared" si="10"/>
        <v>7.6390000000000002</v>
      </c>
      <c r="K238" s="121">
        <f t="shared" si="9"/>
        <v>0</v>
      </c>
    </row>
    <row r="239" spans="1:11">
      <c r="A239" s="36">
        <v>71015</v>
      </c>
      <c r="B239" s="125" t="s">
        <v>318</v>
      </c>
      <c r="C239" s="220"/>
      <c r="D239" s="220">
        <v>28887.54</v>
      </c>
      <c r="E239" s="229"/>
      <c r="F239" s="229"/>
      <c r="G239"/>
      <c r="H239" s="188">
        <f t="shared" si="11"/>
        <v>-28887.54</v>
      </c>
      <c r="J239" s="4">
        <f t="shared" si="10"/>
        <v>7.6390000000000002</v>
      </c>
      <c r="K239" s="121">
        <f t="shared" si="9"/>
        <v>-220671.92</v>
      </c>
    </row>
    <row r="240" spans="1:11">
      <c r="A240" s="36">
        <v>71016</v>
      </c>
      <c r="B240" s="125" t="s">
        <v>319</v>
      </c>
      <c r="C240" s="220"/>
      <c r="D240" s="220"/>
      <c r="E240" s="229"/>
      <c r="F240" s="229"/>
      <c r="G240"/>
      <c r="H240" s="188">
        <f t="shared" si="11"/>
        <v>0</v>
      </c>
      <c r="J240" s="4">
        <f t="shared" si="10"/>
        <v>7.6390000000000002</v>
      </c>
      <c r="K240" s="121">
        <f t="shared" si="9"/>
        <v>0</v>
      </c>
    </row>
    <row r="241" spans="1:11">
      <c r="A241" s="36">
        <v>71017</v>
      </c>
      <c r="B241" s="125" t="s">
        <v>320</v>
      </c>
      <c r="C241" s="220"/>
      <c r="D241" s="220"/>
      <c r="E241" s="229"/>
      <c r="F241" s="229"/>
      <c r="G241"/>
      <c r="H241" s="188">
        <f t="shared" si="11"/>
        <v>0</v>
      </c>
      <c r="J241" s="4">
        <f t="shared" si="10"/>
        <v>7.6390000000000002</v>
      </c>
      <c r="K241" s="121">
        <f t="shared" si="9"/>
        <v>0</v>
      </c>
    </row>
    <row r="242" spans="1:11">
      <c r="A242" s="36">
        <v>71018</v>
      </c>
      <c r="B242" s="125" t="s">
        <v>321</v>
      </c>
      <c r="C242" s="220"/>
      <c r="D242" s="220"/>
      <c r="E242" s="229"/>
      <c r="F242" s="229"/>
      <c r="G242"/>
      <c r="H242" s="188">
        <f t="shared" si="11"/>
        <v>0</v>
      </c>
      <c r="J242" s="4">
        <f t="shared" si="10"/>
        <v>7.6390000000000002</v>
      </c>
      <c r="K242" s="121">
        <f t="shared" si="9"/>
        <v>0</v>
      </c>
    </row>
    <row r="243" spans="1:11">
      <c r="A243" s="36">
        <v>71019</v>
      </c>
      <c r="B243" s="125" t="s">
        <v>322</v>
      </c>
      <c r="C243" s="220"/>
      <c r="D243" s="220"/>
      <c r="E243" s="229"/>
      <c r="F243" s="229"/>
      <c r="G243"/>
      <c r="H243" s="188">
        <f t="shared" si="11"/>
        <v>0</v>
      </c>
      <c r="J243" s="4">
        <f t="shared" si="10"/>
        <v>7.6390000000000002</v>
      </c>
      <c r="K243" s="121">
        <f t="shared" si="9"/>
        <v>0</v>
      </c>
    </row>
    <row r="244" spans="1:11">
      <c r="A244" s="36">
        <v>71020</v>
      </c>
      <c r="B244" s="125" t="s">
        <v>323</v>
      </c>
      <c r="C244" s="220"/>
      <c r="D244" s="220"/>
      <c r="E244" s="229"/>
      <c r="F244" s="229"/>
      <c r="G244"/>
      <c r="H244" s="188">
        <f t="shared" si="11"/>
        <v>0</v>
      </c>
      <c r="J244" s="4">
        <f t="shared" si="10"/>
        <v>7.6390000000000002</v>
      </c>
      <c r="K244" s="121">
        <f t="shared" si="9"/>
        <v>0</v>
      </c>
    </row>
    <row r="245" spans="1:11">
      <c r="A245" s="36">
        <v>71021</v>
      </c>
      <c r="B245" s="125" t="s">
        <v>324</v>
      </c>
      <c r="C245" s="220"/>
      <c r="D245" s="220"/>
      <c r="E245" s="229"/>
      <c r="F245" s="229"/>
      <c r="G245"/>
      <c r="H245" s="188">
        <f t="shared" si="11"/>
        <v>0</v>
      </c>
      <c r="J245" s="4">
        <f t="shared" si="10"/>
        <v>7.6390000000000002</v>
      </c>
      <c r="K245" s="121">
        <f t="shared" si="9"/>
        <v>0</v>
      </c>
    </row>
    <row r="246" spans="1:11">
      <c r="A246" s="36">
        <v>71022</v>
      </c>
      <c r="B246" s="125" t="s">
        <v>325</v>
      </c>
      <c r="C246" s="220"/>
      <c r="D246" s="220"/>
      <c r="E246" s="229"/>
      <c r="F246" s="229"/>
      <c r="G246"/>
      <c r="H246" s="188">
        <f t="shared" si="11"/>
        <v>0</v>
      </c>
      <c r="J246" s="4">
        <f t="shared" si="10"/>
        <v>7.6390000000000002</v>
      </c>
      <c r="K246" s="121">
        <f t="shared" si="9"/>
        <v>0</v>
      </c>
    </row>
    <row r="247" spans="1:11">
      <c r="A247" s="36">
        <v>71023</v>
      </c>
      <c r="B247" s="125" t="s">
        <v>326</v>
      </c>
      <c r="C247" s="220"/>
      <c r="D247" s="220"/>
      <c r="E247" s="229"/>
      <c r="F247" s="229"/>
      <c r="G247"/>
      <c r="H247" s="188">
        <f t="shared" si="11"/>
        <v>0</v>
      </c>
      <c r="J247" s="4">
        <f t="shared" si="10"/>
        <v>7.6390000000000002</v>
      </c>
      <c r="K247" s="121">
        <f t="shared" si="9"/>
        <v>0</v>
      </c>
    </row>
    <row r="248" spans="1:11">
      <c r="A248" s="36">
        <v>71024</v>
      </c>
      <c r="B248" s="132" t="s">
        <v>327</v>
      </c>
      <c r="C248" s="220"/>
      <c r="D248" s="220"/>
      <c r="E248" s="229"/>
      <c r="F248" s="229"/>
      <c r="G248"/>
      <c r="H248" s="188">
        <f t="shared" si="11"/>
        <v>0</v>
      </c>
      <c r="J248" s="4">
        <f t="shared" si="10"/>
        <v>7.6390000000000002</v>
      </c>
      <c r="K248" s="121">
        <f t="shared" si="9"/>
        <v>0</v>
      </c>
    </row>
    <row r="249" spans="1:11">
      <c r="A249" s="128">
        <v>71025</v>
      </c>
      <c r="B249" s="37" t="s">
        <v>328</v>
      </c>
      <c r="C249" s="220"/>
      <c r="D249" s="220"/>
      <c r="E249" s="229"/>
      <c r="F249" s="229"/>
      <c r="G249"/>
      <c r="H249" s="188">
        <f t="shared" si="11"/>
        <v>0</v>
      </c>
      <c r="J249" s="4">
        <f t="shared" si="10"/>
        <v>7.6390000000000002</v>
      </c>
      <c r="K249" s="121">
        <f t="shared" si="9"/>
        <v>0</v>
      </c>
    </row>
    <row r="250" spans="1:11">
      <c r="A250" s="128">
        <v>71026</v>
      </c>
      <c r="B250" s="37" t="s">
        <v>329</v>
      </c>
      <c r="C250" s="220"/>
      <c r="D250" s="220">
        <v>100</v>
      </c>
      <c r="E250" s="229"/>
      <c r="F250" s="229"/>
      <c r="G250"/>
      <c r="H250" s="188">
        <f t="shared" si="11"/>
        <v>-100</v>
      </c>
      <c r="J250" s="4">
        <f t="shared" si="10"/>
        <v>7.6390000000000002</v>
      </c>
      <c r="K250" s="121">
        <f t="shared" si="9"/>
        <v>-763.9</v>
      </c>
    </row>
    <row r="251" spans="1:11">
      <c r="A251" s="128">
        <v>71027</v>
      </c>
      <c r="B251" s="37" t="s">
        <v>330</v>
      </c>
      <c r="C251" s="220"/>
      <c r="D251" s="220"/>
      <c r="E251" s="229"/>
      <c r="F251" s="229"/>
      <c r="G251"/>
      <c r="H251" s="188">
        <f t="shared" si="11"/>
        <v>0</v>
      </c>
      <c r="J251" s="4">
        <f t="shared" si="10"/>
        <v>7.6390000000000002</v>
      </c>
      <c r="K251" s="121">
        <f t="shared" si="9"/>
        <v>0</v>
      </c>
    </row>
    <row r="252" spans="1:11">
      <c r="A252" s="128">
        <v>71028</v>
      </c>
      <c r="B252" s="37" t="s">
        <v>331</v>
      </c>
      <c r="C252" s="220"/>
      <c r="D252" s="220"/>
      <c r="E252" s="229"/>
      <c r="F252" s="229"/>
      <c r="G252"/>
      <c r="H252" s="188">
        <f t="shared" si="11"/>
        <v>0</v>
      </c>
      <c r="J252" s="4">
        <f t="shared" si="10"/>
        <v>7.6390000000000002</v>
      </c>
      <c r="K252" s="121">
        <f t="shared" si="9"/>
        <v>0</v>
      </c>
    </row>
    <row r="253" spans="1:11">
      <c r="A253" s="127">
        <v>71998</v>
      </c>
      <c r="B253" s="37" t="s">
        <v>332</v>
      </c>
      <c r="C253" s="220"/>
      <c r="D253" s="220">
        <v>485686.77</v>
      </c>
      <c r="E253" s="229"/>
      <c r="F253" s="229"/>
      <c r="G253"/>
      <c r="H253" s="188">
        <f t="shared" si="11"/>
        <v>-485686.77</v>
      </c>
      <c r="J253" s="4">
        <f t="shared" si="10"/>
        <v>7.6390000000000002</v>
      </c>
      <c r="K253" s="121">
        <f t="shared" si="9"/>
        <v>-3710161.24</v>
      </c>
    </row>
    <row r="254" spans="1:11">
      <c r="A254" s="127">
        <v>72100</v>
      </c>
      <c r="B254" s="37" t="s">
        <v>333</v>
      </c>
      <c r="C254" s="220"/>
      <c r="D254" s="220"/>
      <c r="E254" s="229"/>
      <c r="F254" s="229"/>
      <c r="G254"/>
      <c r="H254" s="188">
        <f t="shared" si="11"/>
        <v>0</v>
      </c>
      <c r="J254" s="4">
        <f t="shared" si="10"/>
        <v>7.6390000000000002</v>
      </c>
      <c r="K254" s="121">
        <f t="shared" si="9"/>
        <v>0</v>
      </c>
    </row>
    <row r="255" spans="1:11">
      <c r="A255" s="127">
        <v>72101</v>
      </c>
      <c r="B255" s="37" t="s">
        <v>334</v>
      </c>
      <c r="C255" s="220"/>
      <c r="D255" s="220"/>
      <c r="E255" s="229"/>
      <c r="F255" s="229"/>
      <c r="G255"/>
      <c r="H255" s="188">
        <f t="shared" si="11"/>
        <v>0</v>
      </c>
      <c r="J255" s="4">
        <f t="shared" si="10"/>
        <v>7.6390000000000002</v>
      </c>
      <c r="K255" s="121">
        <f t="shared" si="9"/>
        <v>0</v>
      </c>
    </row>
    <row r="256" spans="1:11">
      <c r="A256" s="127">
        <v>72102</v>
      </c>
      <c r="B256" s="37" t="s">
        <v>335</v>
      </c>
      <c r="C256" s="220"/>
      <c r="D256" s="220"/>
      <c r="E256" s="229"/>
      <c r="F256" s="229"/>
      <c r="G256"/>
      <c r="H256" s="188">
        <f t="shared" si="11"/>
        <v>0</v>
      </c>
      <c r="J256" s="4">
        <f t="shared" si="10"/>
        <v>7.6390000000000002</v>
      </c>
      <c r="K256" s="121">
        <f t="shared" si="9"/>
        <v>0</v>
      </c>
    </row>
    <row r="257" spans="1:11">
      <c r="A257" s="127">
        <v>72200</v>
      </c>
      <c r="B257" s="37" t="s">
        <v>337</v>
      </c>
      <c r="C257" s="220"/>
      <c r="D257" s="220"/>
      <c r="E257" s="229"/>
      <c r="F257" s="229"/>
      <c r="G257"/>
      <c r="H257" s="188">
        <f t="shared" si="11"/>
        <v>0</v>
      </c>
      <c r="J257" s="4">
        <f t="shared" si="10"/>
        <v>7.6390000000000002</v>
      </c>
      <c r="K257" s="121">
        <f t="shared" si="9"/>
        <v>0</v>
      </c>
    </row>
    <row r="258" spans="1:11">
      <c r="A258" s="128">
        <v>73006</v>
      </c>
      <c r="B258" s="37" t="s">
        <v>338</v>
      </c>
      <c r="C258" s="220"/>
      <c r="D258" s="220"/>
      <c r="E258" s="229"/>
      <c r="F258" s="229"/>
      <c r="G258"/>
      <c r="H258" s="188">
        <f t="shared" si="11"/>
        <v>0</v>
      </c>
      <c r="J258" s="4">
        <f t="shared" si="10"/>
        <v>7.6390000000000002</v>
      </c>
      <c r="K258" s="121">
        <f t="shared" si="9"/>
        <v>0</v>
      </c>
    </row>
    <row r="259" spans="1:11">
      <c r="A259" s="127">
        <v>74100</v>
      </c>
      <c r="B259" s="37" t="s">
        <v>339</v>
      </c>
      <c r="C259" s="220"/>
      <c r="D259" s="220"/>
      <c r="E259" s="229"/>
      <c r="F259" s="229"/>
      <c r="G259"/>
      <c r="H259" s="188">
        <f t="shared" si="11"/>
        <v>0</v>
      </c>
      <c r="J259" s="4">
        <f t="shared" si="10"/>
        <v>7.6390000000000002</v>
      </c>
      <c r="K259" s="121">
        <f t="shared" si="9"/>
        <v>0</v>
      </c>
    </row>
    <row r="260" spans="1:11">
      <c r="A260" s="127">
        <v>74101</v>
      </c>
      <c r="B260" s="37" t="s">
        <v>340</v>
      </c>
      <c r="C260" s="220"/>
      <c r="D260" s="220"/>
      <c r="E260" s="229"/>
      <c r="F260" s="229"/>
      <c r="G260"/>
      <c r="H260" s="188">
        <f t="shared" si="11"/>
        <v>0</v>
      </c>
      <c r="J260" s="4">
        <f t="shared" si="10"/>
        <v>7.6390000000000002</v>
      </c>
      <c r="K260" s="121">
        <f t="shared" si="9"/>
        <v>0</v>
      </c>
    </row>
    <row r="261" spans="1:11">
      <c r="A261" s="127">
        <v>74102</v>
      </c>
      <c r="B261" s="37" t="s">
        <v>341</v>
      </c>
      <c r="C261" s="220"/>
      <c r="D261" s="220"/>
      <c r="E261" s="229"/>
      <c r="F261" s="229"/>
      <c r="G261"/>
      <c r="H261" s="188">
        <f t="shared" si="11"/>
        <v>0</v>
      </c>
      <c r="J261" s="4">
        <f t="shared" si="10"/>
        <v>7.6390000000000002</v>
      </c>
      <c r="K261" s="121">
        <f t="shared" si="9"/>
        <v>0</v>
      </c>
    </row>
    <row r="262" spans="1:11">
      <c r="A262" s="127">
        <v>74200</v>
      </c>
      <c r="B262" s="37" t="s">
        <v>342</v>
      </c>
      <c r="C262" s="220"/>
      <c r="D262" s="220"/>
      <c r="E262" s="229"/>
      <c r="F262" s="229"/>
      <c r="G262"/>
      <c r="H262" s="188">
        <f t="shared" si="11"/>
        <v>0</v>
      </c>
      <c r="J262" s="4">
        <f t="shared" si="10"/>
        <v>7.6390000000000002</v>
      </c>
      <c r="K262" s="121">
        <f t="shared" si="9"/>
        <v>0</v>
      </c>
    </row>
    <row r="263" spans="1:11">
      <c r="A263" s="127">
        <v>74201</v>
      </c>
      <c r="B263" s="37" t="s">
        <v>343</v>
      </c>
      <c r="C263" s="220"/>
      <c r="D263" s="220"/>
      <c r="E263" s="229"/>
      <c r="F263" s="229"/>
      <c r="G263"/>
      <c r="H263" s="188">
        <f t="shared" si="11"/>
        <v>0</v>
      </c>
      <c r="J263" s="4">
        <f t="shared" si="10"/>
        <v>7.6390000000000002</v>
      </c>
      <c r="K263" s="121">
        <f t="shared" si="9"/>
        <v>0</v>
      </c>
    </row>
    <row r="264" spans="1:11">
      <c r="A264" s="127">
        <v>74202</v>
      </c>
      <c r="B264" s="37" t="s">
        <v>344</v>
      </c>
      <c r="C264" s="220"/>
      <c r="D264" s="220"/>
      <c r="E264" s="229"/>
      <c r="F264" s="229"/>
      <c r="G264"/>
      <c r="H264" s="188">
        <f t="shared" si="11"/>
        <v>0</v>
      </c>
      <c r="J264" s="4">
        <f t="shared" si="10"/>
        <v>7.6390000000000002</v>
      </c>
      <c r="K264" s="121">
        <f t="shared" ref="K264:K327" si="12">ROUND(H264*J264,2)</f>
        <v>0</v>
      </c>
    </row>
    <row r="265" spans="1:11">
      <c r="A265" s="127">
        <v>74203</v>
      </c>
      <c r="B265" s="37" t="s">
        <v>345</v>
      </c>
      <c r="C265" s="220"/>
      <c r="D265" s="220"/>
      <c r="E265" s="229"/>
      <c r="F265" s="229"/>
      <c r="G265"/>
      <c r="H265" s="188">
        <f t="shared" si="11"/>
        <v>0</v>
      </c>
      <c r="J265" s="4">
        <f t="shared" ref="J265:J328" si="13">J264</f>
        <v>7.6390000000000002</v>
      </c>
      <c r="K265" s="121">
        <f t="shared" si="12"/>
        <v>0</v>
      </c>
    </row>
    <row r="266" spans="1:11">
      <c r="A266" s="127">
        <v>74204</v>
      </c>
      <c r="B266" s="37" t="s">
        <v>346</v>
      </c>
      <c r="C266" s="220"/>
      <c r="D266" s="220"/>
      <c r="E266" s="229"/>
      <c r="F266" s="229"/>
      <c r="G266"/>
      <c r="H266" s="188">
        <f t="shared" si="11"/>
        <v>0</v>
      </c>
      <c r="J266" s="4">
        <f t="shared" si="13"/>
        <v>7.6390000000000002</v>
      </c>
      <c r="K266" s="121">
        <f t="shared" si="12"/>
        <v>0</v>
      </c>
    </row>
    <row r="267" spans="1:11">
      <c r="A267" s="127">
        <v>74300</v>
      </c>
      <c r="B267" s="37" t="s">
        <v>347</v>
      </c>
      <c r="C267" s="220"/>
      <c r="D267" s="220"/>
      <c r="E267" s="229"/>
      <c r="F267" s="229"/>
      <c r="G267"/>
      <c r="H267" s="188">
        <f t="shared" ref="H267:H334" si="14">ROUND(C267-D267+E267-F267,2)</f>
        <v>0</v>
      </c>
      <c r="J267" s="4">
        <f t="shared" si="13"/>
        <v>7.6390000000000002</v>
      </c>
      <c r="K267" s="121">
        <f t="shared" si="12"/>
        <v>0</v>
      </c>
    </row>
    <row r="268" spans="1:11">
      <c r="A268" s="127">
        <v>81000</v>
      </c>
      <c r="B268" s="37" t="s">
        <v>483</v>
      </c>
      <c r="C268" s="220"/>
      <c r="D268" s="220"/>
      <c r="E268" s="229"/>
      <c r="F268" s="229"/>
      <c r="G268"/>
      <c r="H268" s="188">
        <f t="shared" si="14"/>
        <v>0</v>
      </c>
      <c r="J268" s="4">
        <f t="shared" si="13"/>
        <v>7.6390000000000002</v>
      </c>
      <c r="K268" s="121">
        <f t="shared" si="12"/>
        <v>0</v>
      </c>
    </row>
    <row r="269" spans="1:11">
      <c r="A269" s="127">
        <v>81001</v>
      </c>
      <c r="B269" s="125" t="s">
        <v>304</v>
      </c>
      <c r="C269" s="220">
        <v>6582400.3600000003</v>
      </c>
      <c r="D269" s="220"/>
      <c r="E269" s="229"/>
      <c r="F269" s="229"/>
      <c r="G269"/>
      <c r="H269" s="188">
        <f t="shared" si="14"/>
        <v>6582400.3600000003</v>
      </c>
      <c r="J269" s="4">
        <f t="shared" si="13"/>
        <v>7.6390000000000002</v>
      </c>
      <c r="K269" s="121">
        <f t="shared" si="12"/>
        <v>50282956.350000001</v>
      </c>
    </row>
    <row r="270" spans="1:11">
      <c r="A270" s="127">
        <v>81002</v>
      </c>
      <c r="B270" s="125" t="s">
        <v>305</v>
      </c>
      <c r="C270" s="220"/>
      <c r="D270" s="220"/>
      <c r="E270" s="229"/>
      <c r="F270" s="229"/>
      <c r="G270"/>
      <c r="H270" s="188">
        <f t="shared" si="14"/>
        <v>0</v>
      </c>
      <c r="J270" s="4">
        <f t="shared" si="13"/>
        <v>7.6390000000000002</v>
      </c>
      <c r="K270" s="121">
        <f t="shared" si="12"/>
        <v>0</v>
      </c>
    </row>
    <row r="271" spans="1:11">
      <c r="A271" s="127">
        <v>81003</v>
      </c>
      <c r="B271" s="125" t="s">
        <v>306</v>
      </c>
      <c r="C271" s="220"/>
      <c r="D271" s="220"/>
      <c r="E271" s="229"/>
      <c r="F271" s="229"/>
      <c r="G271"/>
      <c r="H271" s="188">
        <f t="shared" si="14"/>
        <v>0</v>
      </c>
      <c r="J271" s="4">
        <f t="shared" si="13"/>
        <v>7.6390000000000002</v>
      </c>
      <c r="K271" s="121">
        <f t="shared" si="12"/>
        <v>0</v>
      </c>
    </row>
    <row r="272" spans="1:11">
      <c r="A272" s="127">
        <v>81004</v>
      </c>
      <c r="B272" s="125" t="s">
        <v>307</v>
      </c>
      <c r="C272" s="220"/>
      <c r="D272" s="220"/>
      <c r="E272" s="229"/>
      <c r="F272" s="229"/>
      <c r="G272"/>
      <c r="H272" s="188">
        <f t="shared" si="14"/>
        <v>0</v>
      </c>
      <c r="J272" s="4">
        <f t="shared" si="13"/>
        <v>7.6390000000000002</v>
      </c>
      <c r="K272" s="121">
        <f t="shared" si="12"/>
        <v>0</v>
      </c>
    </row>
    <row r="273" spans="1:11">
      <c r="A273" s="127">
        <v>81005</v>
      </c>
      <c r="B273" s="125" t="s">
        <v>308</v>
      </c>
      <c r="C273" s="220"/>
      <c r="D273" s="220"/>
      <c r="E273" s="229"/>
      <c r="F273" s="229"/>
      <c r="G273"/>
      <c r="H273" s="188">
        <f t="shared" si="14"/>
        <v>0</v>
      </c>
      <c r="J273" s="4">
        <f t="shared" si="13"/>
        <v>7.6390000000000002</v>
      </c>
      <c r="K273" s="121">
        <f t="shared" si="12"/>
        <v>0</v>
      </c>
    </row>
    <row r="274" spans="1:11">
      <c r="A274" s="127">
        <v>81006</v>
      </c>
      <c r="B274" s="125" t="s">
        <v>309</v>
      </c>
      <c r="C274" s="220"/>
      <c r="D274" s="220"/>
      <c r="E274" s="229"/>
      <c r="F274" s="229"/>
      <c r="G274"/>
      <c r="H274" s="188">
        <f t="shared" si="14"/>
        <v>0</v>
      </c>
      <c r="J274" s="4">
        <f t="shared" si="13"/>
        <v>7.6390000000000002</v>
      </c>
      <c r="K274" s="121">
        <f t="shared" si="12"/>
        <v>0</v>
      </c>
    </row>
    <row r="275" spans="1:11">
      <c r="A275" s="127">
        <v>81007</v>
      </c>
      <c r="B275" s="37" t="s">
        <v>310</v>
      </c>
      <c r="C275" s="220"/>
      <c r="D275" s="220"/>
      <c r="E275" s="229"/>
      <c r="F275" s="229"/>
      <c r="G275"/>
      <c r="H275" s="188">
        <f t="shared" si="14"/>
        <v>0</v>
      </c>
      <c r="J275" s="4">
        <f t="shared" si="13"/>
        <v>7.6390000000000002</v>
      </c>
      <c r="K275" s="121">
        <f t="shared" si="12"/>
        <v>0</v>
      </c>
    </row>
    <row r="276" spans="1:11">
      <c r="A276" s="127">
        <v>81008</v>
      </c>
      <c r="B276" s="37" t="s">
        <v>311</v>
      </c>
      <c r="C276" s="220">
        <v>24924.52</v>
      </c>
      <c r="D276" s="220"/>
      <c r="E276" s="229"/>
      <c r="F276" s="229"/>
      <c r="G276"/>
      <c r="H276" s="188">
        <f t="shared" si="14"/>
        <v>24924.52</v>
      </c>
      <c r="J276" s="4">
        <f t="shared" si="13"/>
        <v>7.6390000000000002</v>
      </c>
      <c r="K276" s="121">
        <f t="shared" si="12"/>
        <v>190398.41</v>
      </c>
    </row>
    <row r="277" spans="1:11">
      <c r="A277" s="127">
        <v>81009</v>
      </c>
      <c r="B277" s="37" t="s">
        <v>312</v>
      </c>
      <c r="C277" s="220">
        <v>314705.19</v>
      </c>
      <c r="D277" s="220"/>
      <c r="E277" s="229"/>
      <c r="F277" s="229"/>
      <c r="G277"/>
      <c r="H277" s="188">
        <f t="shared" si="14"/>
        <v>314705.19</v>
      </c>
      <c r="J277" s="4">
        <f t="shared" si="13"/>
        <v>7.6390000000000002</v>
      </c>
      <c r="K277" s="121">
        <f t="shared" si="12"/>
        <v>2404032.9500000002</v>
      </c>
    </row>
    <row r="278" spans="1:11">
      <c r="A278" s="129">
        <v>81010</v>
      </c>
      <c r="B278" s="132" t="s">
        <v>313</v>
      </c>
      <c r="C278" s="220"/>
      <c r="D278" s="220"/>
      <c r="E278" s="229"/>
      <c r="F278" s="229"/>
      <c r="G278"/>
      <c r="H278" s="188">
        <f t="shared" si="14"/>
        <v>0</v>
      </c>
      <c r="J278" s="4">
        <f t="shared" si="13"/>
        <v>7.6390000000000002</v>
      </c>
      <c r="K278" s="121">
        <f t="shared" si="12"/>
        <v>0</v>
      </c>
    </row>
    <row r="279" spans="1:11">
      <c r="A279" s="127">
        <v>81011</v>
      </c>
      <c r="B279" s="125" t="s">
        <v>314</v>
      </c>
      <c r="C279" s="220"/>
      <c r="D279" s="220"/>
      <c r="E279" s="229"/>
      <c r="F279" s="229"/>
      <c r="G279"/>
      <c r="H279" s="188">
        <f t="shared" si="14"/>
        <v>0</v>
      </c>
      <c r="J279" s="4">
        <f t="shared" si="13"/>
        <v>7.6390000000000002</v>
      </c>
      <c r="K279" s="121">
        <f t="shared" si="12"/>
        <v>0</v>
      </c>
    </row>
    <row r="280" spans="1:11">
      <c r="A280" s="127">
        <v>81012</v>
      </c>
      <c r="B280" s="125" t="s">
        <v>315</v>
      </c>
      <c r="C280" s="220"/>
      <c r="D280" s="220"/>
      <c r="E280" s="229"/>
      <c r="F280" s="229"/>
      <c r="G280"/>
      <c r="H280" s="188">
        <f t="shared" si="14"/>
        <v>0</v>
      </c>
      <c r="J280" s="4">
        <f t="shared" si="13"/>
        <v>7.6390000000000002</v>
      </c>
      <c r="K280" s="121">
        <f t="shared" si="12"/>
        <v>0</v>
      </c>
    </row>
    <row r="281" spans="1:11">
      <c r="A281" s="127">
        <v>81013</v>
      </c>
      <c r="B281" s="125" t="s">
        <v>316</v>
      </c>
      <c r="C281" s="220"/>
      <c r="D281" s="220"/>
      <c r="E281" s="229"/>
      <c r="F281" s="229"/>
      <c r="G281"/>
      <c r="H281" s="188">
        <f t="shared" si="14"/>
        <v>0</v>
      </c>
      <c r="J281" s="4">
        <f t="shared" si="13"/>
        <v>7.6390000000000002</v>
      </c>
      <c r="K281" s="121">
        <f t="shared" si="12"/>
        <v>0</v>
      </c>
    </row>
    <row r="282" spans="1:11">
      <c r="A282" s="127">
        <v>81014</v>
      </c>
      <c r="B282" s="125" t="s">
        <v>317</v>
      </c>
      <c r="C282" s="220"/>
      <c r="D282" s="220"/>
      <c r="E282" s="229"/>
      <c r="F282" s="229"/>
      <c r="G282"/>
      <c r="H282" s="188">
        <f t="shared" si="14"/>
        <v>0</v>
      </c>
      <c r="J282" s="4">
        <f t="shared" si="13"/>
        <v>7.6390000000000002</v>
      </c>
      <c r="K282" s="121">
        <f t="shared" si="12"/>
        <v>0</v>
      </c>
    </row>
    <row r="283" spans="1:11">
      <c r="A283" s="127">
        <v>81015</v>
      </c>
      <c r="B283" s="125" t="s">
        <v>318</v>
      </c>
      <c r="C283" s="220">
        <v>27871.11</v>
      </c>
      <c r="D283" s="220"/>
      <c r="E283" s="229"/>
      <c r="F283" s="229"/>
      <c r="G283"/>
      <c r="H283" s="188">
        <f t="shared" si="14"/>
        <v>27871.11</v>
      </c>
      <c r="J283" s="4">
        <f t="shared" si="13"/>
        <v>7.6390000000000002</v>
      </c>
      <c r="K283" s="121">
        <f t="shared" si="12"/>
        <v>212907.41</v>
      </c>
    </row>
    <row r="284" spans="1:11">
      <c r="A284" s="36">
        <v>81016</v>
      </c>
      <c r="B284" s="125" t="s">
        <v>319</v>
      </c>
      <c r="C284" s="220"/>
      <c r="D284" s="220"/>
      <c r="E284" s="229"/>
      <c r="F284" s="229"/>
      <c r="G284"/>
      <c r="H284" s="188">
        <f t="shared" si="14"/>
        <v>0</v>
      </c>
      <c r="J284" s="4">
        <f t="shared" si="13"/>
        <v>7.6390000000000002</v>
      </c>
      <c r="K284" s="121">
        <f t="shared" si="12"/>
        <v>0</v>
      </c>
    </row>
    <row r="285" spans="1:11">
      <c r="A285" s="36">
        <v>81017</v>
      </c>
      <c r="B285" s="125" t="s">
        <v>320</v>
      </c>
      <c r="C285" s="220"/>
      <c r="D285" s="220"/>
      <c r="E285" s="229"/>
      <c r="F285" s="229"/>
      <c r="G285"/>
      <c r="H285" s="188">
        <f t="shared" si="14"/>
        <v>0</v>
      </c>
      <c r="J285" s="4">
        <f t="shared" si="13"/>
        <v>7.6390000000000002</v>
      </c>
      <c r="K285" s="121">
        <f t="shared" si="12"/>
        <v>0</v>
      </c>
    </row>
    <row r="286" spans="1:11">
      <c r="A286" s="36">
        <v>81018</v>
      </c>
      <c r="B286" s="125" t="s">
        <v>321</v>
      </c>
      <c r="C286" s="220"/>
      <c r="D286" s="220"/>
      <c r="E286" s="229"/>
      <c r="F286" s="229"/>
      <c r="G286"/>
      <c r="H286" s="188">
        <f t="shared" si="14"/>
        <v>0</v>
      </c>
      <c r="J286" s="4">
        <f t="shared" si="13"/>
        <v>7.6390000000000002</v>
      </c>
      <c r="K286" s="121">
        <f t="shared" si="12"/>
        <v>0</v>
      </c>
    </row>
    <row r="287" spans="1:11">
      <c r="A287" s="36">
        <v>81019</v>
      </c>
      <c r="B287" s="125" t="s">
        <v>322</v>
      </c>
      <c r="C287" s="220"/>
      <c r="D287" s="220"/>
      <c r="E287" s="229"/>
      <c r="F287" s="229"/>
      <c r="G287"/>
      <c r="H287" s="188">
        <f t="shared" si="14"/>
        <v>0</v>
      </c>
      <c r="J287" s="4">
        <f t="shared" si="13"/>
        <v>7.6390000000000002</v>
      </c>
      <c r="K287" s="121">
        <f t="shared" si="12"/>
        <v>0</v>
      </c>
    </row>
    <row r="288" spans="1:11">
      <c r="A288" s="36">
        <v>81020</v>
      </c>
      <c r="B288" s="125" t="s">
        <v>323</v>
      </c>
      <c r="C288" s="220"/>
      <c r="D288" s="220"/>
      <c r="E288" s="229"/>
      <c r="F288" s="229"/>
      <c r="G288"/>
      <c r="H288" s="188">
        <f t="shared" si="14"/>
        <v>0</v>
      </c>
      <c r="J288" s="4">
        <f t="shared" si="13"/>
        <v>7.6390000000000002</v>
      </c>
      <c r="K288" s="121">
        <f t="shared" si="12"/>
        <v>0</v>
      </c>
    </row>
    <row r="289" spans="1:11">
      <c r="A289" s="36">
        <v>81021</v>
      </c>
      <c r="B289" s="125" t="s">
        <v>324</v>
      </c>
      <c r="C289" s="220"/>
      <c r="D289" s="220"/>
      <c r="E289" s="229"/>
      <c r="F289" s="229"/>
      <c r="G289"/>
      <c r="H289" s="188">
        <f t="shared" si="14"/>
        <v>0</v>
      </c>
      <c r="J289" s="4">
        <f t="shared" si="13"/>
        <v>7.6390000000000002</v>
      </c>
      <c r="K289" s="121">
        <f t="shared" si="12"/>
        <v>0</v>
      </c>
    </row>
    <row r="290" spans="1:11">
      <c r="A290" s="36">
        <v>81022</v>
      </c>
      <c r="B290" s="125" t="s">
        <v>325</v>
      </c>
      <c r="C290" s="220"/>
      <c r="D290" s="220"/>
      <c r="E290" s="229"/>
      <c r="F290" s="229"/>
      <c r="G290"/>
      <c r="H290" s="188">
        <f t="shared" si="14"/>
        <v>0</v>
      </c>
      <c r="J290" s="4">
        <f t="shared" si="13"/>
        <v>7.6390000000000002</v>
      </c>
      <c r="K290" s="121">
        <f t="shared" si="12"/>
        <v>0</v>
      </c>
    </row>
    <row r="291" spans="1:11">
      <c r="A291" s="36">
        <v>81023</v>
      </c>
      <c r="B291" s="125" t="s">
        <v>326</v>
      </c>
      <c r="C291" s="220"/>
      <c r="D291" s="220"/>
      <c r="E291" s="229"/>
      <c r="F291" s="229"/>
      <c r="G291"/>
      <c r="H291" s="188">
        <f t="shared" si="14"/>
        <v>0</v>
      </c>
      <c r="J291" s="4">
        <f t="shared" si="13"/>
        <v>7.6390000000000002</v>
      </c>
      <c r="K291" s="121">
        <f t="shared" si="12"/>
        <v>0</v>
      </c>
    </row>
    <row r="292" spans="1:11">
      <c r="A292" s="36">
        <v>81024</v>
      </c>
      <c r="B292" s="132" t="s">
        <v>327</v>
      </c>
      <c r="C292" s="220"/>
      <c r="D292" s="220"/>
      <c r="E292" s="229"/>
      <c r="F292" s="229"/>
      <c r="G292"/>
      <c r="H292" s="188">
        <f t="shared" si="14"/>
        <v>0</v>
      </c>
      <c r="J292" s="4">
        <f t="shared" si="13"/>
        <v>7.6390000000000002</v>
      </c>
      <c r="K292" s="121">
        <f t="shared" si="12"/>
        <v>0</v>
      </c>
    </row>
    <row r="293" spans="1:11">
      <c r="A293" s="128">
        <v>81025</v>
      </c>
      <c r="B293" s="37" t="s">
        <v>328</v>
      </c>
      <c r="C293" s="220"/>
      <c r="D293" s="220"/>
      <c r="E293" s="229"/>
      <c r="F293" s="229"/>
      <c r="G293"/>
      <c r="H293" s="188">
        <f t="shared" si="14"/>
        <v>0</v>
      </c>
      <c r="J293" s="4">
        <f t="shared" si="13"/>
        <v>7.6390000000000002</v>
      </c>
      <c r="K293" s="121">
        <f t="shared" si="12"/>
        <v>0</v>
      </c>
    </row>
    <row r="294" spans="1:11">
      <c r="A294" s="128">
        <v>81026</v>
      </c>
      <c r="B294" s="37" t="s">
        <v>329</v>
      </c>
      <c r="C294" s="220">
        <v>101.5</v>
      </c>
      <c r="D294" s="220"/>
      <c r="E294" s="229"/>
      <c r="F294" s="229"/>
      <c r="G294"/>
      <c r="H294" s="188">
        <f t="shared" si="14"/>
        <v>101.5</v>
      </c>
      <c r="J294" s="4">
        <f t="shared" si="13"/>
        <v>7.6390000000000002</v>
      </c>
      <c r="K294" s="121">
        <f t="shared" si="12"/>
        <v>775.36</v>
      </c>
    </row>
    <row r="295" spans="1:11">
      <c r="A295" s="128">
        <v>81027</v>
      </c>
      <c r="B295" s="37" t="s">
        <v>330</v>
      </c>
      <c r="C295" s="220"/>
      <c r="D295" s="220"/>
      <c r="E295" s="229"/>
      <c r="F295" s="229"/>
      <c r="G295"/>
      <c r="H295" s="188">
        <f t="shared" si="14"/>
        <v>0</v>
      </c>
      <c r="J295" s="4">
        <f t="shared" si="13"/>
        <v>7.6390000000000002</v>
      </c>
      <c r="K295" s="121">
        <f t="shared" si="12"/>
        <v>0</v>
      </c>
    </row>
    <row r="296" spans="1:11">
      <c r="A296" s="128">
        <v>81028</v>
      </c>
      <c r="B296" s="37" t="s">
        <v>331</v>
      </c>
      <c r="C296" s="220"/>
      <c r="D296" s="220"/>
      <c r="E296" s="229"/>
      <c r="F296" s="229"/>
      <c r="G296"/>
      <c r="H296" s="188">
        <f t="shared" si="14"/>
        <v>0</v>
      </c>
      <c r="J296" s="4">
        <f t="shared" si="13"/>
        <v>7.6390000000000002</v>
      </c>
      <c r="K296" s="121">
        <f t="shared" si="12"/>
        <v>0</v>
      </c>
    </row>
    <row r="297" spans="1:11">
      <c r="A297" s="127">
        <v>81998</v>
      </c>
      <c r="B297" s="125" t="s">
        <v>348</v>
      </c>
      <c r="C297" s="220">
        <v>445118.71999999997</v>
      </c>
      <c r="D297" s="220"/>
      <c r="E297" s="229"/>
      <c r="F297" s="229"/>
      <c r="G297"/>
      <c r="H297" s="188">
        <f t="shared" si="14"/>
        <v>445118.71999999997</v>
      </c>
      <c r="J297" s="4">
        <f t="shared" si="13"/>
        <v>7.6390000000000002</v>
      </c>
      <c r="K297" s="121">
        <f t="shared" si="12"/>
        <v>3400261.9</v>
      </c>
    </row>
    <row r="298" spans="1:11">
      <c r="A298" s="127">
        <v>82099</v>
      </c>
      <c r="B298" s="37" t="s">
        <v>349</v>
      </c>
      <c r="C298" s="220"/>
      <c r="D298" s="220"/>
      <c r="E298" s="229"/>
      <c r="F298" s="229"/>
      <c r="G298"/>
      <c r="H298" s="188">
        <f t="shared" si="14"/>
        <v>0</v>
      </c>
      <c r="J298" s="4">
        <f t="shared" si="13"/>
        <v>7.6390000000000002</v>
      </c>
      <c r="K298" s="121">
        <f t="shared" si="12"/>
        <v>0</v>
      </c>
    </row>
    <row r="299" spans="1:11">
      <c r="A299" s="127">
        <v>82100</v>
      </c>
      <c r="B299" s="37" t="s">
        <v>350</v>
      </c>
      <c r="C299" s="220"/>
      <c r="D299" s="220"/>
      <c r="E299" s="229"/>
      <c r="F299" s="229"/>
      <c r="G299"/>
      <c r="H299" s="188">
        <f t="shared" si="14"/>
        <v>0</v>
      </c>
      <c r="J299" s="4">
        <f t="shared" si="13"/>
        <v>7.6390000000000002</v>
      </c>
      <c r="K299" s="121">
        <f t="shared" si="12"/>
        <v>0</v>
      </c>
    </row>
    <row r="300" spans="1:11">
      <c r="A300" s="127">
        <v>82101</v>
      </c>
      <c r="B300" s="37" t="s">
        <v>351</v>
      </c>
      <c r="C300" s="220"/>
      <c r="D300" s="220"/>
      <c r="E300" s="229"/>
      <c r="F300" s="229"/>
      <c r="G300"/>
      <c r="H300" s="188">
        <f t="shared" si="14"/>
        <v>0</v>
      </c>
      <c r="J300" s="4">
        <f t="shared" si="13"/>
        <v>7.6390000000000002</v>
      </c>
      <c r="K300" s="121">
        <f t="shared" si="12"/>
        <v>0</v>
      </c>
    </row>
    <row r="301" spans="1:11">
      <c r="A301" s="127">
        <v>82102</v>
      </c>
      <c r="B301" s="37" t="s">
        <v>352</v>
      </c>
      <c r="C301" s="220"/>
      <c r="D301" s="220"/>
      <c r="E301" s="229"/>
      <c r="F301" s="229"/>
      <c r="G301"/>
      <c r="H301" s="188">
        <f t="shared" si="14"/>
        <v>0</v>
      </c>
      <c r="J301" s="4">
        <f t="shared" si="13"/>
        <v>7.6390000000000002</v>
      </c>
      <c r="K301" s="121">
        <f t="shared" si="12"/>
        <v>0</v>
      </c>
    </row>
    <row r="302" spans="1:11">
      <c r="A302" s="127">
        <v>82103</v>
      </c>
      <c r="B302" s="37" t="s">
        <v>353</v>
      </c>
      <c r="C302" s="220"/>
      <c r="D302" s="220"/>
      <c r="E302" s="229"/>
      <c r="F302" s="229"/>
      <c r="G302"/>
      <c r="H302" s="188">
        <f t="shared" si="14"/>
        <v>0</v>
      </c>
      <c r="J302" s="4">
        <f t="shared" si="13"/>
        <v>7.6390000000000002</v>
      </c>
      <c r="K302" s="121">
        <f t="shared" si="12"/>
        <v>0</v>
      </c>
    </row>
    <row r="303" spans="1:11">
      <c r="A303" s="127">
        <v>82104</v>
      </c>
      <c r="B303" s="37" t="s">
        <v>354</v>
      </c>
      <c r="C303" s="220"/>
      <c r="D303" s="220"/>
      <c r="E303" s="229"/>
      <c r="F303" s="229"/>
      <c r="G303"/>
      <c r="H303" s="188">
        <f t="shared" si="14"/>
        <v>0</v>
      </c>
      <c r="J303" s="4">
        <f t="shared" si="13"/>
        <v>7.6390000000000002</v>
      </c>
      <c r="K303" s="121">
        <f t="shared" si="12"/>
        <v>0</v>
      </c>
    </row>
    <row r="304" spans="1:11">
      <c r="A304" s="127">
        <v>82105</v>
      </c>
      <c r="B304" s="37" t="s">
        <v>355</v>
      </c>
      <c r="C304" s="220"/>
      <c r="D304" s="220"/>
      <c r="E304" s="229"/>
      <c r="F304" s="229"/>
      <c r="G304"/>
      <c r="H304" s="188">
        <f t="shared" si="14"/>
        <v>0</v>
      </c>
      <c r="J304" s="4">
        <f t="shared" si="13"/>
        <v>7.6390000000000002</v>
      </c>
      <c r="K304" s="121">
        <f t="shared" si="12"/>
        <v>0</v>
      </c>
    </row>
    <row r="305" spans="1:11">
      <c r="A305" s="127">
        <v>82106</v>
      </c>
      <c r="B305" s="125" t="s">
        <v>356</v>
      </c>
      <c r="C305" s="220"/>
      <c r="D305" s="220"/>
      <c r="E305" s="229"/>
      <c r="F305" s="229"/>
      <c r="G305"/>
      <c r="H305" s="188">
        <f t="shared" si="14"/>
        <v>0</v>
      </c>
      <c r="J305" s="4">
        <f t="shared" si="13"/>
        <v>7.6390000000000002</v>
      </c>
      <c r="K305" s="121">
        <f t="shared" si="12"/>
        <v>0</v>
      </c>
    </row>
    <row r="306" spans="1:11">
      <c r="A306" s="127">
        <v>82107</v>
      </c>
      <c r="B306" s="125" t="s">
        <v>357</v>
      </c>
      <c r="C306" s="220"/>
      <c r="D306" s="220"/>
      <c r="E306" s="229"/>
      <c r="F306" s="229"/>
      <c r="G306"/>
      <c r="H306" s="188">
        <f t="shared" si="14"/>
        <v>0</v>
      </c>
      <c r="J306" s="4">
        <f t="shared" si="13"/>
        <v>7.6390000000000002</v>
      </c>
      <c r="K306" s="121">
        <f t="shared" si="12"/>
        <v>0</v>
      </c>
    </row>
    <row r="307" spans="1:11">
      <c r="A307" s="127">
        <v>82108</v>
      </c>
      <c r="B307" s="37" t="s">
        <v>358</v>
      </c>
      <c r="C307" s="220"/>
      <c r="D307" s="220"/>
      <c r="E307" s="229"/>
      <c r="F307" s="229"/>
      <c r="G307"/>
      <c r="H307" s="188">
        <f t="shared" si="14"/>
        <v>0</v>
      </c>
      <c r="J307" s="4">
        <f t="shared" si="13"/>
        <v>7.6390000000000002</v>
      </c>
      <c r="K307" s="121">
        <f t="shared" si="12"/>
        <v>0</v>
      </c>
    </row>
    <row r="308" spans="1:11">
      <c r="A308" s="127">
        <v>82201</v>
      </c>
      <c r="B308" s="125" t="s">
        <v>360</v>
      </c>
      <c r="C308" s="220"/>
      <c r="D308" s="220"/>
      <c r="E308" s="229"/>
      <c r="F308" s="229"/>
      <c r="G308"/>
      <c r="H308" s="188">
        <f t="shared" si="14"/>
        <v>0</v>
      </c>
      <c r="J308" s="4">
        <f t="shared" si="13"/>
        <v>7.6390000000000002</v>
      </c>
      <c r="K308" s="121">
        <f t="shared" si="12"/>
        <v>0</v>
      </c>
    </row>
    <row r="309" spans="1:11">
      <c r="A309" s="127">
        <v>82202</v>
      </c>
      <c r="B309" s="125" t="s">
        <v>361</v>
      </c>
      <c r="C309" s="220"/>
      <c r="D309" s="220"/>
      <c r="E309" s="229"/>
      <c r="F309" s="229"/>
      <c r="G309"/>
      <c r="H309" s="188">
        <f t="shared" si="14"/>
        <v>0</v>
      </c>
      <c r="J309" s="4">
        <f t="shared" si="13"/>
        <v>7.6390000000000002</v>
      </c>
      <c r="K309" s="121">
        <f t="shared" si="12"/>
        <v>0</v>
      </c>
    </row>
    <row r="310" spans="1:11">
      <c r="A310" s="127">
        <v>82203</v>
      </c>
      <c r="B310" s="125" t="s">
        <v>362</v>
      </c>
      <c r="C310" s="220"/>
      <c r="D310" s="220"/>
      <c r="E310" s="229"/>
      <c r="F310" s="229"/>
      <c r="G310"/>
      <c r="H310" s="188">
        <f t="shared" si="14"/>
        <v>0</v>
      </c>
      <c r="J310" s="4">
        <f t="shared" si="13"/>
        <v>7.6390000000000002</v>
      </c>
      <c r="K310" s="121">
        <f t="shared" si="12"/>
        <v>0</v>
      </c>
    </row>
    <row r="311" spans="1:11">
      <c r="A311" s="127">
        <v>82204</v>
      </c>
      <c r="B311" s="125" t="s">
        <v>363</v>
      </c>
      <c r="C311" s="220"/>
      <c r="D311" s="220"/>
      <c r="E311" s="229"/>
      <c r="F311" s="229"/>
      <c r="G311"/>
      <c r="H311" s="188">
        <f t="shared" si="14"/>
        <v>0</v>
      </c>
      <c r="J311" s="4">
        <f t="shared" si="13"/>
        <v>7.6390000000000002</v>
      </c>
      <c r="K311" s="121">
        <f t="shared" si="12"/>
        <v>0</v>
      </c>
    </row>
    <row r="312" spans="1:11">
      <c r="A312" s="127">
        <v>82205</v>
      </c>
      <c r="B312" s="125" t="s">
        <v>364</v>
      </c>
      <c r="C312" s="220"/>
      <c r="D312" s="220"/>
      <c r="E312" s="229"/>
      <c r="F312" s="229"/>
      <c r="G312"/>
      <c r="H312" s="188">
        <f t="shared" si="14"/>
        <v>0</v>
      </c>
      <c r="J312" s="4">
        <f t="shared" si="13"/>
        <v>7.6390000000000002</v>
      </c>
      <c r="K312" s="121">
        <f t="shared" si="12"/>
        <v>0</v>
      </c>
    </row>
    <row r="313" spans="1:11">
      <c r="A313" s="127">
        <v>82600</v>
      </c>
      <c r="B313" s="37" t="s">
        <v>365</v>
      </c>
      <c r="C313" s="220"/>
      <c r="D313" s="220"/>
      <c r="E313" s="229"/>
      <c r="F313" s="229"/>
      <c r="G313"/>
      <c r="H313" s="188">
        <f t="shared" si="14"/>
        <v>0</v>
      </c>
      <c r="J313" s="4">
        <f t="shared" si="13"/>
        <v>7.6390000000000002</v>
      </c>
      <c r="K313" s="121">
        <f t="shared" si="12"/>
        <v>0</v>
      </c>
    </row>
    <row r="314" spans="1:11">
      <c r="A314" s="127">
        <v>82601</v>
      </c>
      <c r="B314" s="37" t="s">
        <v>366</v>
      </c>
      <c r="C314" s="220"/>
      <c r="D314" s="220"/>
      <c r="E314" s="229"/>
      <c r="F314" s="229"/>
      <c r="G314"/>
      <c r="H314" s="188">
        <f t="shared" si="14"/>
        <v>0</v>
      </c>
      <c r="J314" s="4">
        <f t="shared" si="13"/>
        <v>7.6390000000000002</v>
      </c>
      <c r="K314" s="121">
        <f t="shared" si="12"/>
        <v>0</v>
      </c>
    </row>
    <row r="315" spans="1:11">
      <c r="A315" s="127">
        <v>82602</v>
      </c>
      <c r="B315" s="37" t="s">
        <v>367</v>
      </c>
      <c r="C315" s="220"/>
      <c r="D315" s="220"/>
      <c r="E315" s="229"/>
      <c r="F315" s="229"/>
      <c r="G315"/>
      <c r="H315" s="188">
        <f t="shared" si="14"/>
        <v>0</v>
      </c>
      <c r="J315" s="4">
        <f t="shared" si="13"/>
        <v>7.6390000000000002</v>
      </c>
      <c r="K315" s="121">
        <f t="shared" si="12"/>
        <v>0</v>
      </c>
    </row>
    <row r="316" spans="1:11">
      <c r="A316" s="127">
        <v>82603</v>
      </c>
      <c r="B316" s="37" t="s">
        <v>368</v>
      </c>
      <c r="C316" s="220"/>
      <c r="D316" s="220"/>
      <c r="E316" s="229"/>
      <c r="F316" s="229"/>
      <c r="G316"/>
      <c r="H316" s="188">
        <f t="shared" si="14"/>
        <v>0</v>
      </c>
      <c r="J316" s="4">
        <f t="shared" si="13"/>
        <v>7.6390000000000002</v>
      </c>
      <c r="K316" s="121">
        <f t="shared" si="12"/>
        <v>0</v>
      </c>
    </row>
    <row r="317" spans="1:11">
      <c r="A317" s="127">
        <v>82604</v>
      </c>
      <c r="B317" s="37" t="s">
        <v>369</v>
      </c>
      <c r="C317" s="220"/>
      <c r="D317" s="220"/>
      <c r="E317" s="229"/>
      <c r="F317" s="229"/>
      <c r="G317"/>
      <c r="H317" s="188">
        <f t="shared" si="14"/>
        <v>0</v>
      </c>
      <c r="J317" s="4">
        <f t="shared" si="13"/>
        <v>7.6390000000000002</v>
      </c>
      <c r="K317" s="121">
        <f t="shared" si="12"/>
        <v>0</v>
      </c>
    </row>
    <row r="318" spans="1:11">
      <c r="A318" s="127">
        <v>82605</v>
      </c>
      <c r="B318" s="37" t="s">
        <v>370</v>
      </c>
      <c r="C318" s="220"/>
      <c r="D318" s="220"/>
      <c r="E318" s="229"/>
      <c r="F318" s="229"/>
      <c r="G318"/>
      <c r="H318" s="188">
        <f t="shared" si="14"/>
        <v>0</v>
      </c>
      <c r="J318" s="4">
        <f t="shared" si="13"/>
        <v>7.6390000000000002</v>
      </c>
      <c r="K318" s="121">
        <f t="shared" si="12"/>
        <v>0</v>
      </c>
    </row>
    <row r="319" spans="1:11">
      <c r="A319" s="127">
        <v>82606</v>
      </c>
      <c r="B319" s="125" t="s">
        <v>371</v>
      </c>
      <c r="C319" s="220"/>
      <c r="D319" s="220"/>
      <c r="E319" s="229"/>
      <c r="F319" s="229"/>
      <c r="G319"/>
      <c r="H319" s="188">
        <f t="shared" si="14"/>
        <v>0</v>
      </c>
      <c r="J319" s="4">
        <f t="shared" si="13"/>
        <v>7.6390000000000002</v>
      </c>
      <c r="K319" s="121">
        <f t="shared" si="12"/>
        <v>0</v>
      </c>
    </row>
    <row r="320" spans="1:11">
      <c r="A320" s="127">
        <v>82607</v>
      </c>
      <c r="B320" s="125" t="s">
        <v>372</v>
      </c>
      <c r="C320" s="220"/>
      <c r="D320" s="220"/>
      <c r="E320" s="229"/>
      <c r="F320" s="229"/>
      <c r="G320"/>
      <c r="H320" s="188">
        <f t="shared" si="14"/>
        <v>0</v>
      </c>
      <c r="J320" s="4">
        <f t="shared" si="13"/>
        <v>7.6390000000000002</v>
      </c>
      <c r="K320" s="121">
        <f t="shared" si="12"/>
        <v>0</v>
      </c>
    </row>
    <row r="321" spans="1:11">
      <c r="A321" s="127">
        <v>82700</v>
      </c>
      <c r="B321" s="37" t="s">
        <v>373</v>
      </c>
      <c r="C321" s="220"/>
      <c r="D321" s="220"/>
      <c r="E321" s="229"/>
      <c r="F321" s="229"/>
      <c r="G321"/>
      <c r="H321" s="188">
        <f t="shared" si="14"/>
        <v>0</v>
      </c>
      <c r="J321" s="4">
        <f t="shared" si="13"/>
        <v>7.6390000000000002</v>
      </c>
      <c r="K321" s="121">
        <f t="shared" si="12"/>
        <v>0</v>
      </c>
    </row>
    <row r="322" spans="1:11">
      <c r="A322" s="127">
        <v>82701</v>
      </c>
      <c r="B322" s="37" t="s">
        <v>374</v>
      </c>
      <c r="C322" s="220"/>
      <c r="D322" s="220"/>
      <c r="E322" s="229"/>
      <c r="F322" s="229"/>
      <c r="G322"/>
      <c r="H322" s="188">
        <f t="shared" si="14"/>
        <v>0</v>
      </c>
      <c r="J322" s="4">
        <f t="shared" si="13"/>
        <v>7.6390000000000002</v>
      </c>
      <c r="K322" s="121">
        <f t="shared" si="12"/>
        <v>0</v>
      </c>
    </row>
    <row r="323" spans="1:11">
      <c r="A323" s="127">
        <v>82702</v>
      </c>
      <c r="B323" s="37" t="s">
        <v>375</v>
      </c>
      <c r="C323" s="220"/>
      <c r="D323" s="220"/>
      <c r="E323" s="229"/>
      <c r="F323" s="229"/>
      <c r="G323"/>
      <c r="H323" s="188">
        <f t="shared" si="14"/>
        <v>0</v>
      </c>
      <c r="J323" s="4">
        <f t="shared" si="13"/>
        <v>7.6390000000000002</v>
      </c>
      <c r="K323" s="121">
        <f t="shared" si="12"/>
        <v>0</v>
      </c>
    </row>
    <row r="324" spans="1:11">
      <c r="A324" s="127">
        <v>82703</v>
      </c>
      <c r="B324" s="37" t="s">
        <v>376</v>
      </c>
      <c r="C324" s="220"/>
      <c r="D324" s="220"/>
      <c r="E324" s="229"/>
      <c r="F324" s="229"/>
      <c r="G324"/>
      <c r="H324" s="188">
        <f t="shared" si="14"/>
        <v>0</v>
      </c>
      <c r="J324" s="4">
        <f t="shared" si="13"/>
        <v>7.6390000000000002</v>
      </c>
      <c r="K324" s="121">
        <f t="shared" si="12"/>
        <v>0</v>
      </c>
    </row>
    <row r="325" spans="1:11">
      <c r="A325" s="127">
        <v>82704</v>
      </c>
      <c r="B325" s="37" t="s">
        <v>377</v>
      </c>
      <c r="C325" s="220"/>
      <c r="D325" s="220"/>
      <c r="E325" s="229"/>
      <c r="F325" s="229"/>
      <c r="G325"/>
      <c r="H325" s="188">
        <f t="shared" si="14"/>
        <v>0</v>
      </c>
      <c r="J325" s="4">
        <f t="shared" si="13"/>
        <v>7.6390000000000002</v>
      </c>
      <c r="K325" s="121">
        <f t="shared" si="12"/>
        <v>0</v>
      </c>
    </row>
    <row r="326" spans="1:11">
      <c r="A326" s="127">
        <v>82705</v>
      </c>
      <c r="B326" s="37" t="s">
        <v>378</v>
      </c>
      <c r="C326" s="220"/>
      <c r="D326" s="220"/>
      <c r="E326" s="229"/>
      <c r="F326" s="229"/>
      <c r="G326"/>
      <c r="H326" s="188">
        <f t="shared" si="14"/>
        <v>0</v>
      </c>
      <c r="J326" s="4">
        <f t="shared" si="13"/>
        <v>7.6390000000000002</v>
      </c>
      <c r="K326" s="121">
        <f t="shared" si="12"/>
        <v>0</v>
      </c>
    </row>
    <row r="327" spans="1:11">
      <c r="A327" s="127">
        <v>82706</v>
      </c>
      <c r="B327" s="37" t="s">
        <v>379</v>
      </c>
      <c r="C327" s="220"/>
      <c r="D327" s="220"/>
      <c r="E327" s="229"/>
      <c r="F327" s="229"/>
      <c r="G327"/>
      <c r="H327" s="188">
        <f t="shared" si="14"/>
        <v>0</v>
      </c>
      <c r="J327" s="4">
        <f t="shared" si="13"/>
        <v>7.6390000000000002</v>
      </c>
      <c r="K327" s="121">
        <f t="shared" si="12"/>
        <v>0</v>
      </c>
    </row>
    <row r="328" spans="1:11">
      <c r="A328" s="128">
        <v>83006</v>
      </c>
      <c r="B328" s="37" t="s">
        <v>380</v>
      </c>
      <c r="C328" s="220"/>
      <c r="D328" s="220"/>
      <c r="E328" s="229"/>
      <c r="F328" s="229"/>
      <c r="G328"/>
      <c r="H328" s="188">
        <f t="shared" si="14"/>
        <v>0</v>
      </c>
      <c r="J328" s="4">
        <f t="shared" si="13"/>
        <v>7.6390000000000002</v>
      </c>
      <c r="K328" s="121">
        <f t="shared" ref="K328:K391" si="15">ROUND(H328*J328,2)</f>
        <v>0</v>
      </c>
    </row>
    <row r="329" spans="1:11">
      <c r="A329" s="127">
        <v>84100</v>
      </c>
      <c r="B329" s="37" t="s">
        <v>381</v>
      </c>
      <c r="C329" s="220"/>
      <c r="D329" s="220"/>
      <c r="E329" s="229"/>
      <c r="F329" s="229"/>
      <c r="G329"/>
      <c r="H329" s="188">
        <f t="shared" si="14"/>
        <v>0</v>
      </c>
      <c r="J329" s="4">
        <f t="shared" ref="J329:J392" si="16">J328</f>
        <v>7.6390000000000002</v>
      </c>
      <c r="K329" s="121">
        <f t="shared" si="15"/>
        <v>0</v>
      </c>
    </row>
    <row r="330" spans="1:11">
      <c r="A330" s="127">
        <v>84101</v>
      </c>
      <c r="B330" s="37" t="s">
        <v>382</v>
      </c>
      <c r="C330" s="220"/>
      <c r="D330" s="220"/>
      <c r="E330" s="229"/>
      <c r="F330" s="229"/>
      <c r="G330"/>
      <c r="H330" s="188">
        <f t="shared" si="14"/>
        <v>0</v>
      </c>
      <c r="J330" s="4">
        <f t="shared" si="16"/>
        <v>7.6390000000000002</v>
      </c>
      <c r="K330" s="121">
        <f t="shared" si="15"/>
        <v>0</v>
      </c>
    </row>
    <row r="331" spans="1:11">
      <c r="A331" s="127">
        <v>84102</v>
      </c>
      <c r="B331" s="37" t="s">
        <v>383</v>
      </c>
      <c r="C331" s="220"/>
      <c r="D331" s="220"/>
      <c r="E331" s="229"/>
      <c r="F331" s="229"/>
      <c r="G331"/>
      <c r="H331" s="188">
        <f t="shared" si="14"/>
        <v>0</v>
      </c>
      <c r="J331" s="4">
        <f t="shared" si="16"/>
        <v>7.6390000000000002</v>
      </c>
      <c r="K331" s="121">
        <f t="shared" si="15"/>
        <v>0</v>
      </c>
    </row>
    <row r="332" spans="1:11">
      <c r="A332" s="127">
        <v>84103</v>
      </c>
      <c r="B332" s="37" t="s">
        <v>384</v>
      </c>
      <c r="C332" s="220"/>
      <c r="D332" s="220"/>
      <c r="E332" s="229"/>
      <c r="F332" s="229"/>
      <c r="G332"/>
      <c r="H332" s="188">
        <f t="shared" si="14"/>
        <v>0</v>
      </c>
      <c r="J332" s="4">
        <f t="shared" si="16"/>
        <v>7.6390000000000002</v>
      </c>
      <c r="K332" s="121">
        <f t="shared" si="15"/>
        <v>0</v>
      </c>
    </row>
    <row r="333" spans="1:11">
      <c r="A333" s="127">
        <v>84104</v>
      </c>
      <c r="B333" s="37" t="s">
        <v>385</v>
      </c>
      <c r="C333" s="220"/>
      <c r="D333" s="220"/>
      <c r="E333" s="229"/>
      <c r="F333" s="229"/>
      <c r="G333"/>
      <c r="H333" s="188">
        <f t="shared" si="14"/>
        <v>0</v>
      </c>
      <c r="J333" s="4">
        <f t="shared" si="16"/>
        <v>7.6390000000000002</v>
      </c>
      <c r="K333" s="121">
        <f t="shared" si="15"/>
        <v>0</v>
      </c>
    </row>
    <row r="334" spans="1:11">
      <c r="A334" s="127">
        <v>84201</v>
      </c>
      <c r="B334" s="37" t="s">
        <v>343</v>
      </c>
      <c r="C334" s="220"/>
      <c r="D334" s="220"/>
      <c r="E334" s="229"/>
      <c r="F334" s="229"/>
      <c r="G334"/>
      <c r="H334" s="188">
        <f t="shared" si="14"/>
        <v>0</v>
      </c>
      <c r="J334" s="4">
        <f t="shared" si="16"/>
        <v>7.6390000000000002</v>
      </c>
      <c r="K334" s="121">
        <f t="shared" si="15"/>
        <v>0</v>
      </c>
    </row>
    <row r="335" spans="1:11">
      <c r="A335" s="127">
        <v>84202</v>
      </c>
      <c r="B335" s="37" t="s">
        <v>344</v>
      </c>
      <c r="C335" s="220"/>
      <c r="D335" s="220"/>
      <c r="E335" s="229"/>
      <c r="F335" s="229"/>
      <c r="G335"/>
      <c r="H335" s="188">
        <f t="shared" ref="H335:H398" si="17">ROUND(C335-D335+E335-F335,2)</f>
        <v>0</v>
      </c>
      <c r="J335" s="4">
        <f t="shared" si="16"/>
        <v>7.6390000000000002</v>
      </c>
      <c r="K335" s="121">
        <f t="shared" si="15"/>
        <v>0</v>
      </c>
    </row>
    <row r="336" spans="1:11">
      <c r="A336" s="127">
        <v>84203</v>
      </c>
      <c r="B336" s="37" t="s">
        <v>345</v>
      </c>
      <c r="C336" s="220"/>
      <c r="D336" s="220"/>
      <c r="E336" s="229"/>
      <c r="F336" s="229"/>
      <c r="G336"/>
      <c r="H336" s="188">
        <f t="shared" si="17"/>
        <v>0</v>
      </c>
      <c r="J336" s="4">
        <f t="shared" si="16"/>
        <v>7.6390000000000002</v>
      </c>
      <c r="K336" s="121">
        <f t="shared" si="15"/>
        <v>0</v>
      </c>
    </row>
    <row r="337" spans="1:11">
      <c r="A337" s="127">
        <v>84204</v>
      </c>
      <c r="B337" s="37" t="s">
        <v>346</v>
      </c>
      <c r="C337" s="220"/>
      <c r="D337" s="220"/>
      <c r="E337" s="229"/>
      <c r="F337" s="229"/>
      <c r="G337"/>
      <c r="H337" s="188">
        <f t="shared" si="17"/>
        <v>0</v>
      </c>
      <c r="J337" s="4">
        <f t="shared" si="16"/>
        <v>7.6390000000000002</v>
      </c>
      <c r="K337" s="121">
        <f t="shared" si="15"/>
        <v>0</v>
      </c>
    </row>
    <row r="338" spans="1:11">
      <c r="A338" s="127">
        <v>84205</v>
      </c>
      <c r="B338" s="37" t="s">
        <v>386</v>
      </c>
      <c r="C338" s="220"/>
      <c r="D338" s="220"/>
      <c r="E338" s="229"/>
      <c r="F338" s="229"/>
      <c r="G338"/>
      <c r="H338" s="188">
        <f t="shared" si="17"/>
        <v>0</v>
      </c>
      <c r="J338" s="4">
        <f t="shared" si="16"/>
        <v>7.6390000000000002</v>
      </c>
      <c r="K338" s="121">
        <f t="shared" si="15"/>
        <v>0</v>
      </c>
    </row>
    <row r="339" spans="1:11">
      <c r="A339" s="127">
        <v>84206</v>
      </c>
      <c r="B339" s="37" t="s">
        <v>387</v>
      </c>
      <c r="C339" s="220"/>
      <c r="D339" s="220"/>
      <c r="E339" s="229"/>
      <c r="F339" s="229"/>
      <c r="G339"/>
      <c r="H339" s="188">
        <f t="shared" si="17"/>
        <v>0</v>
      </c>
      <c r="J339" s="4">
        <f t="shared" si="16"/>
        <v>7.6390000000000002</v>
      </c>
      <c r="K339" s="121">
        <f t="shared" si="15"/>
        <v>0</v>
      </c>
    </row>
    <row r="340" spans="1:11">
      <c r="A340" s="127">
        <v>84207</v>
      </c>
      <c r="B340" s="37" t="s">
        <v>388</v>
      </c>
      <c r="C340" s="220"/>
      <c r="D340" s="220"/>
      <c r="E340" s="229"/>
      <c r="F340" s="229"/>
      <c r="G340"/>
      <c r="H340" s="188">
        <f t="shared" si="17"/>
        <v>0</v>
      </c>
      <c r="J340" s="4">
        <f t="shared" si="16"/>
        <v>7.6390000000000002</v>
      </c>
      <c r="K340" s="121">
        <f t="shared" si="15"/>
        <v>0</v>
      </c>
    </row>
    <row r="341" spans="1:11">
      <c r="A341" s="127">
        <v>84300</v>
      </c>
      <c r="B341" s="37" t="s">
        <v>389</v>
      </c>
      <c r="C341" s="220"/>
      <c r="D341" s="220"/>
      <c r="E341" s="229"/>
      <c r="F341" s="229"/>
      <c r="G341"/>
      <c r="H341" s="188">
        <f t="shared" si="17"/>
        <v>0</v>
      </c>
      <c r="J341" s="4">
        <f t="shared" si="16"/>
        <v>7.6390000000000002</v>
      </c>
      <c r="K341" s="121">
        <f t="shared" si="15"/>
        <v>0</v>
      </c>
    </row>
    <row r="342" spans="1:11">
      <c r="A342" s="127">
        <v>85001</v>
      </c>
      <c r="B342" s="125" t="s">
        <v>390</v>
      </c>
      <c r="C342" s="220"/>
      <c r="D342" s="220"/>
      <c r="E342" s="229"/>
      <c r="F342" s="229"/>
      <c r="G342"/>
      <c r="H342" s="188">
        <f t="shared" si="17"/>
        <v>0</v>
      </c>
      <c r="J342" s="4">
        <f t="shared" si="16"/>
        <v>7.6390000000000002</v>
      </c>
      <c r="K342" s="121">
        <f t="shared" si="15"/>
        <v>0</v>
      </c>
    </row>
    <row r="343" spans="1:11">
      <c r="A343" s="127">
        <v>85002</v>
      </c>
      <c r="B343" s="125" t="s">
        <v>391</v>
      </c>
      <c r="C343" s="220"/>
      <c r="D343" s="220"/>
      <c r="E343" s="229"/>
      <c r="F343" s="229"/>
      <c r="G343"/>
      <c r="H343" s="188">
        <f t="shared" si="17"/>
        <v>0</v>
      </c>
      <c r="J343" s="4">
        <f t="shared" si="16"/>
        <v>7.6390000000000002</v>
      </c>
      <c r="K343" s="121">
        <f t="shared" si="15"/>
        <v>0</v>
      </c>
    </row>
    <row r="344" spans="1:11">
      <c r="A344" s="127">
        <v>91001</v>
      </c>
      <c r="B344" s="37" t="s">
        <v>400</v>
      </c>
      <c r="C344" s="220">
        <v>401958.74</v>
      </c>
      <c r="D344" s="220"/>
      <c r="E344" s="229"/>
      <c r="F344" s="229"/>
      <c r="G344"/>
      <c r="H344" s="188">
        <f t="shared" si="17"/>
        <v>401958.74</v>
      </c>
      <c r="J344" s="4">
        <f t="shared" si="16"/>
        <v>7.6390000000000002</v>
      </c>
      <c r="K344" s="121">
        <f t="shared" si="15"/>
        <v>3070562.81</v>
      </c>
    </row>
    <row r="345" spans="1:11">
      <c r="A345" s="127">
        <v>91002</v>
      </c>
      <c r="B345" s="37" t="s">
        <v>401</v>
      </c>
      <c r="C345" s="220">
        <v>135044.37</v>
      </c>
      <c r="D345" s="220"/>
      <c r="E345" s="229"/>
      <c r="F345" s="229"/>
      <c r="G345"/>
      <c r="H345" s="188">
        <f t="shared" si="17"/>
        <v>135044.37</v>
      </c>
      <c r="J345" s="4">
        <f t="shared" si="16"/>
        <v>7.6390000000000002</v>
      </c>
      <c r="K345" s="121">
        <f t="shared" si="15"/>
        <v>1031603.94</v>
      </c>
    </row>
    <row r="346" spans="1:11">
      <c r="A346" s="127">
        <v>91003</v>
      </c>
      <c r="B346" s="37" t="s">
        <v>402</v>
      </c>
      <c r="C346" s="220">
        <v>20297.73</v>
      </c>
      <c r="D346" s="220"/>
      <c r="E346" s="229"/>
      <c r="F346" s="229"/>
      <c r="G346"/>
      <c r="H346" s="188">
        <f t="shared" si="17"/>
        <v>20297.73</v>
      </c>
      <c r="J346" s="4">
        <f t="shared" si="16"/>
        <v>7.6390000000000002</v>
      </c>
      <c r="K346" s="121">
        <f t="shared" si="15"/>
        <v>155054.35999999999</v>
      </c>
    </row>
    <row r="347" spans="1:11">
      <c r="A347" s="127">
        <v>91004</v>
      </c>
      <c r="B347" s="125" t="s">
        <v>403</v>
      </c>
      <c r="C347" s="220">
        <v>7567.11</v>
      </c>
      <c r="D347" s="220"/>
      <c r="E347" s="229"/>
      <c r="F347" s="229"/>
      <c r="G347"/>
      <c r="H347" s="188">
        <f t="shared" si="17"/>
        <v>7567.11</v>
      </c>
      <c r="J347" s="4">
        <f t="shared" si="16"/>
        <v>7.6390000000000002</v>
      </c>
      <c r="K347" s="121">
        <f t="shared" si="15"/>
        <v>57805.15</v>
      </c>
    </row>
    <row r="348" spans="1:11">
      <c r="A348" s="127">
        <v>91005</v>
      </c>
      <c r="B348" s="125" t="s">
        <v>404</v>
      </c>
      <c r="C348" s="220"/>
      <c r="D348" s="220"/>
      <c r="E348" s="229"/>
      <c r="F348" s="229"/>
      <c r="G348"/>
      <c r="H348" s="188">
        <f t="shared" si="17"/>
        <v>0</v>
      </c>
      <c r="J348" s="4">
        <f t="shared" si="16"/>
        <v>7.6390000000000002</v>
      </c>
      <c r="K348" s="121">
        <f t="shared" si="15"/>
        <v>0</v>
      </c>
    </row>
    <row r="349" spans="1:11">
      <c r="A349" s="127">
        <v>91006</v>
      </c>
      <c r="B349" s="125" t="s">
        <v>405</v>
      </c>
      <c r="C349" s="220">
        <v>5677.5</v>
      </c>
      <c r="D349" s="220"/>
      <c r="E349" s="229"/>
      <c r="F349" s="229"/>
      <c r="G349"/>
      <c r="H349" s="188">
        <f t="shared" si="17"/>
        <v>5677.5</v>
      </c>
      <c r="J349" s="4">
        <f t="shared" si="16"/>
        <v>7.6390000000000002</v>
      </c>
      <c r="K349" s="121">
        <f t="shared" si="15"/>
        <v>43370.42</v>
      </c>
    </row>
    <row r="350" spans="1:11">
      <c r="A350" s="127">
        <v>91007</v>
      </c>
      <c r="B350" s="125" t="s">
        <v>406</v>
      </c>
      <c r="C350" s="220">
        <v>570.4</v>
      </c>
      <c r="D350" s="220"/>
      <c r="E350" s="229"/>
      <c r="F350" s="229"/>
      <c r="G350"/>
      <c r="H350" s="188">
        <f t="shared" si="17"/>
        <v>570.4</v>
      </c>
      <c r="J350" s="4">
        <f t="shared" si="16"/>
        <v>7.6390000000000002</v>
      </c>
      <c r="K350" s="121">
        <f t="shared" si="15"/>
        <v>4357.29</v>
      </c>
    </row>
    <row r="351" spans="1:11">
      <c r="A351" s="127">
        <v>91008</v>
      </c>
      <c r="B351" s="125" t="s">
        <v>407</v>
      </c>
      <c r="C351" s="220">
        <v>8156.17</v>
      </c>
      <c r="D351" s="220"/>
      <c r="E351" s="229"/>
      <c r="F351" s="229"/>
      <c r="G351"/>
      <c r="H351" s="188">
        <f t="shared" si="17"/>
        <v>8156.17</v>
      </c>
      <c r="J351" s="4">
        <f t="shared" si="16"/>
        <v>7.6390000000000002</v>
      </c>
      <c r="K351" s="121">
        <f t="shared" si="15"/>
        <v>62304.98</v>
      </c>
    </row>
    <row r="352" spans="1:11">
      <c r="A352" s="127">
        <v>91009</v>
      </c>
      <c r="B352" s="125" t="s">
        <v>408</v>
      </c>
      <c r="C352" s="220"/>
      <c r="D352" s="220"/>
      <c r="E352" s="229"/>
      <c r="F352" s="229"/>
      <c r="G352"/>
      <c r="H352" s="188">
        <f t="shared" si="17"/>
        <v>0</v>
      </c>
      <c r="J352" s="4">
        <f t="shared" si="16"/>
        <v>7.6390000000000002</v>
      </c>
      <c r="K352" s="121">
        <f t="shared" si="15"/>
        <v>0</v>
      </c>
    </row>
    <row r="353" spans="1:11">
      <c r="A353" s="127">
        <v>91010</v>
      </c>
      <c r="B353" s="125" t="s">
        <v>484</v>
      </c>
      <c r="C353" s="220">
        <v>1327.85</v>
      </c>
      <c r="D353" s="220"/>
      <c r="E353" s="229"/>
      <c r="F353" s="229"/>
      <c r="G353"/>
      <c r="H353" s="188">
        <f t="shared" si="17"/>
        <v>1327.85</v>
      </c>
      <c r="J353" s="4">
        <f t="shared" si="16"/>
        <v>7.6390000000000002</v>
      </c>
      <c r="K353" s="121">
        <f t="shared" si="15"/>
        <v>10143.450000000001</v>
      </c>
    </row>
    <row r="354" spans="1:11">
      <c r="A354" s="127">
        <v>91011</v>
      </c>
      <c r="B354" s="125" t="s">
        <v>410</v>
      </c>
      <c r="C354" s="220"/>
      <c r="D354" s="220">
        <v>231549.22</v>
      </c>
      <c r="E354" s="229"/>
      <c r="F354" s="229"/>
      <c r="G354"/>
      <c r="H354" s="188">
        <f t="shared" si="17"/>
        <v>-231549.22</v>
      </c>
      <c r="J354" s="4">
        <f t="shared" si="16"/>
        <v>7.6390000000000002</v>
      </c>
      <c r="K354" s="121">
        <f t="shared" si="15"/>
        <v>-1768804.49</v>
      </c>
    </row>
    <row r="355" spans="1:11">
      <c r="A355" s="127">
        <v>91012</v>
      </c>
      <c r="B355" s="37" t="s">
        <v>252</v>
      </c>
      <c r="C355" s="220"/>
      <c r="D355" s="220"/>
      <c r="E355" s="229"/>
      <c r="F355" s="229"/>
      <c r="G355"/>
      <c r="H355" s="188">
        <f t="shared" si="17"/>
        <v>0</v>
      </c>
      <c r="J355" s="4">
        <f t="shared" si="16"/>
        <v>7.6390000000000002</v>
      </c>
      <c r="K355" s="121">
        <f t="shared" si="15"/>
        <v>0</v>
      </c>
    </row>
    <row r="356" spans="1:11">
      <c r="A356" s="36">
        <v>91013</v>
      </c>
      <c r="B356" s="132" t="s">
        <v>411</v>
      </c>
      <c r="C356" s="220"/>
      <c r="D356" s="220"/>
      <c r="E356" s="229"/>
      <c r="F356" s="229"/>
      <c r="G356"/>
      <c r="H356" s="188">
        <f t="shared" si="17"/>
        <v>0</v>
      </c>
      <c r="J356" s="4">
        <f t="shared" si="16"/>
        <v>7.6390000000000002</v>
      </c>
      <c r="K356" s="121">
        <f t="shared" si="15"/>
        <v>0</v>
      </c>
    </row>
    <row r="357" spans="1:11">
      <c r="A357" s="127">
        <v>91200</v>
      </c>
      <c r="B357" s="125" t="s">
        <v>412</v>
      </c>
      <c r="C357" s="220">
        <v>62981.51</v>
      </c>
      <c r="D357" s="220"/>
      <c r="E357" s="229"/>
      <c r="F357" s="229"/>
      <c r="G357"/>
      <c r="H357" s="188">
        <f t="shared" si="17"/>
        <v>62981.51</v>
      </c>
      <c r="J357" s="4">
        <f t="shared" si="16"/>
        <v>7.6390000000000002</v>
      </c>
      <c r="K357" s="121">
        <f t="shared" si="15"/>
        <v>481115.75</v>
      </c>
    </row>
    <row r="358" spans="1:11">
      <c r="A358" s="127">
        <v>91201</v>
      </c>
      <c r="B358" s="125" t="s">
        <v>413</v>
      </c>
      <c r="C358" s="220"/>
      <c r="D358" s="220"/>
      <c r="E358" s="229"/>
      <c r="F358" s="229"/>
      <c r="G358"/>
      <c r="H358" s="188">
        <f t="shared" si="17"/>
        <v>0</v>
      </c>
      <c r="J358" s="4">
        <f t="shared" si="16"/>
        <v>7.6390000000000002</v>
      </c>
      <c r="K358" s="121">
        <f t="shared" si="15"/>
        <v>0</v>
      </c>
    </row>
    <row r="359" spans="1:11">
      <c r="A359" s="127">
        <v>91202</v>
      </c>
      <c r="B359" s="125" t="s">
        <v>414</v>
      </c>
      <c r="C359" s="220"/>
      <c r="D359" s="220"/>
      <c r="E359" s="229"/>
      <c r="F359" s="229"/>
      <c r="G359"/>
      <c r="H359" s="188">
        <f t="shared" si="17"/>
        <v>0</v>
      </c>
      <c r="J359" s="4">
        <f t="shared" si="16"/>
        <v>7.6390000000000002</v>
      </c>
      <c r="K359" s="121">
        <f t="shared" si="15"/>
        <v>0</v>
      </c>
    </row>
    <row r="360" spans="1:11">
      <c r="A360" s="127">
        <v>92001</v>
      </c>
      <c r="B360" s="125" t="s">
        <v>415</v>
      </c>
      <c r="C360" s="220"/>
      <c r="D360" s="220"/>
      <c r="E360" s="229"/>
      <c r="F360" s="229"/>
      <c r="G360"/>
      <c r="H360" s="188">
        <f t="shared" si="17"/>
        <v>0</v>
      </c>
      <c r="J360" s="4">
        <f t="shared" si="16"/>
        <v>7.6390000000000002</v>
      </c>
      <c r="K360" s="121">
        <f t="shared" si="15"/>
        <v>0</v>
      </c>
    </row>
    <row r="361" spans="1:11">
      <c r="A361" s="127">
        <v>92002</v>
      </c>
      <c r="B361" s="125" t="s">
        <v>416</v>
      </c>
      <c r="C361" s="220">
        <v>15000</v>
      </c>
      <c r="D361" s="220"/>
      <c r="E361" s="229"/>
      <c r="F361" s="229"/>
      <c r="G361"/>
      <c r="H361" s="188">
        <f t="shared" si="17"/>
        <v>15000</v>
      </c>
      <c r="J361" s="4">
        <f t="shared" si="16"/>
        <v>7.6390000000000002</v>
      </c>
      <c r="K361" s="121">
        <f t="shared" si="15"/>
        <v>114585</v>
      </c>
    </row>
    <row r="362" spans="1:11">
      <c r="A362" s="127">
        <v>92003</v>
      </c>
      <c r="B362" s="125" t="s">
        <v>417</v>
      </c>
      <c r="C362" s="220">
        <v>1529.49</v>
      </c>
      <c r="D362" s="220"/>
      <c r="E362" s="229"/>
      <c r="F362" s="229"/>
      <c r="G362"/>
      <c r="H362" s="188">
        <f t="shared" si="17"/>
        <v>1529.49</v>
      </c>
      <c r="J362" s="4">
        <f t="shared" si="16"/>
        <v>7.6390000000000002</v>
      </c>
      <c r="K362" s="121">
        <f t="shared" si="15"/>
        <v>11683.77</v>
      </c>
    </row>
    <row r="363" spans="1:11">
      <c r="A363" s="127">
        <v>92004</v>
      </c>
      <c r="B363" s="125" t="s">
        <v>418</v>
      </c>
      <c r="C363" s="220"/>
      <c r="D363" s="220"/>
      <c r="E363" s="229"/>
      <c r="F363" s="229"/>
      <c r="G363"/>
      <c r="H363" s="188">
        <f t="shared" si="17"/>
        <v>0</v>
      </c>
      <c r="J363" s="4">
        <f t="shared" si="16"/>
        <v>7.6390000000000002</v>
      </c>
      <c r="K363" s="121">
        <f t="shared" si="15"/>
        <v>0</v>
      </c>
    </row>
    <row r="364" spans="1:11">
      <c r="A364" s="127">
        <v>92005</v>
      </c>
      <c r="B364" s="125" t="s">
        <v>419</v>
      </c>
      <c r="C364" s="220">
        <v>2895.09</v>
      </c>
      <c r="D364" s="220"/>
      <c r="E364" s="229"/>
      <c r="F364" s="229"/>
      <c r="G364"/>
      <c r="H364" s="188">
        <f t="shared" si="17"/>
        <v>2895.09</v>
      </c>
      <c r="J364" s="4">
        <f t="shared" si="16"/>
        <v>7.6390000000000002</v>
      </c>
      <c r="K364" s="121">
        <f t="shared" si="15"/>
        <v>22115.59</v>
      </c>
    </row>
    <row r="365" spans="1:11">
      <c r="A365" s="127">
        <v>92006</v>
      </c>
      <c r="B365" s="125" t="s">
        <v>420</v>
      </c>
      <c r="C365" s="220"/>
      <c r="D365" s="220"/>
      <c r="E365" s="229"/>
      <c r="F365" s="229"/>
      <c r="G365"/>
      <c r="H365" s="188">
        <f t="shared" si="17"/>
        <v>0</v>
      </c>
      <c r="J365" s="4">
        <f t="shared" si="16"/>
        <v>7.6390000000000002</v>
      </c>
      <c r="K365" s="121">
        <f t="shared" si="15"/>
        <v>0</v>
      </c>
    </row>
    <row r="366" spans="1:11">
      <c r="A366" s="127">
        <v>92007</v>
      </c>
      <c r="B366" s="125" t="s">
        <v>421</v>
      </c>
      <c r="C366" s="220"/>
      <c r="D366" s="220"/>
      <c r="E366" s="229"/>
      <c r="F366" s="229"/>
      <c r="G366"/>
      <c r="H366" s="188">
        <f t="shared" si="17"/>
        <v>0</v>
      </c>
      <c r="J366" s="4">
        <f t="shared" si="16"/>
        <v>7.6390000000000002</v>
      </c>
      <c r="K366" s="121">
        <f t="shared" si="15"/>
        <v>0</v>
      </c>
    </row>
    <row r="367" spans="1:11">
      <c r="A367" s="127">
        <v>92008</v>
      </c>
      <c r="B367" s="125" t="s">
        <v>422</v>
      </c>
      <c r="C367" s="220"/>
      <c r="D367" s="220"/>
      <c r="E367" s="229"/>
      <c r="F367" s="229"/>
      <c r="G367"/>
      <c r="H367" s="188">
        <f t="shared" si="17"/>
        <v>0</v>
      </c>
      <c r="J367" s="4">
        <f t="shared" si="16"/>
        <v>7.6390000000000002</v>
      </c>
      <c r="K367" s="121">
        <f t="shared" si="15"/>
        <v>0</v>
      </c>
    </row>
    <row r="368" spans="1:11">
      <c r="A368" s="191">
        <v>92009</v>
      </c>
      <c r="B368" s="37" t="s">
        <v>423</v>
      </c>
      <c r="C368" s="220"/>
      <c r="D368" s="220"/>
      <c r="E368" s="229"/>
      <c r="F368" s="229"/>
      <c r="G368"/>
      <c r="H368" s="188">
        <f t="shared" si="17"/>
        <v>0</v>
      </c>
      <c r="J368" s="4">
        <f t="shared" si="16"/>
        <v>7.6390000000000002</v>
      </c>
      <c r="K368" s="121">
        <f t="shared" si="15"/>
        <v>0</v>
      </c>
    </row>
    <row r="369" spans="1:11">
      <c r="A369" s="127">
        <v>93001</v>
      </c>
      <c r="B369" s="125" t="s">
        <v>424</v>
      </c>
      <c r="C369" s="220">
        <v>5484.85</v>
      </c>
      <c r="D369" s="220"/>
      <c r="E369" s="229"/>
      <c r="F369" s="229"/>
      <c r="G369"/>
      <c r="H369" s="188">
        <f t="shared" si="17"/>
        <v>5484.85</v>
      </c>
      <c r="J369" s="4">
        <f t="shared" si="16"/>
        <v>7.6390000000000002</v>
      </c>
      <c r="K369" s="121">
        <f t="shared" si="15"/>
        <v>41898.769999999997</v>
      </c>
    </row>
    <row r="370" spans="1:11">
      <c r="A370" s="127">
        <v>93002</v>
      </c>
      <c r="B370" s="125" t="s">
        <v>425</v>
      </c>
      <c r="C370" s="220">
        <v>3540</v>
      </c>
      <c r="D370" s="220"/>
      <c r="E370" s="229"/>
      <c r="F370" s="229"/>
      <c r="G370"/>
      <c r="H370" s="188">
        <f t="shared" si="17"/>
        <v>3540</v>
      </c>
      <c r="J370" s="4">
        <f t="shared" si="16"/>
        <v>7.6390000000000002</v>
      </c>
      <c r="K370" s="121">
        <f t="shared" si="15"/>
        <v>27042.06</v>
      </c>
    </row>
    <row r="371" spans="1:11">
      <c r="A371" s="127">
        <v>93003</v>
      </c>
      <c r="B371" s="125" t="s">
        <v>426</v>
      </c>
      <c r="C371" s="220"/>
      <c r="D371" s="220"/>
      <c r="E371" s="229"/>
      <c r="F371" s="229"/>
      <c r="G371"/>
      <c r="H371" s="188">
        <f t="shared" si="17"/>
        <v>0</v>
      </c>
      <c r="J371" s="4">
        <f t="shared" si="16"/>
        <v>7.6390000000000002</v>
      </c>
      <c r="K371" s="121">
        <f t="shared" si="15"/>
        <v>0</v>
      </c>
    </row>
    <row r="372" spans="1:11">
      <c r="A372" s="127">
        <v>93004</v>
      </c>
      <c r="B372" s="125" t="s">
        <v>427</v>
      </c>
      <c r="C372" s="220">
        <v>64.87</v>
      </c>
      <c r="D372" s="220"/>
      <c r="E372" s="229"/>
      <c r="F372" s="229"/>
      <c r="G372"/>
      <c r="H372" s="188">
        <f t="shared" si="17"/>
        <v>64.87</v>
      </c>
      <c r="J372" s="4">
        <f t="shared" si="16"/>
        <v>7.6390000000000002</v>
      </c>
      <c r="K372" s="121">
        <f t="shared" si="15"/>
        <v>495.54</v>
      </c>
    </row>
    <row r="373" spans="1:11">
      <c r="A373" s="127">
        <v>93005</v>
      </c>
      <c r="B373" s="125" t="s">
        <v>428</v>
      </c>
      <c r="C373" s="220">
        <v>1888.58</v>
      </c>
      <c r="D373" s="220"/>
      <c r="E373" s="229"/>
      <c r="F373" s="229"/>
      <c r="G373"/>
      <c r="H373" s="188">
        <f t="shared" si="17"/>
        <v>1888.58</v>
      </c>
      <c r="J373" s="4">
        <f t="shared" si="16"/>
        <v>7.6390000000000002</v>
      </c>
      <c r="K373" s="121">
        <f t="shared" si="15"/>
        <v>14426.86</v>
      </c>
    </row>
    <row r="374" spans="1:11">
      <c r="A374" s="130">
        <v>94001</v>
      </c>
      <c r="B374" s="131" t="s">
        <v>429</v>
      </c>
      <c r="C374" s="221">
        <v>1349.64</v>
      </c>
      <c r="D374" s="221"/>
      <c r="E374" s="230"/>
      <c r="F374" s="230"/>
      <c r="G374" s="190"/>
      <c r="H374" s="190">
        <f t="shared" si="17"/>
        <v>1349.64</v>
      </c>
      <c r="J374" s="4">
        <f t="shared" si="16"/>
        <v>7.6390000000000002</v>
      </c>
      <c r="K374" s="124">
        <f t="shared" si="15"/>
        <v>10309.9</v>
      </c>
    </row>
    <row r="375" spans="1:11">
      <c r="A375" s="127">
        <v>94002</v>
      </c>
      <c r="B375" s="125" t="s">
        <v>430</v>
      </c>
      <c r="C375" s="220">
        <v>2400</v>
      </c>
      <c r="D375" s="220"/>
      <c r="E375" s="229"/>
      <c r="F375" s="229"/>
      <c r="G375"/>
      <c r="H375" s="188">
        <f t="shared" si="17"/>
        <v>2400</v>
      </c>
      <c r="J375" s="4">
        <f t="shared" si="16"/>
        <v>7.6390000000000002</v>
      </c>
      <c r="K375" s="121">
        <f t="shared" si="15"/>
        <v>18333.599999999999</v>
      </c>
    </row>
    <row r="376" spans="1:11">
      <c r="A376" s="127">
        <v>94003</v>
      </c>
      <c r="B376" s="125" t="s">
        <v>431</v>
      </c>
      <c r="C376" s="220">
        <v>1040</v>
      </c>
      <c r="D376" s="220"/>
      <c r="E376" s="229"/>
      <c r="F376" s="229"/>
      <c r="G376"/>
      <c r="H376" s="188">
        <f t="shared" si="17"/>
        <v>1040</v>
      </c>
      <c r="J376" s="4">
        <f t="shared" si="16"/>
        <v>7.6390000000000002</v>
      </c>
      <c r="K376" s="121">
        <f t="shared" si="15"/>
        <v>7944.56</v>
      </c>
    </row>
    <row r="377" spans="1:11">
      <c r="A377" s="127">
        <v>94004</v>
      </c>
      <c r="B377" s="125" t="s">
        <v>432</v>
      </c>
      <c r="C377" s="220">
        <v>36</v>
      </c>
      <c r="D377" s="220"/>
      <c r="E377" s="229"/>
      <c r="F377" s="229"/>
      <c r="G377"/>
      <c r="H377" s="188">
        <f t="shared" si="17"/>
        <v>36</v>
      </c>
      <c r="J377" s="4">
        <f t="shared" si="16"/>
        <v>7.6390000000000002</v>
      </c>
      <c r="K377" s="121">
        <f t="shared" si="15"/>
        <v>275</v>
      </c>
    </row>
    <row r="378" spans="1:11">
      <c r="A378" s="127">
        <v>94005</v>
      </c>
      <c r="B378" s="125" t="s">
        <v>433</v>
      </c>
      <c r="C378" s="220">
        <v>4279.6000000000004</v>
      </c>
      <c r="D378" s="220"/>
      <c r="E378" s="229"/>
      <c r="F378" s="229"/>
      <c r="G378"/>
      <c r="H378" s="188">
        <f t="shared" si="17"/>
        <v>4279.6000000000004</v>
      </c>
      <c r="J378" s="4">
        <f t="shared" si="16"/>
        <v>7.6390000000000002</v>
      </c>
      <c r="K378" s="121">
        <f t="shared" si="15"/>
        <v>32691.86</v>
      </c>
    </row>
    <row r="379" spans="1:11">
      <c r="A379" s="127">
        <v>94006</v>
      </c>
      <c r="B379" s="125" t="s">
        <v>434</v>
      </c>
      <c r="C379" s="220">
        <v>1140.2</v>
      </c>
      <c r="D379" s="220"/>
      <c r="E379" s="229"/>
      <c r="F379" s="229"/>
      <c r="G379"/>
      <c r="H379" s="188">
        <f t="shared" si="17"/>
        <v>1140.2</v>
      </c>
      <c r="J379" s="4">
        <f t="shared" si="16"/>
        <v>7.6390000000000002</v>
      </c>
      <c r="K379" s="121">
        <f t="shared" si="15"/>
        <v>8709.99</v>
      </c>
    </row>
    <row r="380" spans="1:11">
      <c r="A380" s="127">
        <v>94007</v>
      </c>
      <c r="B380" s="125" t="s">
        <v>435</v>
      </c>
      <c r="C380" s="220">
        <v>2909.21</v>
      </c>
      <c r="D380" s="220"/>
      <c r="E380" s="229"/>
      <c r="F380" s="229"/>
      <c r="G380"/>
      <c r="H380" s="188">
        <f t="shared" si="17"/>
        <v>2909.21</v>
      </c>
      <c r="J380" s="4">
        <f t="shared" si="16"/>
        <v>7.6390000000000002</v>
      </c>
      <c r="K380" s="121">
        <f t="shared" si="15"/>
        <v>22223.46</v>
      </c>
    </row>
    <row r="381" spans="1:11">
      <c r="A381" s="127">
        <v>94008</v>
      </c>
      <c r="B381" s="125" t="s">
        <v>436</v>
      </c>
      <c r="C381" s="220">
        <v>2250</v>
      </c>
      <c r="D381" s="220"/>
      <c r="E381" s="229"/>
      <c r="F381" s="229"/>
      <c r="G381"/>
      <c r="H381" s="188">
        <f t="shared" si="17"/>
        <v>2250</v>
      </c>
      <c r="J381" s="4">
        <f t="shared" si="16"/>
        <v>7.6390000000000002</v>
      </c>
      <c r="K381" s="121">
        <f t="shared" si="15"/>
        <v>17187.75</v>
      </c>
    </row>
    <row r="382" spans="1:11">
      <c r="A382" s="127">
        <v>94009</v>
      </c>
      <c r="B382" s="125" t="s">
        <v>437</v>
      </c>
      <c r="C382" s="220">
        <v>2250</v>
      </c>
      <c r="D382" s="220"/>
      <c r="E382" s="229"/>
      <c r="F382" s="229"/>
      <c r="G382"/>
      <c r="H382" s="188">
        <f t="shared" si="17"/>
        <v>2250</v>
      </c>
      <c r="J382" s="4">
        <f t="shared" si="16"/>
        <v>7.6390000000000002</v>
      </c>
      <c r="K382" s="121">
        <f t="shared" si="15"/>
        <v>17187.75</v>
      </c>
    </row>
    <row r="383" spans="1:11">
      <c r="A383" s="127">
        <v>94010</v>
      </c>
      <c r="B383" s="125" t="s">
        <v>438</v>
      </c>
      <c r="C383" s="220">
        <v>7276.71</v>
      </c>
      <c r="D383" s="220"/>
      <c r="E383" s="229"/>
      <c r="F383" s="229"/>
      <c r="G383"/>
      <c r="H383" s="188">
        <f t="shared" si="17"/>
        <v>7276.71</v>
      </c>
      <c r="J383" s="4">
        <f t="shared" si="16"/>
        <v>7.6390000000000002</v>
      </c>
      <c r="K383" s="121">
        <f t="shared" si="15"/>
        <v>55586.79</v>
      </c>
    </row>
    <row r="384" spans="1:11">
      <c r="A384" s="127">
        <v>94011</v>
      </c>
      <c r="B384" s="125" t="s">
        <v>439</v>
      </c>
      <c r="C384" s="220"/>
      <c r="D384" s="220"/>
      <c r="E384" s="229"/>
      <c r="F384" s="229"/>
      <c r="G384"/>
      <c r="H384" s="188">
        <f t="shared" si="17"/>
        <v>0</v>
      </c>
      <c r="J384" s="4">
        <f t="shared" si="16"/>
        <v>7.6390000000000002</v>
      </c>
      <c r="K384" s="121">
        <f t="shared" si="15"/>
        <v>0</v>
      </c>
    </row>
    <row r="385" spans="1:11">
      <c r="A385" s="127">
        <v>94012</v>
      </c>
      <c r="B385" s="125" t="s">
        <v>440</v>
      </c>
      <c r="C385" s="220"/>
      <c r="D385" s="220"/>
      <c r="E385" s="229"/>
      <c r="F385" s="229"/>
      <c r="G385"/>
      <c r="H385" s="188">
        <f t="shared" si="17"/>
        <v>0</v>
      </c>
      <c r="J385" s="4">
        <f t="shared" si="16"/>
        <v>7.6390000000000002</v>
      </c>
      <c r="K385" s="121">
        <f t="shared" si="15"/>
        <v>0</v>
      </c>
    </row>
    <row r="386" spans="1:11">
      <c r="A386" s="127">
        <v>94013</v>
      </c>
      <c r="B386" s="125" t="s">
        <v>441</v>
      </c>
      <c r="C386" s="220"/>
      <c r="D386" s="220"/>
      <c r="E386" s="229"/>
      <c r="F386" s="229"/>
      <c r="G386"/>
      <c r="H386" s="188">
        <f t="shared" si="17"/>
        <v>0</v>
      </c>
      <c r="J386" s="4">
        <f t="shared" si="16"/>
        <v>7.6390000000000002</v>
      </c>
      <c r="K386" s="121">
        <f t="shared" si="15"/>
        <v>0</v>
      </c>
    </row>
    <row r="387" spans="1:11">
      <c r="A387" s="130">
        <v>94014</v>
      </c>
      <c r="B387" s="131" t="s">
        <v>465</v>
      </c>
      <c r="C387" s="221"/>
      <c r="D387" s="221"/>
      <c r="E387" s="230"/>
      <c r="F387" s="230"/>
      <c r="G387" s="190"/>
      <c r="H387" s="190">
        <f t="shared" si="17"/>
        <v>0</v>
      </c>
      <c r="J387" s="4">
        <f t="shared" si="16"/>
        <v>7.6390000000000002</v>
      </c>
      <c r="K387" s="124">
        <f t="shared" si="15"/>
        <v>0</v>
      </c>
    </row>
    <row r="388" spans="1:11">
      <c r="A388" s="127">
        <v>94015</v>
      </c>
      <c r="B388" s="125" t="s">
        <v>466</v>
      </c>
      <c r="C388" s="220"/>
      <c r="D388" s="220"/>
      <c r="E388" s="229"/>
      <c r="F388" s="229"/>
      <c r="G388"/>
      <c r="H388" s="188">
        <f t="shared" si="17"/>
        <v>0</v>
      </c>
      <c r="J388" s="4">
        <f t="shared" si="16"/>
        <v>7.6390000000000002</v>
      </c>
      <c r="K388" s="121">
        <f t="shared" si="15"/>
        <v>0</v>
      </c>
    </row>
    <row r="389" spans="1:11">
      <c r="A389" s="130">
        <v>94016</v>
      </c>
      <c r="B389" s="131" t="s">
        <v>442</v>
      </c>
      <c r="C389" s="221">
        <v>31603.23</v>
      </c>
      <c r="D389" s="221"/>
      <c r="E389" s="230"/>
      <c r="F389" s="230"/>
      <c r="G389" s="190"/>
      <c r="H389" s="190">
        <f t="shared" si="17"/>
        <v>31603.23</v>
      </c>
      <c r="J389" s="4">
        <f t="shared" si="16"/>
        <v>7.6390000000000002</v>
      </c>
      <c r="K389" s="124">
        <f t="shared" si="15"/>
        <v>241417.07</v>
      </c>
    </row>
    <row r="390" spans="1:11">
      <c r="A390" s="127">
        <v>94017</v>
      </c>
      <c r="B390" s="125" t="s">
        <v>443</v>
      </c>
      <c r="C390" s="220"/>
      <c r="D390" s="220"/>
      <c r="E390" s="229"/>
      <c r="F390" s="229"/>
      <c r="G390"/>
      <c r="H390" s="188">
        <f t="shared" si="17"/>
        <v>0</v>
      </c>
      <c r="J390" s="4">
        <f t="shared" si="16"/>
        <v>7.6390000000000002</v>
      </c>
      <c r="K390" s="121">
        <f t="shared" si="15"/>
        <v>0</v>
      </c>
    </row>
    <row r="391" spans="1:11">
      <c r="A391" s="127">
        <v>94018</v>
      </c>
      <c r="B391" s="125" t="s">
        <v>444</v>
      </c>
      <c r="C391" s="220">
        <v>94.4</v>
      </c>
      <c r="D391" s="220"/>
      <c r="E391" s="229"/>
      <c r="F391" s="229"/>
      <c r="G391"/>
      <c r="H391" s="188">
        <f t="shared" si="17"/>
        <v>94.4</v>
      </c>
      <c r="J391" s="4">
        <f t="shared" si="16"/>
        <v>7.6390000000000002</v>
      </c>
      <c r="K391" s="121">
        <f t="shared" si="15"/>
        <v>721.12</v>
      </c>
    </row>
    <row r="392" spans="1:11">
      <c r="A392" s="127">
        <v>94019</v>
      </c>
      <c r="B392" s="125" t="s">
        <v>417</v>
      </c>
      <c r="C392" s="220">
        <v>2747.47</v>
      </c>
      <c r="D392" s="220"/>
      <c r="E392" s="229"/>
      <c r="F392" s="229"/>
      <c r="G392"/>
      <c r="H392" s="188">
        <f t="shared" si="17"/>
        <v>2747.47</v>
      </c>
      <c r="J392" s="4">
        <f t="shared" si="16"/>
        <v>7.6390000000000002</v>
      </c>
      <c r="K392" s="121">
        <f t="shared" ref="K392:K428" si="18">ROUND(H392*J392,2)</f>
        <v>20987.919999999998</v>
      </c>
    </row>
    <row r="393" spans="1:11">
      <c r="A393" s="127">
        <v>94020</v>
      </c>
      <c r="B393" s="37" t="s">
        <v>384</v>
      </c>
      <c r="C393" s="220"/>
      <c r="D393" s="220"/>
      <c r="E393" s="229"/>
      <c r="F393" s="229"/>
      <c r="G393"/>
      <c r="H393" s="188">
        <f t="shared" si="17"/>
        <v>0</v>
      </c>
      <c r="J393" s="4">
        <f t="shared" ref="J393:J428" si="19">J392</f>
        <v>7.6390000000000002</v>
      </c>
      <c r="K393" s="121">
        <f t="shared" si="18"/>
        <v>0</v>
      </c>
    </row>
    <row r="394" spans="1:11">
      <c r="A394" s="127">
        <v>94021</v>
      </c>
      <c r="B394" s="125" t="s">
        <v>445</v>
      </c>
      <c r="C394" s="220">
        <v>1446.52</v>
      </c>
      <c r="D394" s="220"/>
      <c r="E394" s="229"/>
      <c r="F394" s="229"/>
      <c r="G394"/>
      <c r="H394" s="188">
        <f t="shared" si="17"/>
        <v>1446.52</v>
      </c>
      <c r="J394" s="4">
        <f t="shared" si="19"/>
        <v>7.6390000000000002</v>
      </c>
      <c r="K394" s="121">
        <f t="shared" si="18"/>
        <v>11049.97</v>
      </c>
    </row>
    <row r="395" spans="1:11">
      <c r="A395" s="127">
        <v>94022</v>
      </c>
      <c r="B395" s="125" t="s">
        <v>446</v>
      </c>
      <c r="C395" s="220">
        <v>27000.21</v>
      </c>
      <c r="D395" s="220"/>
      <c r="E395" s="229"/>
      <c r="F395" s="229"/>
      <c r="G395"/>
      <c r="H395" s="188">
        <f t="shared" si="17"/>
        <v>27000.21</v>
      </c>
      <c r="J395" s="4">
        <f t="shared" si="19"/>
        <v>7.6390000000000002</v>
      </c>
      <c r="K395" s="121">
        <f t="shared" si="18"/>
        <v>206254.6</v>
      </c>
    </row>
    <row r="396" spans="1:11">
      <c r="A396" s="127">
        <v>94023</v>
      </c>
      <c r="B396" s="125" t="s">
        <v>447</v>
      </c>
      <c r="C396" s="220"/>
      <c r="D396" s="220"/>
      <c r="E396" s="229"/>
      <c r="F396" s="229"/>
      <c r="G396"/>
      <c r="H396" s="188">
        <f t="shared" si="17"/>
        <v>0</v>
      </c>
      <c r="J396" s="4">
        <f t="shared" si="19"/>
        <v>7.6390000000000002</v>
      </c>
      <c r="K396" s="121">
        <f t="shared" si="18"/>
        <v>0</v>
      </c>
    </row>
    <row r="397" spans="1:11">
      <c r="A397" s="127">
        <v>94024</v>
      </c>
      <c r="B397" s="125" t="s">
        <v>448</v>
      </c>
      <c r="C397" s="220">
        <v>500</v>
      </c>
      <c r="D397" s="220"/>
      <c r="E397" s="229"/>
      <c r="F397" s="229"/>
      <c r="G397"/>
      <c r="H397" s="188">
        <f t="shared" si="17"/>
        <v>500</v>
      </c>
      <c r="J397" s="4">
        <f t="shared" si="19"/>
        <v>7.6390000000000002</v>
      </c>
      <c r="K397" s="121">
        <f t="shared" si="18"/>
        <v>3819.5</v>
      </c>
    </row>
    <row r="398" spans="1:11">
      <c r="A398" s="127">
        <v>94025</v>
      </c>
      <c r="B398" s="125" t="s">
        <v>449</v>
      </c>
      <c r="C398" s="220"/>
      <c r="D398" s="220"/>
      <c r="E398" s="229"/>
      <c r="F398" s="229"/>
      <c r="G398"/>
      <c r="H398" s="188">
        <f t="shared" si="17"/>
        <v>0</v>
      </c>
      <c r="J398" s="4">
        <f t="shared" si="19"/>
        <v>7.6390000000000002</v>
      </c>
      <c r="K398" s="121">
        <f t="shared" si="18"/>
        <v>0</v>
      </c>
    </row>
    <row r="399" spans="1:11">
      <c r="A399" s="130">
        <v>94026</v>
      </c>
      <c r="B399" s="123" t="s">
        <v>485</v>
      </c>
      <c r="C399" s="221">
        <v>81336.679999999993</v>
      </c>
      <c r="D399" s="221"/>
      <c r="E399" s="230">
        <v>149296.32999999999</v>
      </c>
      <c r="F399" s="230">
        <v>6270.3999999999978</v>
      </c>
      <c r="G399" s="190"/>
      <c r="H399" s="190">
        <f t="shared" ref="H399:H428" si="20">ROUND(C399-D399+E399-F399,2)</f>
        <v>224362.61</v>
      </c>
      <c r="J399" s="4">
        <f t="shared" si="19"/>
        <v>7.6390000000000002</v>
      </c>
      <c r="K399" s="124">
        <f t="shared" si="18"/>
        <v>1713905.98</v>
      </c>
    </row>
    <row r="400" spans="1:11">
      <c r="A400" s="127">
        <v>94027</v>
      </c>
      <c r="B400" s="125" t="s">
        <v>450</v>
      </c>
      <c r="C400" s="220">
        <v>548.95000000000005</v>
      </c>
      <c r="D400" s="220"/>
      <c r="E400" s="229"/>
      <c r="F400" s="229"/>
      <c r="G400"/>
      <c r="H400" s="188">
        <f t="shared" si="20"/>
        <v>548.95000000000005</v>
      </c>
      <c r="J400" s="4">
        <f t="shared" si="19"/>
        <v>7.6390000000000002</v>
      </c>
      <c r="K400" s="121">
        <f t="shared" si="18"/>
        <v>4193.43</v>
      </c>
    </row>
    <row r="401" spans="1:11">
      <c r="A401" s="127">
        <v>94028</v>
      </c>
      <c r="B401" s="4" t="s">
        <v>451</v>
      </c>
      <c r="C401" s="220"/>
      <c r="D401" s="220"/>
      <c r="E401" s="229"/>
      <c r="F401" s="229"/>
      <c r="G401"/>
      <c r="H401" s="188">
        <f t="shared" si="20"/>
        <v>0</v>
      </c>
      <c r="J401" s="4">
        <f t="shared" si="19"/>
        <v>7.6390000000000002</v>
      </c>
      <c r="K401" s="121">
        <f t="shared" si="18"/>
        <v>0</v>
      </c>
    </row>
    <row r="402" spans="1:11">
      <c r="A402" s="127">
        <v>94029</v>
      </c>
      <c r="B402" s="4" t="s">
        <v>452</v>
      </c>
      <c r="C402" s="220"/>
      <c r="D402" s="220"/>
      <c r="E402" s="229"/>
      <c r="F402" s="229"/>
      <c r="G402"/>
      <c r="H402" s="188">
        <f t="shared" si="20"/>
        <v>0</v>
      </c>
      <c r="J402" s="4">
        <f t="shared" si="19"/>
        <v>7.6390000000000002</v>
      </c>
      <c r="K402" s="121">
        <f t="shared" si="18"/>
        <v>0</v>
      </c>
    </row>
    <row r="403" spans="1:11">
      <c r="A403" s="127">
        <v>95001</v>
      </c>
      <c r="B403" s="37" t="s">
        <v>397</v>
      </c>
      <c r="C403" s="220"/>
      <c r="D403" s="220"/>
      <c r="E403" s="229"/>
      <c r="F403" s="229"/>
      <c r="G403"/>
      <c r="H403" s="188">
        <f t="shared" si="20"/>
        <v>0</v>
      </c>
      <c r="J403" s="4">
        <f t="shared" si="19"/>
        <v>7.6390000000000002</v>
      </c>
      <c r="K403" s="121">
        <f t="shared" si="18"/>
        <v>0</v>
      </c>
    </row>
    <row r="404" spans="1:11">
      <c r="A404" s="127">
        <v>95002</v>
      </c>
      <c r="B404" s="37" t="s">
        <v>398</v>
      </c>
      <c r="C404" s="220">
        <v>12446.63</v>
      </c>
      <c r="D404" s="220"/>
      <c r="E404" s="229"/>
      <c r="F404" s="229"/>
      <c r="G404"/>
      <c r="H404" s="188">
        <f t="shared" si="20"/>
        <v>12446.63</v>
      </c>
      <c r="J404" s="4">
        <f t="shared" si="19"/>
        <v>7.6390000000000002</v>
      </c>
      <c r="K404" s="121">
        <f t="shared" si="18"/>
        <v>95079.81</v>
      </c>
    </row>
    <row r="405" spans="1:11">
      <c r="A405" s="127">
        <v>95003</v>
      </c>
      <c r="B405" s="37" t="s">
        <v>399</v>
      </c>
      <c r="C405" s="220">
        <v>4298.1000000000004</v>
      </c>
      <c r="D405" s="220"/>
      <c r="E405" s="229"/>
      <c r="F405" s="229"/>
      <c r="G405"/>
      <c r="H405" s="188">
        <f t="shared" si="20"/>
        <v>4298.1000000000004</v>
      </c>
      <c r="J405" s="4">
        <f t="shared" si="19"/>
        <v>7.6390000000000002</v>
      </c>
      <c r="K405" s="121">
        <f t="shared" si="18"/>
        <v>32833.19</v>
      </c>
    </row>
    <row r="406" spans="1:11">
      <c r="A406" s="127">
        <v>96001</v>
      </c>
      <c r="B406" s="37" t="s">
        <v>453</v>
      </c>
      <c r="C406" s="220">
        <v>3624.98</v>
      </c>
      <c r="D406" s="220"/>
      <c r="E406" s="229"/>
      <c r="F406" s="229"/>
      <c r="G406"/>
      <c r="H406" s="188">
        <f t="shared" si="20"/>
        <v>3624.98</v>
      </c>
      <c r="J406" s="4">
        <f t="shared" si="19"/>
        <v>7.6390000000000002</v>
      </c>
      <c r="K406" s="121">
        <f t="shared" si="18"/>
        <v>27691.22</v>
      </c>
    </row>
    <row r="407" spans="1:11">
      <c r="A407" s="127">
        <v>96002</v>
      </c>
      <c r="B407" s="37" t="s">
        <v>454</v>
      </c>
      <c r="C407" s="220">
        <v>360</v>
      </c>
      <c r="D407" s="220"/>
      <c r="E407" s="229"/>
      <c r="F407" s="229"/>
      <c r="G407"/>
      <c r="H407" s="188">
        <f t="shared" si="20"/>
        <v>360</v>
      </c>
      <c r="J407" s="4">
        <f t="shared" si="19"/>
        <v>7.6390000000000002</v>
      </c>
      <c r="K407" s="121">
        <f t="shared" si="18"/>
        <v>2750.04</v>
      </c>
    </row>
    <row r="408" spans="1:11">
      <c r="A408" s="127">
        <v>96003</v>
      </c>
      <c r="B408" s="37" t="s">
        <v>455</v>
      </c>
      <c r="C408" s="220">
        <v>750</v>
      </c>
      <c r="D408" s="220"/>
      <c r="E408" s="229"/>
      <c r="F408" s="229"/>
      <c r="G408"/>
      <c r="H408" s="188">
        <f t="shared" si="20"/>
        <v>750</v>
      </c>
      <c r="J408" s="4">
        <f t="shared" si="19"/>
        <v>7.6390000000000002</v>
      </c>
      <c r="K408" s="121">
        <f t="shared" si="18"/>
        <v>5729.25</v>
      </c>
    </row>
    <row r="409" spans="1:11">
      <c r="A409" s="127">
        <v>96004</v>
      </c>
      <c r="B409" s="37" t="s">
        <v>456</v>
      </c>
      <c r="C409" s="220">
        <v>540</v>
      </c>
      <c r="D409" s="220"/>
      <c r="E409" s="229"/>
      <c r="F409" s="229"/>
      <c r="G409"/>
      <c r="H409" s="188">
        <f t="shared" si="20"/>
        <v>540</v>
      </c>
      <c r="J409" s="4">
        <f t="shared" si="19"/>
        <v>7.6390000000000002</v>
      </c>
      <c r="K409" s="121">
        <f t="shared" si="18"/>
        <v>4125.0600000000004</v>
      </c>
    </row>
    <row r="410" spans="1:11">
      <c r="A410" s="127">
        <v>96005</v>
      </c>
      <c r="B410" s="37" t="s">
        <v>457</v>
      </c>
      <c r="C410" s="220">
        <v>177</v>
      </c>
      <c r="D410" s="220"/>
      <c r="E410" s="229"/>
      <c r="F410" s="229"/>
      <c r="G410"/>
      <c r="H410" s="188">
        <f t="shared" si="20"/>
        <v>177</v>
      </c>
      <c r="J410" s="4">
        <f t="shared" si="19"/>
        <v>7.6390000000000002</v>
      </c>
      <c r="K410" s="121">
        <f t="shared" si="18"/>
        <v>1352.1</v>
      </c>
    </row>
    <row r="411" spans="1:11">
      <c r="A411" s="127">
        <v>96006</v>
      </c>
      <c r="B411" s="37" t="s">
        <v>488</v>
      </c>
      <c r="C411" s="220"/>
      <c r="D411" s="220"/>
      <c r="E411" s="229"/>
      <c r="F411" s="229"/>
      <c r="G411"/>
      <c r="H411" s="188">
        <f t="shared" si="20"/>
        <v>0</v>
      </c>
      <c r="J411" s="4">
        <f t="shared" si="19"/>
        <v>7.6390000000000002</v>
      </c>
      <c r="K411" s="121">
        <f t="shared" si="18"/>
        <v>0</v>
      </c>
    </row>
    <row r="412" spans="1:11">
      <c r="A412" s="127">
        <v>96007</v>
      </c>
      <c r="B412" s="37" t="s">
        <v>458</v>
      </c>
      <c r="C412" s="220">
        <v>256929.4</v>
      </c>
      <c r="D412" s="220"/>
      <c r="E412" s="229"/>
      <c r="F412" s="229"/>
      <c r="G412"/>
      <c r="H412" s="188">
        <f t="shared" si="20"/>
        <v>256929.4</v>
      </c>
      <c r="J412" s="4">
        <f t="shared" si="19"/>
        <v>7.6390000000000002</v>
      </c>
      <c r="K412" s="121">
        <f t="shared" si="18"/>
        <v>1962683.69</v>
      </c>
    </row>
    <row r="413" spans="1:11">
      <c r="A413" s="127">
        <v>96008</v>
      </c>
      <c r="B413" s="37" t="s">
        <v>459</v>
      </c>
      <c r="C413" s="220">
        <v>1859.6</v>
      </c>
      <c r="D413" s="220"/>
      <c r="E413" s="229"/>
      <c r="F413" s="229"/>
      <c r="G413"/>
      <c r="H413" s="188">
        <f t="shared" si="20"/>
        <v>1859.6</v>
      </c>
      <c r="J413" s="4">
        <f t="shared" si="19"/>
        <v>7.6390000000000002</v>
      </c>
      <c r="K413" s="121">
        <f t="shared" si="18"/>
        <v>14205.48</v>
      </c>
    </row>
    <row r="414" spans="1:11">
      <c r="A414" s="127">
        <v>97001</v>
      </c>
      <c r="B414" s="37" t="s">
        <v>463</v>
      </c>
      <c r="C414" s="220">
        <v>7393</v>
      </c>
      <c r="D414" s="220"/>
      <c r="E414" s="229"/>
      <c r="F414" s="229"/>
      <c r="G414"/>
      <c r="H414" s="188">
        <f t="shared" si="20"/>
        <v>7393</v>
      </c>
      <c r="J414" s="4">
        <f t="shared" si="19"/>
        <v>7.6390000000000002</v>
      </c>
      <c r="K414" s="121">
        <f t="shared" si="18"/>
        <v>56475.13</v>
      </c>
    </row>
    <row r="415" spans="1:11">
      <c r="A415" s="127">
        <v>97002</v>
      </c>
      <c r="B415" s="37" t="s">
        <v>464</v>
      </c>
      <c r="C415" s="220">
        <v>141.63</v>
      </c>
      <c r="D415" s="220"/>
      <c r="E415" s="229"/>
      <c r="F415" s="229"/>
      <c r="G415"/>
      <c r="H415" s="188">
        <f t="shared" si="20"/>
        <v>141.63</v>
      </c>
      <c r="J415" s="4">
        <f t="shared" si="19"/>
        <v>7.6390000000000002</v>
      </c>
      <c r="K415" s="121">
        <f t="shared" si="18"/>
        <v>1081.9100000000001</v>
      </c>
    </row>
    <row r="416" spans="1:11">
      <c r="A416" s="127">
        <v>97003</v>
      </c>
      <c r="B416" s="37" t="s">
        <v>460</v>
      </c>
      <c r="C416" s="220">
        <v>37708.94</v>
      </c>
      <c r="D416" s="220"/>
      <c r="E416" s="229"/>
      <c r="F416" s="229"/>
      <c r="G416"/>
      <c r="H416" s="188">
        <f t="shared" si="20"/>
        <v>37708.94</v>
      </c>
      <c r="J416" s="4">
        <f t="shared" si="19"/>
        <v>7.6390000000000002</v>
      </c>
      <c r="K416" s="121">
        <f t="shared" si="18"/>
        <v>288058.59000000003</v>
      </c>
    </row>
    <row r="417" spans="1:11">
      <c r="A417" s="127">
        <v>97004</v>
      </c>
      <c r="B417" s="37" t="s">
        <v>461</v>
      </c>
      <c r="C417" s="220">
        <v>664.51</v>
      </c>
      <c r="D417" s="220"/>
      <c r="E417" s="229"/>
      <c r="F417" s="229"/>
      <c r="G417"/>
      <c r="H417" s="188">
        <f t="shared" si="20"/>
        <v>664.51</v>
      </c>
      <c r="J417" s="4">
        <f t="shared" si="19"/>
        <v>7.6390000000000002</v>
      </c>
      <c r="K417" s="121">
        <f t="shared" si="18"/>
        <v>5076.1899999999996</v>
      </c>
    </row>
    <row r="418" spans="1:11">
      <c r="A418" s="130">
        <v>97005</v>
      </c>
      <c r="B418" s="123" t="s">
        <v>467</v>
      </c>
      <c r="C418" s="221">
        <v>2164.17</v>
      </c>
      <c r="D418" s="221"/>
      <c r="E418" s="230"/>
      <c r="F418" s="230"/>
      <c r="G418" s="190"/>
      <c r="H418" s="190">
        <f t="shared" si="20"/>
        <v>2164.17</v>
      </c>
      <c r="J418" s="4">
        <f t="shared" si="19"/>
        <v>7.6390000000000002</v>
      </c>
      <c r="K418" s="124">
        <f t="shared" si="18"/>
        <v>16532.09</v>
      </c>
    </row>
    <row r="419" spans="1:11">
      <c r="A419" s="36">
        <v>97006</v>
      </c>
      <c r="B419" s="132" t="s">
        <v>468</v>
      </c>
      <c r="C419" s="220"/>
      <c r="D419" s="220"/>
      <c r="E419" s="229"/>
      <c r="F419" s="229"/>
      <c r="G419"/>
      <c r="H419" s="188">
        <f t="shared" si="20"/>
        <v>0</v>
      </c>
      <c r="J419" s="4">
        <f t="shared" si="19"/>
        <v>7.6390000000000002</v>
      </c>
      <c r="K419" s="121">
        <f t="shared" si="18"/>
        <v>0</v>
      </c>
    </row>
    <row r="420" spans="1:11">
      <c r="A420" s="36">
        <v>98000</v>
      </c>
      <c r="B420" s="132" t="s">
        <v>489</v>
      </c>
      <c r="C420" s="220"/>
      <c r="D420" s="220"/>
      <c r="E420" s="229"/>
      <c r="F420" s="229"/>
      <c r="G420"/>
      <c r="H420" s="188">
        <f t="shared" si="20"/>
        <v>0</v>
      </c>
      <c r="J420" s="4">
        <f t="shared" si="19"/>
        <v>7.6390000000000002</v>
      </c>
      <c r="K420" s="121">
        <f t="shared" si="18"/>
        <v>0</v>
      </c>
    </row>
    <row r="421" spans="1:11">
      <c r="A421" s="36">
        <v>98001</v>
      </c>
      <c r="B421" s="132" t="s">
        <v>490</v>
      </c>
      <c r="C421" s="220"/>
      <c r="D421" s="220"/>
      <c r="E421" s="229"/>
      <c r="F421" s="229"/>
      <c r="G421"/>
      <c r="H421" s="188">
        <f t="shared" si="20"/>
        <v>0</v>
      </c>
      <c r="J421" s="4">
        <f t="shared" si="19"/>
        <v>7.6390000000000002</v>
      </c>
      <c r="K421" s="121">
        <f t="shared" si="18"/>
        <v>0</v>
      </c>
    </row>
    <row r="422" spans="1:11">
      <c r="A422" s="36">
        <v>98002</v>
      </c>
      <c r="B422" s="132" t="s">
        <v>491</v>
      </c>
      <c r="C422" s="220"/>
      <c r="D422" s="220"/>
      <c r="E422" s="229"/>
      <c r="F422" s="229"/>
      <c r="G422"/>
      <c r="H422" s="188">
        <f t="shared" si="20"/>
        <v>0</v>
      </c>
      <c r="J422" s="4">
        <f t="shared" si="19"/>
        <v>7.6390000000000002</v>
      </c>
      <c r="K422" s="121">
        <f t="shared" si="18"/>
        <v>0</v>
      </c>
    </row>
    <row r="423" spans="1:11">
      <c r="A423" s="36">
        <v>60001</v>
      </c>
      <c r="B423" s="132" t="s">
        <v>392</v>
      </c>
      <c r="C423" s="220"/>
      <c r="D423" s="220"/>
      <c r="E423" s="229"/>
      <c r="F423" s="229"/>
      <c r="G423"/>
      <c r="H423" s="188">
        <f t="shared" si="20"/>
        <v>0</v>
      </c>
      <c r="J423" s="4">
        <f t="shared" si="19"/>
        <v>7.6390000000000002</v>
      </c>
      <c r="K423" s="121">
        <f t="shared" si="18"/>
        <v>0</v>
      </c>
    </row>
    <row r="424" spans="1:11">
      <c r="A424" s="36">
        <v>60002</v>
      </c>
      <c r="B424" s="132" t="s">
        <v>393</v>
      </c>
      <c r="C424" s="220"/>
      <c r="D424" s="220"/>
      <c r="E424" s="229"/>
      <c r="F424" s="229"/>
      <c r="G424"/>
      <c r="H424" s="188">
        <f t="shared" si="20"/>
        <v>0</v>
      </c>
      <c r="J424" s="4">
        <f t="shared" si="19"/>
        <v>7.6390000000000002</v>
      </c>
      <c r="K424" s="121">
        <f t="shared" si="18"/>
        <v>0</v>
      </c>
    </row>
    <row r="425" spans="1:11">
      <c r="A425" s="127">
        <v>60003</v>
      </c>
      <c r="B425" s="37" t="s">
        <v>394</v>
      </c>
      <c r="C425" s="220"/>
      <c r="D425" s="220"/>
      <c r="E425" s="229"/>
      <c r="F425" s="229"/>
      <c r="G425"/>
      <c r="H425" s="188">
        <f t="shared" si="20"/>
        <v>0</v>
      </c>
      <c r="J425" s="4">
        <f t="shared" si="19"/>
        <v>7.6390000000000002</v>
      </c>
      <c r="K425" s="121">
        <f t="shared" si="18"/>
        <v>0</v>
      </c>
    </row>
    <row r="426" spans="1:11">
      <c r="A426" s="127">
        <v>60004</v>
      </c>
      <c r="B426" s="37" t="s">
        <v>395</v>
      </c>
      <c r="C426" s="220"/>
      <c r="D426" s="220">
        <v>95714.75</v>
      </c>
      <c r="E426" s="229"/>
      <c r="F426" s="229"/>
      <c r="G426"/>
      <c r="H426" s="188">
        <f t="shared" si="20"/>
        <v>-95714.75</v>
      </c>
      <c r="J426" s="4">
        <f t="shared" si="19"/>
        <v>7.6390000000000002</v>
      </c>
      <c r="K426" s="121">
        <f t="shared" si="18"/>
        <v>-731164.98</v>
      </c>
    </row>
    <row r="427" spans="1:11">
      <c r="A427" s="127">
        <v>60005</v>
      </c>
      <c r="B427" s="37" t="s">
        <v>396</v>
      </c>
      <c r="C427" s="220"/>
      <c r="D427" s="220">
        <v>32790</v>
      </c>
      <c r="E427" s="229"/>
      <c r="F427" s="229"/>
      <c r="G427"/>
      <c r="H427" s="188">
        <f t="shared" si="20"/>
        <v>-32790</v>
      </c>
      <c r="J427" s="4">
        <f t="shared" si="19"/>
        <v>7.6390000000000002</v>
      </c>
      <c r="K427" s="121">
        <f t="shared" si="18"/>
        <v>-250482.81</v>
      </c>
    </row>
    <row r="428" spans="1:11">
      <c r="A428" s="127">
        <v>60006</v>
      </c>
      <c r="B428" s="37" t="s">
        <v>462</v>
      </c>
      <c r="C428" s="222"/>
      <c r="D428" s="222"/>
      <c r="E428" s="232"/>
      <c r="F428" s="232"/>
      <c r="G428"/>
      <c r="H428" s="188">
        <f t="shared" si="20"/>
        <v>0</v>
      </c>
      <c r="J428" s="4">
        <f t="shared" si="19"/>
        <v>7.6390000000000002</v>
      </c>
      <c r="K428" s="121">
        <f t="shared" si="18"/>
        <v>0</v>
      </c>
    </row>
    <row r="429" spans="1:11" ht="15" thickBot="1">
      <c r="A429" s="36"/>
      <c r="B429" s="37" t="s">
        <v>486</v>
      </c>
      <c r="C429" s="184">
        <f>SUM(C8:C428)</f>
        <v>13888824.15</v>
      </c>
      <c r="D429" s="184">
        <f t="shared" ref="D429:F429" si="21">SUM(D8:D428)</f>
        <v>13888824.149999999</v>
      </c>
      <c r="E429" s="184">
        <f t="shared" si="21"/>
        <v>155566.72999999998</v>
      </c>
      <c r="F429" s="184">
        <f t="shared" si="21"/>
        <v>155566.72999999998</v>
      </c>
      <c r="G429"/>
      <c r="H429" s="184">
        <f t="shared" ref="H429" si="22">SUM(H8:H428)</f>
        <v>-1.9208528101444244E-9</v>
      </c>
      <c r="K429" s="38">
        <f t="shared" ref="K429" si="23">SUM(K8:K428)</f>
        <v>-9.0000013413373381E-2</v>
      </c>
    </row>
    <row r="430" spans="1:11" ht="15" thickTop="1">
      <c r="A430" s="37"/>
      <c r="B430"/>
      <c r="C430"/>
      <c r="D430" s="185">
        <f>C429-D429</f>
        <v>0</v>
      </c>
      <c r="E430"/>
      <c r="F430" s="185">
        <f>E429-F429</f>
        <v>0</v>
      </c>
      <c r="G430"/>
      <c r="H430"/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48"/>
  <sheetViews>
    <sheetView zoomScaleNormal="100" workbookViewId="0">
      <selection sqref="A1:H1048576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</cols>
  <sheetData>
    <row r="1" spans="1:11">
      <c r="A1" s="1" t="s">
        <v>471</v>
      </c>
      <c r="B1" s="182" t="s">
        <v>495</v>
      </c>
      <c r="C1"/>
      <c r="D1"/>
      <c r="E1"/>
      <c r="F1"/>
      <c r="G1"/>
      <c r="H1"/>
    </row>
    <row r="2" spans="1:11">
      <c r="A2" s="1"/>
      <c r="B2"/>
      <c r="C2"/>
      <c r="D2"/>
      <c r="E2"/>
      <c r="F2"/>
      <c r="G2"/>
      <c r="H2"/>
    </row>
    <row r="3" spans="1:11" ht="17.899999999999999" customHeight="1">
      <c r="A3"/>
      <c r="B3"/>
      <c r="C3"/>
      <c r="D3"/>
      <c r="E3"/>
      <c r="F3"/>
      <c r="G3"/>
      <c r="H3"/>
    </row>
    <row r="4" spans="1:11" ht="17.899999999999999" customHeight="1">
      <c r="A4"/>
      <c r="B4"/>
      <c r="C4"/>
      <c r="D4"/>
      <c r="E4"/>
      <c r="F4"/>
      <c r="G4"/>
      <c r="H4"/>
    </row>
    <row r="5" spans="1:11">
      <c r="A5"/>
      <c r="B5"/>
      <c r="C5"/>
      <c r="D5" s="183"/>
      <c r="E5"/>
      <c r="F5" s="183"/>
      <c r="G5"/>
      <c r="H5"/>
    </row>
    <row r="6" spans="1:11">
      <c r="A6" s="34"/>
      <c r="B6"/>
      <c r="C6" s="225" t="s">
        <v>567</v>
      </c>
      <c r="D6" s="226"/>
      <c r="E6" s="225" t="s">
        <v>568</v>
      </c>
      <c r="F6" s="226"/>
      <c r="G6"/>
      <c r="H6" s="227" t="s">
        <v>487</v>
      </c>
      <c r="K6" s="228" t="s">
        <v>487</v>
      </c>
    </row>
    <row r="7" spans="1:11">
      <c r="A7" s="35" t="s">
        <v>472</v>
      </c>
      <c r="B7" s="35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Ex.rate25!S45</f>
        <v>7.6414999999999997</v>
      </c>
      <c r="K7" s="120" t="s">
        <v>510</v>
      </c>
    </row>
    <row r="8" spans="1:11">
      <c r="A8" s="36">
        <v>11100</v>
      </c>
      <c r="B8" s="37" t="s">
        <v>227</v>
      </c>
      <c r="C8" s="220">
        <v>291927.44</v>
      </c>
      <c r="D8" s="220"/>
      <c r="E8" s="229"/>
      <c r="F8" s="229"/>
      <c r="G8"/>
      <c r="H8" s="188">
        <f>ROUND(C8-D8+E8-F8,2)</f>
        <v>291927.44</v>
      </c>
      <c r="J8" s="4">
        <f>J7</f>
        <v>7.6414999999999997</v>
      </c>
      <c r="K8" s="121">
        <f t="shared" ref="K8:K71" si="0">ROUND(H8*J8,2)</f>
        <v>2230763.5299999998</v>
      </c>
    </row>
    <row r="9" spans="1:11">
      <c r="A9" s="36">
        <v>11101</v>
      </c>
      <c r="B9" s="37" t="s">
        <v>228</v>
      </c>
      <c r="C9" s="220"/>
      <c r="D9" s="220">
        <v>291927.44</v>
      </c>
      <c r="E9" s="229"/>
      <c r="F9" s="229"/>
      <c r="G9"/>
      <c r="H9" s="188">
        <f t="shared" ref="H9:H72" si="1">ROUND(C9-D9+E9-F9,2)</f>
        <v>-291927.44</v>
      </c>
      <c r="J9" s="4">
        <f t="shared" ref="J9:J72" si="2">J8</f>
        <v>7.6414999999999997</v>
      </c>
      <c r="K9" s="121">
        <f t="shared" si="0"/>
        <v>-2230763.5299999998</v>
      </c>
    </row>
    <row r="10" spans="1:11">
      <c r="A10" s="36">
        <v>11200</v>
      </c>
      <c r="B10" s="37" t="s">
        <v>229</v>
      </c>
      <c r="C10" s="220">
        <v>36427</v>
      </c>
      <c r="D10" s="220"/>
      <c r="E10" s="229"/>
      <c r="F10" s="229"/>
      <c r="G10"/>
      <c r="H10" s="188">
        <f t="shared" si="1"/>
        <v>36427</v>
      </c>
      <c r="J10" s="4">
        <f t="shared" si="2"/>
        <v>7.6414999999999997</v>
      </c>
      <c r="K10" s="121">
        <f t="shared" si="0"/>
        <v>278356.92</v>
      </c>
    </row>
    <row r="11" spans="1:11">
      <c r="A11" s="36">
        <v>11201</v>
      </c>
      <c r="B11" s="37" t="s">
        <v>230</v>
      </c>
      <c r="C11" s="220"/>
      <c r="D11" s="220">
        <v>24420.33</v>
      </c>
      <c r="E11" s="229"/>
      <c r="F11" s="229"/>
      <c r="G11"/>
      <c r="H11" s="188">
        <f t="shared" si="1"/>
        <v>-24420.33</v>
      </c>
      <c r="J11" s="4">
        <f t="shared" si="2"/>
        <v>7.6414999999999997</v>
      </c>
      <c r="K11" s="121">
        <f t="shared" si="0"/>
        <v>-186607.95</v>
      </c>
    </row>
    <row r="12" spans="1:11">
      <c r="A12" s="36">
        <v>11300</v>
      </c>
      <c r="B12" s="37" t="s">
        <v>231</v>
      </c>
      <c r="C12" s="220">
        <v>62741.91</v>
      </c>
      <c r="D12" s="220"/>
      <c r="E12" s="229"/>
      <c r="F12" s="229"/>
      <c r="G12"/>
      <c r="H12" s="188">
        <f t="shared" si="1"/>
        <v>62741.91</v>
      </c>
      <c r="J12" s="4">
        <f t="shared" si="2"/>
        <v>7.6414999999999997</v>
      </c>
      <c r="K12" s="121">
        <f t="shared" si="0"/>
        <v>479442.31</v>
      </c>
    </row>
    <row r="13" spans="1:11">
      <c r="A13" s="36">
        <v>11301</v>
      </c>
      <c r="B13" s="37" t="s">
        <v>232</v>
      </c>
      <c r="C13" s="220"/>
      <c r="D13" s="220">
        <v>45761.78</v>
      </c>
      <c r="E13" s="229"/>
      <c r="F13" s="229"/>
      <c r="G13"/>
      <c r="H13" s="188">
        <f t="shared" si="1"/>
        <v>-45761.78</v>
      </c>
      <c r="J13" s="4">
        <f t="shared" si="2"/>
        <v>7.6414999999999997</v>
      </c>
      <c r="K13" s="121">
        <f t="shared" si="0"/>
        <v>-349688.64</v>
      </c>
    </row>
    <row r="14" spans="1:11">
      <c r="A14" s="36">
        <v>11400</v>
      </c>
      <c r="B14" s="37" t="s">
        <v>233</v>
      </c>
      <c r="C14" s="220">
        <v>3300</v>
      </c>
      <c r="D14" s="220"/>
      <c r="E14" s="229"/>
      <c r="F14" s="229"/>
      <c r="G14"/>
      <c r="H14" s="188">
        <f t="shared" si="1"/>
        <v>3300</v>
      </c>
      <c r="J14" s="4">
        <f t="shared" si="2"/>
        <v>7.6414999999999997</v>
      </c>
      <c r="K14" s="121">
        <f t="shared" si="0"/>
        <v>25216.95</v>
      </c>
    </row>
    <row r="15" spans="1:11">
      <c r="A15" s="36">
        <v>11401</v>
      </c>
      <c r="B15" s="37" t="s">
        <v>234</v>
      </c>
      <c r="C15" s="220"/>
      <c r="D15" s="220">
        <v>1650</v>
      </c>
      <c r="E15" s="229"/>
      <c r="F15" s="229"/>
      <c r="G15"/>
      <c r="H15" s="188">
        <f t="shared" si="1"/>
        <v>-1650</v>
      </c>
      <c r="J15" s="4">
        <f t="shared" si="2"/>
        <v>7.6414999999999997</v>
      </c>
      <c r="K15" s="121">
        <f t="shared" si="0"/>
        <v>-12608.48</v>
      </c>
    </row>
    <row r="16" spans="1:11">
      <c r="A16" s="122">
        <v>11500</v>
      </c>
      <c r="B16" s="123" t="s">
        <v>237</v>
      </c>
      <c r="C16" s="221">
        <v>269857.01</v>
      </c>
      <c r="D16" s="221"/>
      <c r="E16" s="230"/>
      <c r="F16" s="230"/>
      <c r="G16" s="190"/>
      <c r="H16" s="190">
        <f t="shared" si="1"/>
        <v>269857.01</v>
      </c>
      <c r="J16" s="4">
        <f t="shared" si="2"/>
        <v>7.6414999999999997</v>
      </c>
      <c r="K16" s="124">
        <f t="shared" si="0"/>
        <v>2062112.34</v>
      </c>
    </row>
    <row r="17" spans="1:11">
      <c r="A17" s="122">
        <v>11501</v>
      </c>
      <c r="B17" s="123" t="s">
        <v>238</v>
      </c>
      <c r="C17" s="221"/>
      <c r="D17" s="221">
        <v>166006.68</v>
      </c>
      <c r="E17" s="230"/>
      <c r="F17" s="230"/>
      <c r="G17" s="190"/>
      <c r="H17" s="190">
        <f t="shared" si="1"/>
        <v>-166006.68</v>
      </c>
      <c r="J17" s="4">
        <f t="shared" si="2"/>
        <v>7.6414999999999997</v>
      </c>
      <c r="K17" s="124">
        <f t="shared" si="0"/>
        <v>-1268540.05</v>
      </c>
    </row>
    <row r="18" spans="1:11">
      <c r="A18" s="36">
        <v>11600</v>
      </c>
      <c r="B18" s="37" t="s">
        <v>239</v>
      </c>
      <c r="C18" s="220">
        <v>25043.759999999998</v>
      </c>
      <c r="D18" s="220"/>
      <c r="E18" s="229"/>
      <c r="F18" s="229"/>
      <c r="G18"/>
      <c r="H18" s="188">
        <f t="shared" si="1"/>
        <v>25043.759999999998</v>
      </c>
      <c r="J18" s="4">
        <f t="shared" si="2"/>
        <v>7.6414999999999997</v>
      </c>
      <c r="K18" s="121">
        <f t="shared" si="0"/>
        <v>191371.89</v>
      </c>
    </row>
    <row r="19" spans="1:11">
      <c r="A19" s="36">
        <v>11601</v>
      </c>
      <c r="B19" s="37" t="s">
        <v>240</v>
      </c>
      <c r="C19" s="220"/>
      <c r="D19" s="220">
        <v>4174</v>
      </c>
      <c r="E19" s="229"/>
      <c r="F19" s="229"/>
      <c r="G19"/>
      <c r="H19" s="188">
        <f t="shared" si="1"/>
        <v>-4174</v>
      </c>
      <c r="J19" s="4">
        <f t="shared" si="2"/>
        <v>7.6414999999999997</v>
      </c>
      <c r="K19" s="121">
        <f t="shared" si="0"/>
        <v>-31895.62</v>
      </c>
    </row>
    <row r="20" spans="1:11">
      <c r="A20" s="36">
        <v>11700</v>
      </c>
      <c r="B20" s="37" t="s">
        <v>474</v>
      </c>
      <c r="C20" s="220">
        <v>38695</v>
      </c>
      <c r="D20" s="220"/>
      <c r="E20" s="229"/>
      <c r="F20" s="229"/>
      <c r="G20"/>
      <c r="H20" s="188">
        <f t="shared" si="1"/>
        <v>38695</v>
      </c>
      <c r="J20" s="4">
        <f t="shared" si="2"/>
        <v>7.6414999999999997</v>
      </c>
      <c r="K20" s="121">
        <f t="shared" si="0"/>
        <v>295687.84000000003</v>
      </c>
    </row>
    <row r="21" spans="1:11">
      <c r="A21" s="36">
        <v>11701</v>
      </c>
      <c r="B21" s="37" t="s">
        <v>236</v>
      </c>
      <c r="C21" s="220"/>
      <c r="D21" s="220">
        <v>6126.74</v>
      </c>
      <c r="E21" s="229"/>
      <c r="F21" s="229"/>
      <c r="G21"/>
      <c r="H21" s="188">
        <f t="shared" si="1"/>
        <v>-6126.74</v>
      </c>
      <c r="J21" s="4">
        <f t="shared" si="2"/>
        <v>7.6414999999999997</v>
      </c>
      <c r="K21" s="121">
        <f t="shared" si="0"/>
        <v>-46817.48</v>
      </c>
    </row>
    <row r="22" spans="1:11">
      <c r="A22" s="36">
        <v>12001</v>
      </c>
      <c r="B22" s="37" t="s">
        <v>224</v>
      </c>
      <c r="C22" s="220"/>
      <c r="D22" s="220"/>
      <c r="E22" s="229"/>
      <c r="F22" s="229"/>
      <c r="G22"/>
      <c r="H22" s="188">
        <f t="shared" si="1"/>
        <v>0</v>
      </c>
      <c r="J22" s="4">
        <f t="shared" si="2"/>
        <v>7.6414999999999997</v>
      </c>
      <c r="K22" s="121">
        <f t="shared" si="0"/>
        <v>0</v>
      </c>
    </row>
    <row r="23" spans="1:11">
      <c r="A23" s="36">
        <v>12002</v>
      </c>
      <c r="B23" s="37" t="s">
        <v>225</v>
      </c>
      <c r="C23" s="220"/>
      <c r="D23" s="220"/>
      <c r="E23" s="229"/>
      <c r="F23" s="229"/>
      <c r="G23"/>
      <c r="H23" s="188">
        <f t="shared" si="1"/>
        <v>0</v>
      </c>
      <c r="J23" s="4">
        <f t="shared" si="2"/>
        <v>7.6414999999999997</v>
      </c>
      <c r="K23" s="121">
        <f t="shared" si="0"/>
        <v>0</v>
      </c>
    </row>
    <row r="24" spans="1:11" s="126" customFormat="1">
      <c r="A24" s="36">
        <v>12003</v>
      </c>
      <c r="B24" s="125" t="s">
        <v>226</v>
      </c>
      <c r="C24" s="220"/>
      <c r="D24" s="220"/>
      <c r="E24" s="229"/>
      <c r="F24" s="229"/>
      <c r="G24" s="183"/>
      <c r="H24" s="188">
        <f t="shared" si="1"/>
        <v>0</v>
      </c>
      <c r="J24" s="4">
        <f t="shared" si="2"/>
        <v>7.6414999999999997</v>
      </c>
      <c r="K24" s="121">
        <f t="shared" si="0"/>
        <v>0</v>
      </c>
    </row>
    <row r="25" spans="1:11">
      <c r="A25" s="127">
        <v>13011</v>
      </c>
      <c r="B25" s="37" t="s">
        <v>91</v>
      </c>
      <c r="C25" s="220"/>
      <c r="D25" s="220"/>
      <c r="E25" s="229"/>
      <c r="F25" s="229"/>
      <c r="G25"/>
      <c r="H25" s="188">
        <f t="shared" si="1"/>
        <v>0</v>
      </c>
      <c r="J25" s="4">
        <f t="shared" si="2"/>
        <v>7.6414999999999997</v>
      </c>
      <c r="K25" s="121">
        <f t="shared" si="0"/>
        <v>0</v>
      </c>
    </row>
    <row r="26" spans="1:11">
      <c r="A26" s="127">
        <v>13012</v>
      </c>
      <c r="B26" s="125" t="s">
        <v>92</v>
      </c>
      <c r="C26" s="220"/>
      <c r="D26" s="220"/>
      <c r="E26" s="229"/>
      <c r="F26" s="229"/>
      <c r="G26"/>
      <c r="H26" s="188">
        <f t="shared" si="1"/>
        <v>0</v>
      </c>
      <c r="J26" s="4">
        <f t="shared" si="2"/>
        <v>7.6414999999999997</v>
      </c>
      <c r="K26" s="121">
        <f t="shared" si="0"/>
        <v>0</v>
      </c>
    </row>
    <row r="27" spans="1:11">
      <c r="A27" s="127">
        <v>13021</v>
      </c>
      <c r="B27" s="37" t="s">
        <v>93</v>
      </c>
      <c r="C27" s="220"/>
      <c r="D27" s="220"/>
      <c r="E27" s="229"/>
      <c r="F27" s="229"/>
      <c r="G27"/>
      <c r="H27" s="188">
        <f t="shared" si="1"/>
        <v>0</v>
      </c>
      <c r="J27" s="4">
        <f t="shared" si="2"/>
        <v>7.6414999999999997</v>
      </c>
      <c r="K27" s="121">
        <f t="shared" si="0"/>
        <v>0</v>
      </c>
    </row>
    <row r="28" spans="1:11">
      <c r="A28" s="127">
        <v>13022</v>
      </c>
      <c r="B28" s="37" t="s">
        <v>94</v>
      </c>
      <c r="C28" s="220"/>
      <c r="D28" s="220"/>
      <c r="E28" s="229"/>
      <c r="F28" s="229"/>
      <c r="G28"/>
      <c r="H28" s="188">
        <f t="shared" si="1"/>
        <v>0</v>
      </c>
      <c r="J28" s="4">
        <f t="shared" si="2"/>
        <v>7.6414999999999997</v>
      </c>
      <c r="K28" s="121">
        <f t="shared" si="0"/>
        <v>0</v>
      </c>
    </row>
    <row r="29" spans="1:11">
      <c r="A29" s="127">
        <v>13023</v>
      </c>
      <c r="B29" s="37" t="s">
        <v>95</v>
      </c>
      <c r="C29" s="220"/>
      <c r="D29" s="220"/>
      <c r="E29" s="229"/>
      <c r="F29" s="229"/>
      <c r="G29"/>
      <c r="H29" s="188">
        <f t="shared" si="1"/>
        <v>0</v>
      </c>
      <c r="J29" s="4">
        <f t="shared" si="2"/>
        <v>7.6414999999999997</v>
      </c>
      <c r="K29" s="121">
        <f t="shared" si="0"/>
        <v>0</v>
      </c>
    </row>
    <row r="30" spans="1:11">
      <c r="A30" s="127">
        <v>13024</v>
      </c>
      <c r="B30" s="37" t="s">
        <v>96</v>
      </c>
      <c r="C30" s="220"/>
      <c r="D30" s="220"/>
      <c r="E30" s="229"/>
      <c r="F30" s="229"/>
      <c r="G30"/>
      <c r="H30" s="188">
        <f t="shared" si="1"/>
        <v>0</v>
      </c>
      <c r="J30" s="4">
        <f t="shared" si="2"/>
        <v>7.6414999999999997</v>
      </c>
      <c r="K30" s="121">
        <f t="shared" si="0"/>
        <v>0</v>
      </c>
    </row>
    <row r="31" spans="1:11">
      <c r="A31" s="127">
        <v>13031</v>
      </c>
      <c r="B31" s="37" t="s">
        <v>97</v>
      </c>
      <c r="C31" s="220"/>
      <c r="D31" s="220"/>
      <c r="E31" s="229"/>
      <c r="F31" s="229"/>
      <c r="G31"/>
      <c r="H31" s="188">
        <f t="shared" si="1"/>
        <v>0</v>
      </c>
      <c r="J31" s="4">
        <f t="shared" si="2"/>
        <v>7.6414999999999997</v>
      </c>
      <c r="K31" s="121">
        <f t="shared" si="0"/>
        <v>0</v>
      </c>
    </row>
    <row r="32" spans="1:11">
      <c r="A32" s="127">
        <v>13032</v>
      </c>
      <c r="B32" s="37" t="s">
        <v>98</v>
      </c>
      <c r="C32" s="220"/>
      <c r="D32" s="220"/>
      <c r="E32" s="229"/>
      <c r="F32" s="229"/>
      <c r="G32"/>
      <c r="H32" s="188">
        <f t="shared" si="1"/>
        <v>0</v>
      </c>
      <c r="J32" s="4">
        <f t="shared" si="2"/>
        <v>7.6414999999999997</v>
      </c>
      <c r="K32" s="121">
        <f t="shared" si="0"/>
        <v>0</v>
      </c>
    </row>
    <row r="33" spans="1:11">
      <c r="A33" s="127">
        <v>13041</v>
      </c>
      <c r="B33" s="37" t="s">
        <v>99</v>
      </c>
      <c r="C33" s="220"/>
      <c r="D33" s="220"/>
      <c r="E33" s="229"/>
      <c r="F33" s="229"/>
      <c r="G33"/>
      <c r="H33" s="188">
        <f t="shared" si="1"/>
        <v>0</v>
      </c>
      <c r="J33" s="4">
        <f t="shared" si="2"/>
        <v>7.6414999999999997</v>
      </c>
      <c r="K33" s="121">
        <f t="shared" si="0"/>
        <v>0</v>
      </c>
    </row>
    <row r="34" spans="1:11">
      <c r="A34" s="127">
        <v>13042</v>
      </c>
      <c r="B34" s="37" t="s">
        <v>100</v>
      </c>
      <c r="C34" s="220"/>
      <c r="D34" s="220"/>
      <c r="E34" s="229"/>
      <c r="F34" s="229"/>
      <c r="G34"/>
      <c r="H34" s="188">
        <f t="shared" si="1"/>
        <v>0</v>
      </c>
      <c r="J34" s="4">
        <f t="shared" si="2"/>
        <v>7.6414999999999997</v>
      </c>
      <c r="K34" s="121">
        <f t="shared" si="0"/>
        <v>0</v>
      </c>
    </row>
    <row r="35" spans="1:11">
      <c r="A35" s="127">
        <v>13043</v>
      </c>
      <c r="B35" s="37" t="s">
        <v>101</v>
      </c>
      <c r="C35" s="220"/>
      <c r="D35" s="220"/>
      <c r="E35" s="229"/>
      <c r="F35" s="229"/>
      <c r="G35"/>
      <c r="H35" s="188">
        <f t="shared" si="1"/>
        <v>0</v>
      </c>
      <c r="J35" s="4">
        <f t="shared" si="2"/>
        <v>7.6414999999999997</v>
      </c>
      <c r="K35" s="121">
        <f t="shared" si="0"/>
        <v>0</v>
      </c>
    </row>
    <row r="36" spans="1:11">
      <c r="A36" s="127">
        <v>13044</v>
      </c>
      <c r="B36" s="37" t="s">
        <v>102</v>
      </c>
      <c r="C36" s="220"/>
      <c r="D36" s="220"/>
      <c r="E36" s="229"/>
      <c r="F36" s="229"/>
      <c r="G36"/>
      <c r="H36" s="188">
        <f t="shared" si="1"/>
        <v>0</v>
      </c>
      <c r="J36" s="4">
        <f t="shared" si="2"/>
        <v>7.6414999999999997</v>
      </c>
      <c r="K36" s="121">
        <f t="shared" si="0"/>
        <v>0</v>
      </c>
    </row>
    <row r="37" spans="1:11">
      <c r="A37" s="127">
        <v>13045</v>
      </c>
      <c r="B37" s="37" t="s">
        <v>103</v>
      </c>
      <c r="C37" s="220"/>
      <c r="D37" s="220"/>
      <c r="E37" s="229"/>
      <c r="F37" s="229"/>
      <c r="G37"/>
      <c r="H37" s="188">
        <f t="shared" si="1"/>
        <v>0</v>
      </c>
      <c r="J37" s="4">
        <f t="shared" si="2"/>
        <v>7.6414999999999997</v>
      </c>
      <c r="K37" s="121">
        <f t="shared" si="0"/>
        <v>0</v>
      </c>
    </row>
    <row r="38" spans="1:11">
      <c r="A38" s="127">
        <v>13051</v>
      </c>
      <c r="B38" s="37" t="s">
        <v>104</v>
      </c>
      <c r="C38" s="220"/>
      <c r="D38" s="220"/>
      <c r="E38" s="229"/>
      <c r="F38" s="229"/>
      <c r="G38"/>
      <c r="H38" s="188">
        <f t="shared" si="1"/>
        <v>0</v>
      </c>
      <c r="J38" s="4">
        <f t="shared" si="2"/>
        <v>7.6414999999999997</v>
      </c>
      <c r="K38" s="121">
        <f t="shared" si="0"/>
        <v>0</v>
      </c>
    </row>
    <row r="39" spans="1:11">
      <c r="A39" s="127">
        <v>13052</v>
      </c>
      <c r="B39" s="37" t="s">
        <v>105</v>
      </c>
      <c r="C39" s="220"/>
      <c r="D39" s="220"/>
      <c r="E39" s="229"/>
      <c r="F39" s="229"/>
      <c r="G39"/>
      <c r="H39" s="188">
        <f t="shared" si="1"/>
        <v>0</v>
      </c>
      <c r="J39" s="4">
        <f t="shared" si="2"/>
        <v>7.6414999999999997</v>
      </c>
      <c r="K39" s="121">
        <f t="shared" si="0"/>
        <v>0</v>
      </c>
    </row>
    <row r="40" spans="1:11">
      <c r="A40" s="127">
        <v>13053</v>
      </c>
      <c r="B40" s="37" t="s">
        <v>106</v>
      </c>
      <c r="C40" s="220"/>
      <c r="D40" s="220"/>
      <c r="E40" s="229"/>
      <c r="F40" s="229"/>
      <c r="G40"/>
      <c r="H40" s="188">
        <f t="shared" si="1"/>
        <v>0</v>
      </c>
      <c r="J40" s="4">
        <f t="shared" si="2"/>
        <v>7.6414999999999997</v>
      </c>
      <c r="K40" s="121">
        <f t="shared" si="0"/>
        <v>0</v>
      </c>
    </row>
    <row r="41" spans="1:11">
      <c r="A41" s="127">
        <v>13054</v>
      </c>
      <c r="B41" s="37" t="s">
        <v>107</v>
      </c>
      <c r="C41" s="220"/>
      <c r="D41" s="220"/>
      <c r="E41" s="229"/>
      <c r="F41" s="229"/>
      <c r="G41"/>
      <c r="H41" s="188">
        <f t="shared" si="1"/>
        <v>0</v>
      </c>
      <c r="J41" s="4">
        <f t="shared" si="2"/>
        <v>7.6414999999999997</v>
      </c>
      <c r="K41" s="121">
        <f t="shared" si="0"/>
        <v>0</v>
      </c>
    </row>
    <row r="42" spans="1:11">
      <c r="A42" s="127">
        <v>13055</v>
      </c>
      <c r="B42" s="37" t="s">
        <v>108</v>
      </c>
      <c r="C42" s="220"/>
      <c r="D42" s="220"/>
      <c r="E42" s="229"/>
      <c r="F42" s="229"/>
      <c r="G42"/>
      <c r="H42" s="188">
        <f t="shared" si="1"/>
        <v>0</v>
      </c>
      <c r="J42" s="4">
        <f t="shared" si="2"/>
        <v>7.6414999999999997</v>
      </c>
      <c r="K42" s="121">
        <f t="shared" si="0"/>
        <v>0</v>
      </c>
    </row>
    <row r="43" spans="1:11">
      <c r="A43" s="127">
        <v>13056</v>
      </c>
      <c r="B43" s="37" t="s">
        <v>109</v>
      </c>
      <c r="C43" s="220"/>
      <c r="D43" s="220"/>
      <c r="E43" s="229"/>
      <c r="F43" s="229"/>
      <c r="G43"/>
      <c r="H43" s="188">
        <f t="shared" si="1"/>
        <v>0</v>
      </c>
      <c r="J43" s="4">
        <f t="shared" si="2"/>
        <v>7.6414999999999997</v>
      </c>
      <c r="K43" s="121">
        <f t="shared" si="0"/>
        <v>0</v>
      </c>
    </row>
    <row r="44" spans="1:11">
      <c r="A44" s="127">
        <v>13061</v>
      </c>
      <c r="B44" s="37" t="s">
        <v>110</v>
      </c>
      <c r="C44" s="220"/>
      <c r="D44" s="220"/>
      <c r="E44" s="229"/>
      <c r="F44" s="229"/>
      <c r="G44"/>
      <c r="H44" s="188">
        <f t="shared" si="1"/>
        <v>0</v>
      </c>
      <c r="J44" s="4">
        <f t="shared" si="2"/>
        <v>7.6414999999999997</v>
      </c>
      <c r="K44" s="121">
        <f t="shared" si="0"/>
        <v>0</v>
      </c>
    </row>
    <row r="45" spans="1:11">
      <c r="A45" s="36">
        <v>13081</v>
      </c>
      <c r="B45" s="37" t="s">
        <v>111</v>
      </c>
      <c r="C45" s="220"/>
      <c r="D45" s="220"/>
      <c r="E45" s="229"/>
      <c r="F45" s="229"/>
      <c r="G45"/>
      <c r="H45" s="188">
        <f t="shared" si="1"/>
        <v>0</v>
      </c>
      <c r="J45" s="4">
        <f t="shared" si="2"/>
        <v>7.6414999999999997</v>
      </c>
      <c r="K45" s="121">
        <f t="shared" si="0"/>
        <v>0</v>
      </c>
    </row>
    <row r="46" spans="1:11">
      <c r="A46" s="36">
        <v>13091</v>
      </c>
      <c r="B46" s="37" t="s">
        <v>112</v>
      </c>
      <c r="C46" s="220"/>
      <c r="D46" s="220"/>
      <c r="E46" s="229"/>
      <c r="F46" s="229"/>
      <c r="G46"/>
      <c r="H46" s="188">
        <f t="shared" si="1"/>
        <v>0</v>
      </c>
      <c r="J46" s="4">
        <f t="shared" si="2"/>
        <v>7.6414999999999997</v>
      </c>
      <c r="K46" s="121">
        <f t="shared" si="0"/>
        <v>0</v>
      </c>
    </row>
    <row r="47" spans="1:11">
      <c r="A47" s="127">
        <v>13101</v>
      </c>
      <c r="B47" s="37" t="s">
        <v>113</v>
      </c>
      <c r="C47" s="220"/>
      <c r="D47" s="220"/>
      <c r="E47" s="229"/>
      <c r="F47" s="229"/>
      <c r="G47"/>
      <c r="H47" s="188">
        <f t="shared" si="1"/>
        <v>0</v>
      </c>
      <c r="J47" s="4">
        <f t="shared" si="2"/>
        <v>7.6414999999999997</v>
      </c>
      <c r="K47" s="121">
        <f t="shared" si="0"/>
        <v>0</v>
      </c>
    </row>
    <row r="48" spans="1:11">
      <c r="A48" s="127">
        <v>13111</v>
      </c>
      <c r="B48" s="37" t="s">
        <v>114</v>
      </c>
      <c r="C48" s="220">
        <v>311856.92</v>
      </c>
      <c r="D48" s="220"/>
      <c r="E48" s="229"/>
      <c r="F48" s="229"/>
      <c r="G48"/>
      <c r="H48" s="188">
        <f t="shared" si="1"/>
        <v>311856.92</v>
      </c>
      <c r="J48" s="4">
        <f t="shared" si="2"/>
        <v>7.6414999999999997</v>
      </c>
      <c r="K48" s="121">
        <f t="shared" si="0"/>
        <v>2383054.65</v>
      </c>
    </row>
    <row r="49" spans="1:11">
      <c r="A49" s="127">
        <v>13112</v>
      </c>
      <c r="B49" s="37" t="s">
        <v>115</v>
      </c>
      <c r="C49" s="220">
        <v>651166.11</v>
      </c>
      <c r="D49" s="220"/>
      <c r="E49" s="229"/>
      <c r="F49" s="229"/>
      <c r="G49"/>
      <c r="H49" s="188">
        <f t="shared" si="1"/>
        <v>651166.11</v>
      </c>
      <c r="J49" s="4">
        <f t="shared" si="2"/>
        <v>7.6414999999999997</v>
      </c>
      <c r="K49" s="121">
        <f t="shared" si="0"/>
        <v>4975885.83</v>
      </c>
    </row>
    <row r="50" spans="1:11">
      <c r="A50" s="127">
        <v>13113</v>
      </c>
      <c r="B50" s="37" t="s">
        <v>116</v>
      </c>
      <c r="C50" s="220">
        <v>12943.45</v>
      </c>
      <c r="D50" s="220"/>
      <c r="E50" s="229"/>
      <c r="F50" s="229"/>
      <c r="G50"/>
      <c r="H50" s="188">
        <f t="shared" si="1"/>
        <v>12943.45</v>
      </c>
      <c r="J50" s="4">
        <f t="shared" si="2"/>
        <v>7.6414999999999997</v>
      </c>
      <c r="K50" s="121">
        <f t="shared" si="0"/>
        <v>98907.37</v>
      </c>
    </row>
    <row r="51" spans="1:11">
      <c r="A51" s="127">
        <v>13114</v>
      </c>
      <c r="B51" s="37" t="s">
        <v>117</v>
      </c>
      <c r="C51" s="220">
        <v>4148.7700000000004</v>
      </c>
      <c r="D51" s="220"/>
      <c r="E51" s="229"/>
      <c r="F51" s="229"/>
      <c r="G51"/>
      <c r="H51" s="188">
        <f t="shared" si="1"/>
        <v>4148.7700000000004</v>
      </c>
      <c r="J51" s="4">
        <f t="shared" si="2"/>
        <v>7.6414999999999997</v>
      </c>
      <c r="K51" s="121">
        <f t="shared" si="0"/>
        <v>31702.83</v>
      </c>
    </row>
    <row r="52" spans="1:11">
      <c r="A52" s="127">
        <v>13115</v>
      </c>
      <c r="B52" s="37" t="s">
        <v>118</v>
      </c>
      <c r="C52" s="220">
        <v>84264.84</v>
      </c>
      <c r="D52" s="220"/>
      <c r="E52" s="229"/>
      <c r="F52" s="229"/>
      <c r="G52"/>
      <c r="H52" s="188">
        <f t="shared" si="1"/>
        <v>84264.84</v>
      </c>
      <c r="J52" s="4">
        <f t="shared" si="2"/>
        <v>7.6414999999999997</v>
      </c>
      <c r="K52" s="121">
        <f t="shared" si="0"/>
        <v>643909.77</v>
      </c>
    </row>
    <row r="53" spans="1:11">
      <c r="A53" s="127">
        <v>13116</v>
      </c>
      <c r="B53" s="37" t="s">
        <v>119</v>
      </c>
      <c r="C53" s="220">
        <v>2110.15</v>
      </c>
      <c r="D53" s="220"/>
      <c r="E53" s="229"/>
      <c r="F53" s="229"/>
      <c r="G53"/>
      <c r="H53" s="188">
        <f t="shared" si="1"/>
        <v>2110.15</v>
      </c>
      <c r="J53" s="4">
        <f t="shared" si="2"/>
        <v>7.6414999999999997</v>
      </c>
      <c r="K53" s="121">
        <f t="shared" si="0"/>
        <v>16124.71</v>
      </c>
    </row>
    <row r="54" spans="1:11">
      <c r="A54" s="127">
        <v>13117</v>
      </c>
      <c r="B54" s="37" t="s">
        <v>120</v>
      </c>
      <c r="C54" s="220">
        <v>23135.89</v>
      </c>
      <c r="D54" s="220"/>
      <c r="E54" s="229"/>
      <c r="F54" s="229"/>
      <c r="G54"/>
      <c r="H54" s="188">
        <f t="shared" si="1"/>
        <v>23135.89</v>
      </c>
      <c r="J54" s="4">
        <f t="shared" si="2"/>
        <v>7.6414999999999997</v>
      </c>
      <c r="K54" s="121">
        <f t="shared" si="0"/>
        <v>176792.9</v>
      </c>
    </row>
    <row r="55" spans="1:11">
      <c r="A55" s="127">
        <v>13118</v>
      </c>
      <c r="B55" s="37" t="s">
        <v>121</v>
      </c>
      <c r="C55" s="220"/>
      <c r="D55" s="220"/>
      <c r="E55" s="229"/>
      <c r="F55" s="229"/>
      <c r="G55"/>
      <c r="H55" s="188">
        <f t="shared" si="1"/>
        <v>0</v>
      </c>
      <c r="J55" s="4">
        <f t="shared" si="2"/>
        <v>7.6414999999999997</v>
      </c>
      <c r="K55" s="121">
        <f t="shared" si="0"/>
        <v>0</v>
      </c>
    </row>
    <row r="56" spans="1:11">
      <c r="A56" s="127">
        <v>13121</v>
      </c>
      <c r="B56" s="125" t="s">
        <v>122</v>
      </c>
      <c r="C56" s="220"/>
      <c r="D56" s="220"/>
      <c r="E56" s="229"/>
      <c r="F56" s="229"/>
      <c r="G56"/>
      <c r="H56" s="188">
        <f t="shared" si="1"/>
        <v>0</v>
      </c>
      <c r="J56" s="4">
        <f t="shared" si="2"/>
        <v>7.6414999999999997</v>
      </c>
      <c r="K56" s="121">
        <f t="shared" si="0"/>
        <v>0</v>
      </c>
    </row>
    <row r="57" spans="1:11">
      <c r="A57" s="36">
        <v>13131</v>
      </c>
      <c r="B57" s="37" t="s">
        <v>123</v>
      </c>
      <c r="C57" s="220"/>
      <c r="D57" s="220"/>
      <c r="E57" s="229"/>
      <c r="F57" s="229"/>
      <c r="G57"/>
      <c r="H57" s="188">
        <f t="shared" si="1"/>
        <v>0</v>
      </c>
      <c r="J57" s="4">
        <f t="shared" si="2"/>
        <v>7.6414999999999997</v>
      </c>
      <c r="K57" s="121">
        <f t="shared" si="0"/>
        <v>0</v>
      </c>
    </row>
    <row r="58" spans="1:11">
      <c r="A58" s="36">
        <v>13132</v>
      </c>
      <c r="B58" s="37" t="s">
        <v>124</v>
      </c>
      <c r="C58" s="220"/>
      <c r="D58" s="220"/>
      <c r="E58" s="229"/>
      <c r="F58" s="229"/>
      <c r="G58"/>
      <c r="H58" s="188">
        <f t="shared" si="1"/>
        <v>0</v>
      </c>
      <c r="J58" s="4">
        <f t="shared" si="2"/>
        <v>7.6414999999999997</v>
      </c>
      <c r="K58" s="121">
        <f t="shared" si="0"/>
        <v>0</v>
      </c>
    </row>
    <row r="59" spans="1:11">
      <c r="A59" s="36">
        <v>13133</v>
      </c>
      <c r="B59" s="37" t="s">
        <v>125</v>
      </c>
      <c r="C59" s="220"/>
      <c r="D59" s="220"/>
      <c r="E59" s="229"/>
      <c r="F59" s="229"/>
      <c r="G59"/>
      <c r="H59" s="188">
        <f t="shared" si="1"/>
        <v>0</v>
      </c>
      <c r="J59" s="4">
        <f t="shared" si="2"/>
        <v>7.6414999999999997</v>
      </c>
      <c r="K59" s="121">
        <f t="shared" si="0"/>
        <v>0</v>
      </c>
    </row>
    <row r="60" spans="1:11">
      <c r="A60" s="36">
        <v>13134</v>
      </c>
      <c r="B60" s="37" t="s">
        <v>126</v>
      </c>
      <c r="C60" s="220"/>
      <c r="D60" s="220"/>
      <c r="E60" s="229"/>
      <c r="F60" s="229"/>
      <c r="G60"/>
      <c r="H60" s="188">
        <f t="shared" si="1"/>
        <v>0</v>
      </c>
      <c r="J60" s="4">
        <f t="shared" si="2"/>
        <v>7.6414999999999997</v>
      </c>
      <c r="K60" s="121">
        <f t="shared" si="0"/>
        <v>0</v>
      </c>
    </row>
    <row r="61" spans="1:11">
      <c r="A61" s="36">
        <v>13135</v>
      </c>
      <c r="B61" s="125" t="s">
        <v>127</v>
      </c>
      <c r="C61" s="220"/>
      <c r="D61" s="220"/>
      <c r="E61" s="229"/>
      <c r="F61" s="229"/>
      <c r="G61"/>
      <c r="H61" s="188">
        <f t="shared" si="1"/>
        <v>0</v>
      </c>
      <c r="J61" s="4">
        <f t="shared" si="2"/>
        <v>7.6414999999999997</v>
      </c>
      <c r="K61" s="121">
        <f t="shared" si="0"/>
        <v>0</v>
      </c>
    </row>
    <row r="62" spans="1:11">
      <c r="A62" s="128">
        <v>13136</v>
      </c>
      <c r="B62" s="37" t="s">
        <v>128</v>
      </c>
      <c r="C62" s="220"/>
      <c r="D62" s="220"/>
      <c r="E62" s="229"/>
      <c r="F62" s="229"/>
      <c r="G62"/>
      <c r="H62" s="188">
        <f t="shared" si="1"/>
        <v>0</v>
      </c>
      <c r="J62" s="4">
        <f t="shared" si="2"/>
        <v>7.6414999999999997</v>
      </c>
      <c r="K62" s="121">
        <f t="shared" si="0"/>
        <v>0</v>
      </c>
    </row>
    <row r="63" spans="1:11">
      <c r="A63" s="36">
        <v>13141</v>
      </c>
      <c r="B63" s="125" t="s">
        <v>129</v>
      </c>
      <c r="C63" s="220"/>
      <c r="D63" s="220"/>
      <c r="E63" s="229"/>
      <c r="F63" s="229"/>
      <c r="G63"/>
      <c r="H63" s="188">
        <f t="shared" si="1"/>
        <v>0</v>
      </c>
      <c r="J63" s="4">
        <f t="shared" si="2"/>
        <v>7.6414999999999997</v>
      </c>
      <c r="K63" s="121">
        <f t="shared" si="0"/>
        <v>0</v>
      </c>
    </row>
    <row r="64" spans="1:11">
      <c r="A64" s="36">
        <v>13142</v>
      </c>
      <c r="B64" s="125" t="s">
        <v>130</v>
      </c>
      <c r="C64" s="220"/>
      <c r="D64" s="220"/>
      <c r="E64" s="229"/>
      <c r="F64" s="229"/>
      <c r="G64"/>
      <c r="H64" s="188">
        <f t="shared" si="1"/>
        <v>0</v>
      </c>
      <c r="J64" s="4">
        <f t="shared" si="2"/>
        <v>7.6414999999999997</v>
      </c>
      <c r="K64" s="121">
        <f t="shared" si="0"/>
        <v>0</v>
      </c>
    </row>
    <row r="65" spans="1:11">
      <c r="A65" s="36">
        <v>13143</v>
      </c>
      <c r="B65" s="37" t="s">
        <v>131</v>
      </c>
      <c r="C65" s="220"/>
      <c r="D65" s="220"/>
      <c r="E65" s="229"/>
      <c r="F65" s="229"/>
      <c r="G65"/>
      <c r="H65" s="188">
        <f t="shared" si="1"/>
        <v>0</v>
      </c>
      <c r="J65" s="4">
        <f t="shared" si="2"/>
        <v>7.6414999999999997</v>
      </c>
      <c r="K65" s="121">
        <f t="shared" si="0"/>
        <v>0</v>
      </c>
    </row>
    <row r="66" spans="1:11">
      <c r="A66" s="36">
        <v>13144</v>
      </c>
      <c r="B66" s="37" t="s">
        <v>132</v>
      </c>
      <c r="C66" s="220"/>
      <c r="D66" s="220"/>
      <c r="E66" s="229"/>
      <c r="F66" s="229"/>
      <c r="G66"/>
      <c r="H66" s="188">
        <f t="shared" si="1"/>
        <v>0</v>
      </c>
      <c r="J66" s="4">
        <f t="shared" si="2"/>
        <v>7.6414999999999997</v>
      </c>
      <c r="K66" s="121">
        <f t="shared" si="0"/>
        <v>0</v>
      </c>
    </row>
    <row r="67" spans="1:11">
      <c r="A67" s="36">
        <v>13151</v>
      </c>
      <c r="B67" s="37" t="s">
        <v>133</v>
      </c>
      <c r="C67" s="220"/>
      <c r="D67" s="220"/>
      <c r="E67" s="229"/>
      <c r="F67" s="229"/>
      <c r="G67"/>
      <c r="H67" s="188">
        <f t="shared" si="1"/>
        <v>0</v>
      </c>
      <c r="J67" s="4">
        <f t="shared" si="2"/>
        <v>7.6414999999999997</v>
      </c>
      <c r="K67" s="121">
        <f t="shared" si="0"/>
        <v>0</v>
      </c>
    </row>
    <row r="68" spans="1:11">
      <c r="A68" s="36">
        <v>13152</v>
      </c>
      <c r="B68" s="37" t="s">
        <v>134</v>
      </c>
      <c r="C68" s="220"/>
      <c r="D68" s="220"/>
      <c r="E68" s="229"/>
      <c r="F68" s="229"/>
      <c r="G68"/>
      <c r="H68" s="188">
        <f t="shared" si="1"/>
        <v>0</v>
      </c>
      <c r="J68" s="4">
        <f t="shared" si="2"/>
        <v>7.6414999999999997</v>
      </c>
      <c r="K68" s="121">
        <f t="shared" si="0"/>
        <v>0</v>
      </c>
    </row>
    <row r="69" spans="1:11">
      <c r="A69" s="36">
        <v>13153</v>
      </c>
      <c r="B69" s="37" t="s">
        <v>135</v>
      </c>
      <c r="C69" s="220"/>
      <c r="D69" s="220"/>
      <c r="E69" s="229"/>
      <c r="F69" s="229"/>
      <c r="G69"/>
      <c r="H69" s="188">
        <f t="shared" si="1"/>
        <v>0</v>
      </c>
      <c r="J69" s="4">
        <f t="shared" si="2"/>
        <v>7.6414999999999997</v>
      </c>
      <c r="K69" s="121">
        <f t="shared" si="0"/>
        <v>0</v>
      </c>
    </row>
    <row r="70" spans="1:11">
      <c r="A70" s="36">
        <v>13161</v>
      </c>
      <c r="B70" s="37" t="s">
        <v>136</v>
      </c>
      <c r="C70" s="220"/>
      <c r="D70" s="220"/>
      <c r="E70" s="229"/>
      <c r="F70" s="229"/>
      <c r="G70"/>
      <c r="H70" s="188">
        <f t="shared" si="1"/>
        <v>0</v>
      </c>
      <c r="J70" s="4">
        <f t="shared" si="2"/>
        <v>7.6414999999999997</v>
      </c>
      <c r="K70" s="121">
        <f t="shared" si="0"/>
        <v>0</v>
      </c>
    </row>
    <row r="71" spans="1:11">
      <c r="A71" s="36">
        <v>13162</v>
      </c>
      <c r="B71" s="37" t="s">
        <v>137</v>
      </c>
      <c r="C71" s="220"/>
      <c r="D71" s="220"/>
      <c r="E71" s="229"/>
      <c r="F71" s="229"/>
      <c r="G71"/>
      <c r="H71" s="188">
        <f t="shared" si="1"/>
        <v>0</v>
      </c>
      <c r="J71" s="4">
        <f t="shared" si="2"/>
        <v>7.6414999999999997</v>
      </c>
      <c r="K71" s="121">
        <f t="shared" si="0"/>
        <v>0</v>
      </c>
    </row>
    <row r="72" spans="1:11">
      <c r="A72" s="36">
        <v>13163</v>
      </c>
      <c r="B72" s="37" t="s">
        <v>138</v>
      </c>
      <c r="C72" s="220"/>
      <c r="D72" s="220"/>
      <c r="E72" s="229"/>
      <c r="F72" s="229"/>
      <c r="G72"/>
      <c r="H72" s="188">
        <f t="shared" si="1"/>
        <v>0</v>
      </c>
      <c r="J72" s="4">
        <f t="shared" si="2"/>
        <v>7.6414999999999997</v>
      </c>
      <c r="K72" s="121">
        <f t="shared" ref="K72:K135" si="3">ROUND(H72*J72,2)</f>
        <v>0</v>
      </c>
    </row>
    <row r="73" spans="1:11">
      <c r="A73" s="36">
        <v>13164</v>
      </c>
      <c r="B73" s="37" t="s">
        <v>139</v>
      </c>
      <c r="C73" s="220"/>
      <c r="D73" s="220"/>
      <c r="E73" s="229"/>
      <c r="F73" s="229"/>
      <c r="G73"/>
      <c r="H73" s="188">
        <f t="shared" ref="H73:H138" si="4">ROUND(C73-D73+E73-F73,2)</f>
        <v>0</v>
      </c>
      <c r="J73" s="4">
        <f t="shared" ref="J73:J136" si="5">J72</f>
        <v>7.6414999999999997</v>
      </c>
      <c r="K73" s="121">
        <f t="shared" si="3"/>
        <v>0</v>
      </c>
    </row>
    <row r="74" spans="1:11">
      <c r="A74" s="127">
        <v>13171</v>
      </c>
      <c r="B74" s="125" t="s">
        <v>140</v>
      </c>
      <c r="C74" s="220"/>
      <c r="D74" s="220"/>
      <c r="E74" s="229"/>
      <c r="F74" s="229"/>
      <c r="G74"/>
      <c r="H74" s="188">
        <f t="shared" si="4"/>
        <v>0</v>
      </c>
      <c r="J74" s="4">
        <f t="shared" si="5"/>
        <v>7.6414999999999997</v>
      </c>
      <c r="K74" s="121">
        <f t="shared" si="3"/>
        <v>0</v>
      </c>
    </row>
    <row r="75" spans="1:11">
      <c r="A75" s="127">
        <v>13172</v>
      </c>
      <c r="B75" s="125" t="s">
        <v>141</v>
      </c>
      <c r="C75" s="220"/>
      <c r="D75" s="220"/>
      <c r="E75" s="229"/>
      <c r="F75" s="229"/>
      <c r="G75"/>
      <c r="H75" s="188">
        <f t="shared" si="4"/>
        <v>0</v>
      </c>
      <c r="J75" s="4">
        <f t="shared" si="5"/>
        <v>7.6414999999999997</v>
      </c>
      <c r="K75" s="121">
        <f t="shared" si="3"/>
        <v>0</v>
      </c>
    </row>
    <row r="76" spans="1:11">
      <c r="A76" s="127">
        <v>13181</v>
      </c>
      <c r="B76" s="125" t="s">
        <v>475</v>
      </c>
      <c r="C76" s="220"/>
      <c r="D76" s="220"/>
      <c r="E76" s="229"/>
      <c r="F76" s="229"/>
      <c r="G76"/>
      <c r="H76" s="188">
        <f t="shared" si="4"/>
        <v>0</v>
      </c>
      <c r="J76" s="4">
        <f t="shared" si="5"/>
        <v>7.6414999999999997</v>
      </c>
      <c r="K76" s="121">
        <f t="shared" si="3"/>
        <v>0</v>
      </c>
    </row>
    <row r="77" spans="1:11">
      <c r="A77" s="127">
        <v>13182</v>
      </c>
      <c r="B77" s="125" t="s">
        <v>143</v>
      </c>
      <c r="C77" s="220"/>
      <c r="D77" s="220"/>
      <c r="E77" s="229"/>
      <c r="F77" s="229"/>
      <c r="G77"/>
      <c r="H77" s="188">
        <f t="shared" si="4"/>
        <v>0</v>
      </c>
      <c r="J77" s="4">
        <f t="shared" si="5"/>
        <v>7.6414999999999997</v>
      </c>
      <c r="K77" s="121">
        <f t="shared" si="3"/>
        <v>0</v>
      </c>
    </row>
    <row r="78" spans="1:11">
      <c r="A78" s="127">
        <v>13183</v>
      </c>
      <c r="B78" s="125" t="s">
        <v>144</v>
      </c>
      <c r="C78" s="220"/>
      <c r="D78" s="220"/>
      <c r="E78" s="229"/>
      <c r="F78" s="229"/>
      <c r="G78"/>
      <c r="H78" s="188">
        <f t="shared" si="4"/>
        <v>0</v>
      </c>
      <c r="J78" s="4">
        <f t="shared" si="5"/>
        <v>7.6414999999999997</v>
      </c>
      <c r="K78" s="121">
        <f t="shared" si="3"/>
        <v>0</v>
      </c>
    </row>
    <row r="79" spans="1:11">
      <c r="A79" s="127">
        <v>13191</v>
      </c>
      <c r="B79" s="125" t="s">
        <v>145</v>
      </c>
      <c r="C79" s="220"/>
      <c r="D79" s="220"/>
      <c r="E79" s="229"/>
      <c r="F79" s="229"/>
      <c r="G79"/>
      <c r="H79" s="188">
        <f t="shared" si="4"/>
        <v>0</v>
      </c>
      <c r="J79" s="4">
        <f t="shared" si="5"/>
        <v>7.6414999999999997</v>
      </c>
      <c r="K79" s="121">
        <f t="shared" si="3"/>
        <v>0</v>
      </c>
    </row>
    <row r="80" spans="1:11">
      <c r="A80" s="127">
        <v>13192</v>
      </c>
      <c r="B80" s="125" t="s">
        <v>146</v>
      </c>
      <c r="C80" s="220"/>
      <c r="D80" s="220"/>
      <c r="E80" s="229"/>
      <c r="F80" s="229"/>
      <c r="G80"/>
      <c r="H80" s="188">
        <f t="shared" si="4"/>
        <v>0</v>
      </c>
      <c r="J80" s="4">
        <f t="shared" si="5"/>
        <v>7.6414999999999997</v>
      </c>
      <c r="K80" s="121">
        <f t="shared" si="3"/>
        <v>0</v>
      </c>
    </row>
    <row r="81" spans="1:11">
      <c r="A81" s="127">
        <v>13193</v>
      </c>
      <c r="B81" s="125" t="s">
        <v>147</v>
      </c>
      <c r="C81" s="220"/>
      <c r="D81" s="220"/>
      <c r="E81" s="229"/>
      <c r="F81" s="229"/>
      <c r="G81"/>
      <c r="H81" s="188">
        <f t="shared" si="4"/>
        <v>0</v>
      </c>
      <c r="J81" s="4">
        <f t="shared" si="5"/>
        <v>7.6414999999999997</v>
      </c>
      <c r="K81" s="121">
        <f t="shared" si="3"/>
        <v>0</v>
      </c>
    </row>
    <row r="82" spans="1:11">
      <c r="A82" s="127">
        <v>13194</v>
      </c>
      <c r="B82" s="125" t="s">
        <v>148</v>
      </c>
      <c r="C82" s="220"/>
      <c r="D82" s="220"/>
      <c r="E82" s="229"/>
      <c r="F82" s="229"/>
      <c r="G82"/>
      <c r="H82" s="188">
        <f t="shared" si="4"/>
        <v>0</v>
      </c>
      <c r="J82" s="4">
        <f t="shared" si="5"/>
        <v>7.6414999999999997</v>
      </c>
      <c r="K82" s="121">
        <f t="shared" si="3"/>
        <v>0</v>
      </c>
    </row>
    <row r="83" spans="1:11">
      <c r="A83" s="127">
        <v>13195</v>
      </c>
      <c r="B83" s="125" t="s">
        <v>149</v>
      </c>
      <c r="C83" s="220"/>
      <c r="D83" s="220"/>
      <c r="E83" s="229"/>
      <c r="F83" s="229"/>
      <c r="G83"/>
      <c r="H83" s="188">
        <f t="shared" si="4"/>
        <v>0</v>
      </c>
      <c r="J83" s="4">
        <f t="shared" si="5"/>
        <v>7.6414999999999997</v>
      </c>
      <c r="K83" s="121">
        <f t="shared" si="3"/>
        <v>0</v>
      </c>
    </row>
    <row r="84" spans="1:11">
      <c r="A84" s="127">
        <v>13196</v>
      </c>
      <c r="B84" s="125" t="s">
        <v>150</v>
      </c>
      <c r="C84" s="220"/>
      <c r="D84" s="220"/>
      <c r="E84" s="229"/>
      <c r="F84" s="229"/>
      <c r="G84"/>
      <c r="H84" s="188">
        <f t="shared" si="4"/>
        <v>0</v>
      </c>
      <c r="J84" s="4">
        <f t="shared" si="5"/>
        <v>7.6414999999999997</v>
      </c>
      <c r="K84" s="121">
        <f t="shared" si="3"/>
        <v>0</v>
      </c>
    </row>
    <row r="85" spans="1:11">
      <c r="A85" s="127">
        <v>13201</v>
      </c>
      <c r="B85" s="125" t="s">
        <v>151</v>
      </c>
      <c r="C85" s="220"/>
      <c r="D85" s="220"/>
      <c r="E85" s="229"/>
      <c r="F85" s="229"/>
      <c r="G85"/>
      <c r="H85" s="188">
        <f t="shared" si="4"/>
        <v>0</v>
      </c>
      <c r="J85" s="4">
        <f t="shared" si="5"/>
        <v>7.6414999999999997</v>
      </c>
      <c r="K85" s="121">
        <f t="shared" si="3"/>
        <v>0</v>
      </c>
    </row>
    <row r="86" spans="1:11">
      <c r="A86" s="127">
        <v>13202</v>
      </c>
      <c r="B86" s="125" t="s">
        <v>152</v>
      </c>
      <c r="C86" s="220"/>
      <c r="D86" s="220"/>
      <c r="E86" s="229"/>
      <c r="F86" s="229"/>
      <c r="G86"/>
      <c r="H86" s="188">
        <f t="shared" si="4"/>
        <v>0</v>
      </c>
      <c r="J86" s="4">
        <f t="shared" si="5"/>
        <v>7.6414999999999997</v>
      </c>
      <c r="K86" s="121">
        <f t="shared" si="3"/>
        <v>0</v>
      </c>
    </row>
    <row r="87" spans="1:11">
      <c r="A87" s="127">
        <v>13203</v>
      </c>
      <c r="B87" s="125" t="s">
        <v>153</v>
      </c>
      <c r="C87" s="220"/>
      <c r="D87" s="220"/>
      <c r="E87" s="229"/>
      <c r="F87" s="229"/>
      <c r="G87"/>
      <c r="H87" s="188">
        <f t="shared" si="4"/>
        <v>0</v>
      </c>
      <c r="J87" s="4">
        <f t="shared" si="5"/>
        <v>7.6414999999999997</v>
      </c>
      <c r="K87" s="121">
        <f t="shared" si="3"/>
        <v>0</v>
      </c>
    </row>
    <row r="88" spans="1:11">
      <c r="A88" s="127">
        <v>13204</v>
      </c>
      <c r="B88" s="125" t="s">
        <v>154</v>
      </c>
      <c r="C88" s="220"/>
      <c r="D88" s="220"/>
      <c r="E88" s="229"/>
      <c r="F88" s="229"/>
      <c r="G88"/>
      <c r="H88" s="188">
        <f t="shared" si="4"/>
        <v>0</v>
      </c>
      <c r="J88" s="4">
        <f t="shared" si="5"/>
        <v>7.6414999999999997</v>
      </c>
      <c r="K88" s="121">
        <f t="shared" si="3"/>
        <v>0</v>
      </c>
    </row>
    <row r="89" spans="1:11">
      <c r="A89" s="127">
        <v>13205</v>
      </c>
      <c r="B89" s="125" t="s">
        <v>155</v>
      </c>
      <c r="C89" s="220"/>
      <c r="D89" s="220"/>
      <c r="E89" s="229"/>
      <c r="F89" s="229"/>
      <c r="G89"/>
      <c r="H89" s="188">
        <f t="shared" si="4"/>
        <v>0</v>
      </c>
      <c r="J89" s="4">
        <f t="shared" si="5"/>
        <v>7.6414999999999997</v>
      </c>
      <c r="K89" s="121">
        <f t="shared" si="3"/>
        <v>0</v>
      </c>
    </row>
    <row r="90" spans="1:11">
      <c r="A90" s="127">
        <v>13206</v>
      </c>
      <c r="B90" s="125" t="s">
        <v>156</v>
      </c>
      <c r="C90" s="220"/>
      <c r="D90" s="220"/>
      <c r="E90" s="229"/>
      <c r="F90" s="229"/>
      <c r="G90"/>
      <c r="H90" s="188">
        <f t="shared" si="4"/>
        <v>0</v>
      </c>
      <c r="J90" s="4">
        <f t="shared" si="5"/>
        <v>7.6414999999999997</v>
      </c>
      <c r="K90" s="121">
        <f t="shared" si="3"/>
        <v>0</v>
      </c>
    </row>
    <row r="91" spans="1:11">
      <c r="A91" s="127">
        <v>13211</v>
      </c>
      <c r="B91" s="125" t="s">
        <v>157</v>
      </c>
      <c r="C91" s="220"/>
      <c r="D91" s="220"/>
      <c r="E91" s="229"/>
      <c r="F91" s="229"/>
      <c r="G91"/>
      <c r="H91" s="188">
        <f t="shared" si="4"/>
        <v>0</v>
      </c>
      <c r="J91" s="4">
        <f t="shared" si="5"/>
        <v>7.6414999999999997</v>
      </c>
      <c r="K91" s="121">
        <f t="shared" si="3"/>
        <v>0</v>
      </c>
    </row>
    <row r="92" spans="1:11">
      <c r="A92" s="127">
        <v>13212</v>
      </c>
      <c r="B92" s="125" t="s">
        <v>158</v>
      </c>
      <c r="C92" s="220"/>
      <c r="D92" s="220"/>
      <c r="E92" s="229"/>
      <c r="F92" s="229"/>
      <c r="G92"/>
      <c r="H92" s="188">
        <f t="shared" si="4"/>
        <v>0</v>
      </c>
      <c r="J92" s="4">
        <f t="shared" si="5"/>
        <v>7.6414999999999997</v>
      </c>
      <c r="K92" s="121">
        <f t="shared" si="3"/>
        <v>0</v>
      </c>
    </row>
    <row r="93" spans="1:11">
      <c r="A93" s="127">
        <v>13213</v>
      </c>
      <c r="B93" s="125" t="s">
        <v>159</v>
      </c>
      <c r="C93" s="220"/>
      <c r="D93" s="220"/>
      <c r="E93" s="229"/>
      <c r="F93" s="229"/>
      <c r="G93"/>
      <c r="H93" s="188">
        <f t="shared" si="4"/>
        <v>0</v>
      </c>
      <c r="J93" s="4">
        <f t="shared" si="5"/>
        <v>7.6414999999999997</v>
      </c>
      <c r="K93" s="121">
        <f t="shared" si="3"/>
        <v>0</v>
      </c>
    </row>
    <row r="94" spans="1:11">
      <c r="A94" s="127">
        <v>13214</v>
      </c>
      <c r="B94" s="125" t="s">
        <v>160</v>
      </c>
      <c r="C94" s="220"/>
      <c r="D94" s="220"/>
      <c r="E94" s="229"/>
      <c r="F94" s="229"/>
      <c r="G94"/>
      <c r="H94" s="188">
        <f t="shared" si="4"/>
        <v>0</v>
      </c>
      <c r="J94" s="4">
        <f t="shared" si="5"/>
        <v>7.6414999999999997</v>
      </c>
      <c r="K94" s="121">
        <f t="shared" si="3"/>
        <v>0</v>
      </c>
    </row>
    <row r="95" spans="1:11">
      <c r="A95" s="127">
        <v>13215</v>
      </c>
      <c r="B95" s="125" t="s">
        <v>161</v>
      </c>
      <c r="C95" s="220"/>
      <c r="D95" s="220"/>
      <c r="E95" s="229"/>
      <c r="F95" s="229"/>
      <c r="G95"/>
      <c r="H95" s="188">
        <f t="shared" si="4"/>
        <v>0</v>
      </c>
      <c r="J95" s="4">
        <f t="shared" si="5"/>
        <v>7.6414999999999997</v>
      </c>
      <c r="K95" s="121">
        <f t="shared" si="3"/>
        <v>0</v>
      </c>
    </row>
    <row r="96" spans="1:11">
      <c r="A96" s="127">
        <v>13216</v>
      </c>
      <c r="B96" s="125" t="s">
        <v>162</v>
      </c>
      <c r="C96" s="220"/>
      <c r="D96" s="220"/>
      <c r="E96" s="229"/>
      <c r="F96" s="229"/>
      <c r="G96"/>
      <c r="H96" s="188">
        <f t="shared" si="4"/>
        <v>0</v>
      </c>
      <c r="J96" s="4">
        <f t="shared" si="5"/>
        <v>7.6414999999999997</v>
      </c>
      <c r="K96" s="121">
        <f t="shared" si="3"/>
        <v>0</v>
      </c>
    </row>
    <row r="97" spans="1:11">
      <c r="A97" s="127">
        <v>13217</v>
      </c>
      <c r="B97" s="125" t="s">
        <v>163</v>
      </c>
      <c r="C97" s="220"/>
      <c r="D97" s="220"/>
      <c r="E97" s="229"/>
      <c r="F97" s="229"/>
      <c r="G97"/>
      <c r="H97" s="188">
        <f t="shared" si="4"/>
        <v>0</v>
      </c>
      <c r="J97" s="4">
        <f t="shared" si="5"/>
        <v>7.6414999999999997</v>
      </c>
      <c r="K97" s="121">
        <f t="shared" si="3"/>
        <v>0</v>
      </c>
    </row>
    <row r="98" spans="1:11">
      <c r="A98" s="127">
        <v>13221</v>
      </c>
      <c r="B98" s="125" t="s">
        <v>164</v>
      </c>
      <c r="C98" s="220"/>
      <c r="D98" s="220"/>
      <c r="E98" s="229"/>
      <c r="F98" s="229"/>
      <c r="G98"/>
      <c r="H98" s="188">
        <f t="shared" si="4"/>
        <v>0</v>
      </c>
      <c r="J98" s="4">
        <f t="shared" si="5"/>
        <v>7.6414999999999997</v>
      </c>
      <c r="K98" s="121">
        <f t="shared" si="3"/>
        <v>0</v>
      </c>
    </row>
    <row r="99" spans="1:11">
      <c r="A99" s="127">
        <v>13231</v>
      </c>
      <c r="B99" s="125" t="s">
        <v>476</v>
      </c>
      <c r="C99" s="220"/>
      <c r="D99" s="220"/>
      <c r="E99" s="229"/>
      <c r="F99" s="229"/>
      <c r="G99"/>
      <c r="H99" s="188">
        <f t="shared" si="4"/>
        <v>0</v>
      </c>
      <c r="J99" s="4">
        <f t="shared" si="5"/>
        <v>7.6414999999999997</v>
      </c>
      <c r="K99" s="121">
        <f t="shared" si="3"/>
        <v>0</v>
      </c>
    </row>
    <row r="100" spans="1:11">
      <c r="A100" s="128">
        <v>13232</v>
      </c>
      <c r="B100" s="37" t="s">
        <v>166</v>
      </c>
      <c r="C100" s="220"/>
      <c r="D100" s="220"/>
      <c r="E100" s="229"/>
      <c r="F100" s="229"/>
      <c r="G100"/>
      <c r="H100" s="188">
        <f t="shared" si="4"/>
        <v>0</v>
      </c>
      <c r="J100" s="4">
        <f t="shared" si="5"/>
        <v>7.6414999999999997</v>
      </c>
      <c r="K100" s="121">
        <f t="shared" si="3"/>
        <v>0</v>
      </c>
    </row>
    <row r="101" spans="1:11">
      <c r="A101" s="127">
        <v>13241</v>
      </c>
      <c r="B101" s="125" t="s">
        <v>167</v>
      </c>
      <c r="C101" s="220"/>
      <c r="D101" s="220"/>
      <c r="E101" s="229"/>
      <c r="F101" s="229"/>
      <c r="G101"/>
      <c r="H101" s="188">
        <f t="shared" si="4"/>
        <v>0</v>
      </c>
      <c r="J101" s="4">
        <f t="shared" si="5"/>
        <v>7.6414999999999997</v>
      </c>
      <c r="K101" s="121">
        <f t="shared" si="3"/>
        <v>0</v>
      </c>
    </row>
    <row r="102" spans="1:11">
      <c r="A102" s="127">
        <v>13242</v>
      </c>
      <c r="B102" s="125" t="s">
        <v>477</v>
      </c>
      <c r="C102" s="220"/>
      <c r="D102" s="220"/>
      <c r="E102" s="229"/>
      <c r="F102" s="229"/>
      <c r="G102"/>
      <c r="H102" s="188">
        <f t="shared" si="4"/>
        <v>0</v>
      </c>
      <c r="J102" s="4">
        <f t="shared" si="5"/>
        <v>7.6414999999999997</v>
      </c>
      <c r="K102" s="121">
        <f t="shared" si="3"/>
        <v>0</v>
      </c>
    </row>
    <row r="103" spans="1:11">
      <c r="A103" s="127">
        <v>13243</v>
      </c>
      <c r="B103" s="125" t="s">
        <v>169</v>
      </c>
      <c r="C103" s="220"/>
      <c r="D103" s="220"/>
      <c r="E103" s="229"/>
      <c r="F103" s="229"/>
      <c r="G103"/>
      <c r="H103" s="188">
        <f t="shared" si="4"/>
        <v>0</v>
      </c>
      <c r="J103" s="4">
        <f t="shared" si="5"/>
        <v>7.6414999999999997</v>
      </c>
      <c r="K103" s="121">
        <f t="shared" si="3"/>
        <v>0</v>
      </c>
    </row>
    <row r="104" spans="1:11">
      <c r="A104" s="129">
        <v>13251</v>
      </c>
      <c r="B104" s="37" t="s">
        <v>170</v>
      </c>
      <c r="C104" s="220"/>
      <c r="D104" s="220"/>
      <c r="E104" s="229"/>
      <c r="F104" s="229"/>
      <c r="G104"/>
      <c r="H104" s="188">
        <f t="shared" si="4"/>
        <v>0</v>
      </c>
      <c r="J104" s="4">
        <f t="shared" si="5"/>
        <v>7.6414999999999997</v>
      </c>
      <c r="K104" s="121">
        <f t="shared" si="3"/>
        <v>0</v>
      </c>
    </row>
    <row r="105" spans="1:11">
      <c r="A105" s="129">
        <v>13252</v>
      </c>
      <c r="B105" s="37" t="s">
        <v>171</v>
      </c>
      <c r="C105" s="220"/>
      <c r="D105" s="220"/>
      <c r="E105" s="229"/>
      <c r="F105" s="229"/>
      <c r="G105"/>
      <c r="H105" s="188">
        <f t="shared" si="4"/>
        <v>0</v>
      </c>
      <c r="J105" s="4">
        <f t="shared" si="5"/>
        <v>7.6414999999999997</v>
      </c>
      <c r="K105" s="121">
        <f t="shared" si="3"/>
        <v>0</v>
      </c>
    </row>
    <row r="106" spans="1:11">
      <c r="A106" s="129">
        <v>13253</v>
      </c>
      <c r="B106" s="37" t="s">
        <v>172</v>
      </c>
      <c r="C106" s="220"/>
      <c r="D106" s="220"/>
      <c r="E106" s="229"/>
      <c r="F106" s="229"/>
      <c r="G106"/>
      <c r="H106" s="188">
        <f t="shared" si="4"/>
        <v>0</v>
      </c>
      <c r="J106" s="4">
        <f t="shared" si="5"/>
        <v>7.6414999999999997</v>
      </c>
      <c r="K106" s="121">
        <f t="shared" si="3"/>
        <v>0</v>
      </c>
    </row>
    <row r="107" spans="1:11">
      <c r="A107" s="129">
        <v>13254</v>
      </c>
      <c r="B107" s="37" t="s">
        <v>173</v>
      </c>
      <c r="C107" s="220"/>
      <c r="D107" s="220"/>
      <c r="E107" s="229"/>
      <c r="F107" s="229"/>
      <c r="G107"/>
      <c r="H107" s="188">
        <f t="shared" si="4"/>
        <v>0</v>
      </c>
      <c r="J107" s="4">
        <f t="shared" si="5"/>
        <v>7.6414999999999997</v>
      </c>
      <c r="K107" s="121">
        <f t="shared" si="3"/>
        <v>0</v>
      </c>
    </row>
    <row r="108" spans="1:11">
      <c r="A108" s="128">
        <v>13261</v>
      </c>
      <c r="B108" s="37" t="s">
        <v>174</v>
      </c>
      <c r="C108" s="220"/>
      <c r="D108" s="220"/>
      <c r="E108" s="229"/>
      <c r="F108" s="229"/>
      <c r="G108"/>
      <c r="H108" s="188">
        <f>ROUND(C108-D108+E108-F108,2)</f>
        <v>0</v>
      </c>
      <c r="J108" s="4">
        <f t="shared" si="5"/>
        <v>7.6414999999999997</v>
      </c>
      <c r="K108" s="121">
        <f t="shared" si="3"/>
        <v>0</v>
      </c>
    </row>
    <row r="109" spans="1:11">
      <c r="A109" s="127">
        <v>13501</v>
      </c>
      <c r="B109" s="37" t="s">
        <v>176</v>
      </c>
      <c r="C109" s="220"/>
      <c r="D109" s="220"/>
      <c r="E109" s="229"/>
      <c r="F109" s="229"/>
      <c r="G109"/>
      <c r="H109" s="188">
        <f t="shared" si="4"/>
        <v>0</v>
      </c>
      <c r="J109" s="4">
        <f t="shared" si="5"/>
        <v>7.6414999999999997</v>
      </c>
      <c r="K109" s="121">
        <f t="shared" si="3"/>
        <v>0</v>
      </c>
    </row>
    <row r="110" spans="1:11">
      <c r="A110" s="127">
        <v>13502</v>
      </c>
      <c r="B110" s="37" t="s">
        <v>177</v>
      </c>
      <c r="C110" s="220"/>
      <c r="D110" s="220"/>
      <c r="E110" s="229"/>
      <c r="F110" s="229"/>
      <c r="G110"/>
      <c r="H110" s="188">
        <f t="shared" si="4"/>
        <v>0</v>
      </c>
      <c r="J110" s="4">
        <f t="shared" si="5"/>
        <v>7.6414999999999997</v>
      </c>
      <c r="K110" s="121">
        <f t="shared" si="3"/>
        <v>0</v>
      </c>
    </row>
    <row r="111" spans="1:11">
      <c r="A111" s="127">
        <v>13503</v>
      </c>
      <c r="B111" s="37" t="s">
        <v>178</v>
      </c>
      <c r="C111" s="220"/>
      <c r="D111" s="220"/>
      <c r="E111" s="229"/>
      <c r="F111" s="229"/>
      <c r="G111"/>
      <c r="H111" s="188">
        <f t="shared" si="4"/>
        <v>0</v>
      </c>
      <c r="J111" s="4">
        <f t="shared" si="5"/>
        <v>7.6414999999999997</v>
      </c>
      <c r="K111" s="121">
        <f t="shared" si="3"/>
        <v>0</v>
      </c>
    </row>
    <row r="112" spans="1:11">
      <c r="A112" s="127">
        <v>13601</v>
      </c>
      <c r="B112" s="37" t="s">
        <v>175</v>
      </c>
      <c r="C112" s="220"/>
      <c r="D112" s="220"/>
      <c r="E112" s="229"/>
      <c r="F112" s="229"/>
      <c r="G112"/>
      <c r="H112" s="188">
        <f t="shared" si="4"/>
        <v>0</v>
      </c>
      <c r="J112" s="4">
        <f t="shared" si="5"/>
        <v>7.6414999999999997</v>
      </c>
      <c r="K112" s="121">
        <f t="shared" si="3"/>
        <v>0</v>
      </c>
    </row>
    <row r="113" spans="1:11">
      <c r="A113" s="127">
        <v>14101</v>
      </c>
      <c r="B113" s="125" t="s">
        <v>179</v>
      </c>
      <c r="C113" s="220">
        <v>47652.98</v>
      </c>
      <c r="D113" s="220"/>
      <c r="E113" s="229"/>
      <c r="F113" s="229"/>
      <c r="G113"/>
      <c r="H113" s="188">
        <f t="shared" si="4"/>
        <v>47652.98</v>
      </c>
      <c r="J113" s="4">
        <f t="shared" si="5"/>
        <v>7.6414999999999997</v>
      </c>
      <c r="K113" s="121">
        <f t="shared" si="3"/>
        <v>364140.25</v>
      </c>
    </row>
    <row r="114" spans="1:11">
      <c r="A114" s="127">
        <v>14102</v>
      </c>
      <c r="B114" s="125" t="s">
        <v>180</v>
      </c>
      <c r="C114" s="220">
        <v>2597138.5499999998</v>
      </c>
      <c r="D114" s="220"/>
      <c r="E114" s="229"/>
      <c r="F114" s="229"/>
      <c r="G114"/>
      <c r="H114" s="188">
        <f t="shared" si="4"/>
        <v>2597138.5499999998</v>
      </c>
      <c r="J114" s="4">
        <f t="shared" si="5"/>
        <v>7.6414999999999997</v>
      </c>
      <c r="K114" s="121">
        <f t="shared" si="3"/>
        <v>19846034.23</v>
      </c>
    </row>
    <row r="115" spans="1:11">
      <c r="A115" s="130">
        <v>14103</v>
      </c>
      <c r="B115" s="131" t="s">
        <v>478</v>
      </c>
      <c r="C115" s="221"/>
      <c r="D115" s="221"/>
      <c r="E115" s="230"/>
      <c r="F115" s="230"/>
      <c r="G115" s="190"/>
      <c r="H115" s="190">
        <f t="shared" si="4"/>
        <v>0</v>
      </c>
      <c r="J115" s="4">
        <f t="shared" si="5"/>
        <v>7.6414999999999997</v>
      </c>
      <c r="K115" s="124">
        <f t="shared" si="3"/>
        <v>0</v>
      </c>
    </row>
    <row r="116" spans="1:11">
      <c r="A116" s="127">
        <v>14201</v>
      </c>
      <c r="B116" s="125" t="s">
        <v>181</v>
      </c>
      <c r="C116" s="220">
        <v>1500</v>
      </c>
      <c r="D116" s="220"/>
      <c r="E116" s="229"/>
      <c r="F116" s="229"/>
      <c r="G116"/>
      <c r="H116" s="188">
        <f t="shared" si="4"/>
        <v>1500</v>
      </c>
      <c r="J116" s="4">
        <f t="shared" si="5"/>
        <v>7.6414999999999997</v>
      </c>
      <c r="K116" s="121">
        <f t="shared" si="3"/>
        <v>11462.25</v>
      </c>
    </row>
    <row r="117" spans="1:11">
      <c r="A117" s="127">
        <v>15001</v>
      </c>
      <c r="B117" s="37" t="s">
        <v>182</v>
      </c>
      <c r="C117" s="220"/>
      <c r="D117" s="220"/>
      <c r="E117" s="229"/>
      <c r="F117" s="229"/>
      <c r="G117"/>
      <c r="H117" s="188">
        <f t="shared" si="4"/>
        <v>0</v>
      </c>
      <c r="J117" s="4">
        <f t="shared" si="5"/>
        <v>7.6414999999999997</v>
      </c>
      <c r="K117" s="121">
        <f t="shared" si="3"/>
        <v>0</v>
      </c>
    </row>
    <row r="118" spans="1:11">
      <c r="A118" s="127">
        <v>15002</v>
      </c>
      <c r="B118" s="37" t="s">
        <v>183</v>
      </c>
      <c r="C118" s="220"/>
      <c r="D118" s="220"/>
      <c r="E118" s="229"/>
      <c r="F118" s="229"/>
      <c r="G118"/>
      <c r="H118" s="188">
        <f t="shared" si="4"/>
        <v>0</v>
      </c>
      <c r="J118" s="4">
        <f t="shared" si="5"/>
        <v>7.6414999999999997</v>
      </c>
      <c r="K118" s="121">
        <f t="shared" si="3"/>
        <v>0</v>
      </c>
    </row>
    <row r="119" spans="1:11">
      <c r="A119" s="127">
        <v>15003</v>
      </c>
      <c r="B119" s="37" t="s">
        <v>184</v>
      </c>
      <c r="C119" s="192">
        <v>150000</v>
      </c>
      <c r="D119" s="220"/>
      <c r="E119" s="229"/>
      <c r="F119" s="229"/>
      <c r="G119"/>
      <c r="H119" s="188">
        <f t="shared" si="4"/>
        <v>150000</v>
      </c>
      <c r="J119" s="4">
        <f t="shared" si="5"/>
        <v>7.6414999999999997</v>
      </c>
      <c r="K119" s="121">
        <f t="shared" si="3"/>
        <v>1146225</v>
      </c>
    </row>
    <row r="120" spans="1:11">
      <c r="A120" s="127">
        <v>15004</v>
      </c>
      <c r="B120" s="37" t="s">
        <v>243</v>
      </c>
      <c r="C120" s="220">
        <v>44749.34</v>
      </c>
      <c r="D120" s="220"/>
      <c r="E120" s="229"/>
      <c r="F120" s="229"/>
      <c r="G120"/>
      <c r="H120" s="188">
        <f t="shared" si="4"/>
        <v>44749.34</v>
      </c>
      <c r="J120" s="4">
        <f t="shared" si="5"/>
        <v>7.6414999999999997</v>
      </c>
      <c r="K120" s="121">
        <f t="shared" si="3"/>
        <v>341952.08</v>
      </c>
    </row>
    <row r="121" spans="1:11">
      <c r="A121" s="127">
        <v>15005</v>
      </c>
      <c r="B121" s="37" t="s">
        <v>185</v>
      </c>
      <c r="C121" s="220">
        <v>145662.14000000001</v>
      </c>
      <c r="D121" s="220"/>
      <c r="E121" s="229"/>
      <c r="F121" s="229"/>
      <c r="G121"/>
      <c r="H121" s="188">
        <f t="shared" si="4"/>
        <v>145662.14000000001</v>
      </c>
      <c r="J121" s="4">
        <f t="shared" si="5"/>
        <v>7.6414999999999997</v>
      </c>
      <c r="K121" s="121">
        <f t="shared" si="3"/>
        <v>1113077.24</v>
      </c>
    </row>
    <row r="122" spans="1:11">
      <c r="A122" s="127">
        <v>15006</v>
      </c>
      <c r="B122" s="37" t="s">
        <v>218</v>
      </c>
      <c r="C122" s="220"/>
      <c r="D122" s="220"/>
      <c r="E122" s="229"/>
      <c r="F122" s="229"/>
      <c r="G122"/>
      <c r="H122" s="188">
        <f t="shared" si="4"/>
        <v>0</v>
      </c>
      <c r="J122" s="4">
        <f t="shared" si="5"/>
        <v>7.6414999999999997</v>
      </c>
      <c r="K122" s="121">
        <f t="shared" si="3"/>
        <v>0</v>
      </c>
    </row>
    <row r="123" spans="1:11">
      <c r="A123" s="127">
        <v>15007</v>
      </c>
      <c r="B123" s="37" t="s">
        <v>186</v>
      </c>
      <c r="C123" s="220"/>
      <c r="D123" s="220"/>
      <c r="E123" s="229"/>
      <c r="F123" s="229"/>
      <c r="G123"/>
      <c r="H123" s="188">
        <f t="shared" si="4"/>
        <v>0</v>
      </c>
      <c r="J123" s="4">
        <f t="shared" si="5"/>
        <v>7.6414999999999997</v>
      </c>
      <c r="K123" s="121">
        <f t="shared" si="3"/>
        <v>0</v>
      </c>
    </row>
    <row r="124" spans="1:11">
      <c r="A124" s="127">
        <v>15008</v>
      </c>
      <c r="B124" s="37" t="s">
        <v>187</v>
      </c>
      <c r="C124" s="220"/>
      <c r="D124" s="220"/>
      <c r="E124" s="229"/>
      <c r="F124" s="229"/>
      <c r="G124"/>
      <c r="H124" s="188">
        <f t="shared" si="4"/>
        <v>0</v>
      </c>
      <c r="J124" s="4">
        <f t="shared" si="5"/>
        <v>7.6414999999999997</v>
      </c>
      <c r="K124" s="121">
        <f t="shared" si="3"/>
        <v>0</v>
      </c>
    </row>
    <row r="125" spans="1:11">
      <c r="A125" s="127">
        <v>15009</v>
      </c>
      <c r="B125" s="37" t="s">
        <v>245</v>
      </c>
      <c r="C125" s="189">
        <f>1093855.15-531981.63</f>
        <v>561873.5199999999</v>
      </c>
      <c r="D125" s="221"/>
      <c r="E125" s="230"/>
      <c r="F125" s="230"/>
      <c r="G125"/>
      <c r="H125" s="188">
        <f t="shared" si="4"/>
        <v>561873.52</v>
      </c>
      <c r="J125" s="4">
        <f t="shared" si="5"/>
        <v>7.6414999999999997</v>
      </c>
      <c r="K125" s="121">
        <f t="shared" si="3"/>
        <v>4293556.5</v>
      </c>
    </row>
    <row r="126" spans="1:11">
      <c r="A126" s="127">
        <v>15010</v>
      </c>
      <c r="B126" s="37" t="s">
        <v>219</v>
      </c>
      <c r="C126" s="220"/>
      <c r="D126" s="220"/>
      <c r="E126" s="229"/>
      <c r="F126" s="229"/>
      <c r="G126"/>
      <c r="H126" s="188">
        <f t="shared" si="4"/>
        <v>0</v>
      </c>
      <c r="J126" s="4">
        <f t="shared" si="5"/>
        <v>7.6414999999999997</v>
      </c>
      <c r="K126" s="121">
        <f t="shared" si="3"/>
        <v>0</v>
      </c>
    </row>
    <row r="127" spans="1:11">
      <c r="A127" s="127">
        <v>15011</v>
      </c>
      <c r="B127" s="37" t="s">
        <v>220</v>
      </c>
      <c r="C127" s="220"/>
      <c r="D127" s="220"/>
      <c r="E127" s="229"/>
      <c r="F127" s="229"/>
      <c r="G127"/>
      <c r="H127" s="188">
        <f t="shared" si="4"/>
        <v>0</v>
      </c>
      <c r="J127" s="4">
        <f t="shared" si="5"/>
        <v>7.6414999999999997</v>
      </c>
      <c r="K127" s="121">
        <f t="shared" si="3"/>
        <v>0</v>
      </c>
    </row>
    <row r="128" spans="1:11">
      <c r="A128" s="127">
        <v>15012</v>
      </c>
      <c r="B128" s="37" t="s">
        <v>221</v>
      </c>
      <c r="C128" s="220"/>
      <c r="D128" s="220"/>
      <c r="E128" s="229"/>
      <c r="F128" s="229"/>
      <c r="G128"/>
      <c r="H128" s="188">
        <f t="shared" si="4"/>
        <v>0</v>
      </c>
      <c r="J128" s="4">
        <f t="shared" si="5"/>
        <v>7.6414999999999997</v>
      </c>
      <c r="K128" s="121">
        <f t="shared" si="3"/>
        <v>0</v>
      </c>
    </row>
    <row r="129" spans="1:11">
      <c r="A129" s="127">
        <v>15013</v>
      </c>
      <c r="B129" s="37" t="s">
        <v>244</v>
      </c>
      <c r="C129" s="220"/>
      <c r="D129" s="220"/>
      <c r="E129" s="229"/>
      <c r="F129" s="229"/>
      <c r="G129"/>
      <c r="H129" s="188">
        <f t="shared" si="4"/>
        <v>0</v>
      </c>
      <c r="J129" s="4">
        <f t="shared" si="5"/>
        <v>7.6414999999999997</v>
      </c>
      <c r="K129" s="121">
        <f t="shared" si="3"/>
        <v>0</v>
      </c>
    </row>
    <row r="130" spans="1:11">
      <c r="A130" s="127">
        <v>15014</v>
      </c>
      <c r="B130" s="37" t="s">
        <v>188</v>
      </c>
      <c r="C130" s="220"/>
      <c r="D130" s="220"/>
      <c r="E130" s="229"/>
      <c r="F130" s="229"/>
      <c r="G130"/>
      <c r="H130" s="188">
        <f t="shared" si="4"/>
        <v>0</v>
      </c>
      <c r="J130" s="4">
        <f t="shared" si="5"/>
        <v>7.6414999999999997</v>
      </c>
      <c r="K130" s="121">
        <f t="shared" si="3"/>
        <v>0</v>
      </c>
    </row>
    <row r="131" spans="1:11">
      <c r="A131" s="127">
        <v>15015</v>
      </c>
      <c r="B131" s="37" t="s">
        <v>189</v>
      </c>
      <c r="C131" s="220"/>
      <c r="D131" s="220"/>
      <c r="E131" s="229"/>
      <c r="F131" s="229"/>
      <c r="G131"/>
      <c r="H131" s="188">
        <f t="shared" si="4"/>
        <v>0</v>
      </c>
      <c r="J131" s="4">
        <f t="shared" si="5"/>
        <v>7.6414999999999997</v>
      </c>
      <c r="K131" s="121">
        <f t="shared" si="3"/>
        <v>0</v>
      </c>
    </row>
    <row r="132" spans="1:11">
      <c r="A132" s="130">
        <v>15016</v>
      </c>
      <c r="B132" s="123" t="s">
        <v>241</v>
      </c>
      <c r="C132" s="221">
        <v>32435.39</v>
      </c>
      <c r="D132" s="221"/>
      <c r="E132" s="230"/>
      <c r="F132" s="230">
        <v>6340.3299999999981</v>
      </c>
      <c r="G132" s="190"/>
      <c r="H132" s="190">
        <f t="shared" si="4"/>
        <v>26095.06</v>
      </c>
      <c r="J132" s="4">
        <f t="shared" si="5"/>
        <v>7.6414999999999997</v>
      </c>
      <c r="K132" s="124">
        <f t="shared" si="3"/>
        <v>199405.4</v>
      </c>
    </row>
    <row r="133" spans="1:11">
      <c r="A133" s="129">
        <v>15017</v>
      </c>
      <c r="B133" s="132" t="s">
        <v>222</v>
      </c>
      <c r="C133" s="220"/>
      <c r="D133" s="220"/>
      <c r="E133" s="229"/>
      <c r="F133" s="229"/>
      <c r="G133"/>
      <c r="H133" s="188">
        <f t="shared" si="4"/>
        <v>0</v>
      </c>
      <c r="J133" s="4">
        <f t="shared" si="5"/>
        <v>7.6414999999999997</v>
      </c>
      <c r="K133" s="121">
        <f t="shared" si="3"/>
        <v>0</v>
      </c>
    </row>
    <row r="134" spans="1:11">
      <c r="A134" s="129">
        <v>15018</v>
      </c>
      <c r="B134" s="132" t="s">
        <v>223</v>
      </c>
      <c r="C134" s="220"/>
      <c r="D134" s="220"/>
      <c r="E134" s="229"/>
      <c r="F134" s="229"/>
      <c r="G134"/>
      <c r="H134" s="188">
        <f t="shared" si="4"/>
        <v>0</v>
      </c>
      <c r="J134" s="4">
        <f t="shared" si="5"/>
        <v>7.6414999999999997</v>
      </c>
      <c r="K134" s="121">
        <f t="shared" si="3"/>
        <v>0</v>
      </c>
    </row>
    <row r="135" spans="1:11">
      <c r="A135" s="133"/>
      <c r="B135" s="134" t="s">
        <v>479</v>
      </c>
      <c r="C135" s="220"/>
      <c r="D135" s="220"/>
      <c r="E135" s="229"/>
      <c r="F135" s="229"/>
      <c r="G135"/>
      <c r="H135" s="188">
        <f t="shared" si="4"/>
        <v>0</v>
      </c>
      <c r="J135" s="4">
        <f t="shared" si="5"/>
        <v>7.6414999999999997</v>
      </c>
      <c r="K135" s="121">
        <f t="shared" si="3"/>
        <v>0</v>
      </c>
    </row>
    <row r="136" spans="1:11">
      <c r="A136" s="127">
        <v>15101</v>
      </c>
      <c r="B136" s="37" t="s">
        <v>207</v>
      </c>
      <c r="C136" s="220"/>
      <c r="D136" s="220"/>
      <c r="E136" s="229"/>
      <c r="F136" s="229"/>
      <c r="G136"/>
      <c r="H136" s="188">
        <f t="shared" si="4"/>
        <v>0</v>
      </c>
      <c r="J136" s="4">
        <f t="shared" si="5"/>
        <v>7.6414999999999997</v>
      </c>
      <c r="K136" s="121">
        <f t="shared" ref="K136:K199" si="6">ROUND(H136*J136,2)</f>
        <v>0</v>
      </c>
    </row>
    <row r="137" spans="1:11">
      <c r="A137" s="127">
        <v>15102</v>
      </c>
      <c r="B137" s="37" t="s">
        <v>208</v>
      </c>
      <c r="C137" s="220"/>
      <c r="D137" s="220"/>
      <c r="E137" s="229"/>
      <c r="F137" s="229"/>
      <c r="G137"/>
      <c r="H137" s="188">
        <f t="shared" si="4"/>
        <v>0</v>
      </c>
      <c r="J137" s="4">
        <f t="shared" ref="J137:J200" si="7">J136</f>
        <v>7.6414999999999997</v>
      </c>
      <c r="K137" s="121">
        <f t="shared" si="6"/>
        <v>0</v>
      </c>
    </row>
    <row r="138" spans="1:11">
      <c r="A138" s="127">
        <v>15103</v>
      </c>
      <c r="B138" s="37" t="s">
        <v>209</v>
      </c>
      <c r="C138" s="220"/>
      <c r="D138" s="220"/>
      <c r="E138" s="229"/>
      <c r="F138" s="229"/>
      <c r="G138"/>
      <c r="H138" s="188">
        <f t="shared" si="4"/>
        <v>0</v>
      </c>
      <c r="J138" s="4">
        <f t="shared" si="7"/>
        <v>7.6414999999999997</v>
      </c>
      <c r="K138" s="121">
        <f t="shared" si="6"/>
        <v>0</v>
      </c>
    </row>
    <row r="139" spans="1:11">
      <c r="A139" s="127">
        <v>15104</v>
      </c>
      <c r="B139" s="37" t="s">
        <v>210</v>
      </c>
      <c r="C139" s="220"/>
      <c r="D139" s="220"/>
      <c r="E139" s="229"/>
      <c r="F139" s="229"/>
      <c r="G139"/>
      <c r="H139" s="188">
        <f t="shared" ref="H139:H202" si="8">ROUND(C139-D139+E139-F139,2)</f>
        <v>0</v>
      </c>
      <c r="J139" s="4">
        <f t="shared" si="7"/>
        <v>7.6414999999999997</v>
      </c>
      <c r="K139" s="121">
        <f t="shared" si="6"/>
        <v>0</v>
      </c>
    </row>
    <row r="140" spans="1:11">
      <c r="A140" s="127">
        <v>15105</v>
      </c>
      <c r="B140" s="37" t="s">
        <v>211</v>
      </c>
      <c r="C140" s="220"/>
      <c r="D140" s="220"/>
      <c r="E140" s="229"/>
      <c r="F140" s="229"/>
      <c r="G140"/>
      <c r="H140" s="188">
        <f t="shared" si="8"/>
        <v>0</v>
      </c>
      <c r="J140" s="4">
        <f t="shared" si="7"/>
        <v>7.6414999999999997</v>
      </c>
      <c r="K140" s="121">
        <f t="shared" si="6"/>
        <v>0</v>
      </c>
    </row>
    <row r="141" spans="1:11">
      <c r="A141" s="127">
        <v>15106</v>
      </c>
      <c r="B141" s="37" t="s">
        <v>212</v>
      </c>
      <c r="C141" s="220"/>
      <c r="D141" s="220"/>
      <c r="E141" s="229"/>
      <c r="F141" s="229"/>
      <c r="G141"/>
      <c r="H141" s="188">
        <f t="shared" si="8"/>
        <v>0</v>
      </c>
      <c r="J141" s="4">
        <f t="shared" si="7"/>
        <v>7.6414999999999997</v>
      </c>
      <c r="K141" s="121">
        <f t="shared" si="6"/>
        <v>0</v>
      </c>
    </row>
    <row r="142" spans="1:11">
      <c r="A142" s="127">
        <v>15107</v>
      </c>
      <c r="B142" s="37" t="s">
        <v>213</v>
      </c>
      <c r="C142" s="220"/>
      <c r="D142" s="220"/>
      <c r="E142" s="229"/>
      <c r="F142" s="229"/>
      <c r="G142"/>
      <c r="H142" s="188">
        <f t="shared" si="8"/>
        <v>0</v>
      </c>
      <c r="J142" s="4">
        <f t="shared" si="7"/>
        <v>7.6414999999999997</v>
      </c>
      <c r="K142" s="121">
        <f t="shared" si="6"/>
        <v>0</v>
      </c>
    </row>
    <row r="143" spans="1:11">
      <c r="A143" s="127">
        <v>15108</v>
      </c>
      <c r="B143" s="37" t="s">
        <v>214</v>
      </c>
      <c r="C143" s="220"/>
      <c r="D143" s="220"/>
      <c r="E143" s="229"/>
      <c r="F143" s="229"/>
      <c r="G143"/>
      <c r="H143" s="188">
        <f t="shared" si="8"/>
        <v>0</v>
      </c>
      <c r="J143" s="4">
        <f t="shared" si="7"/>
        <v>7.6414999999999997</v>
      </c>
      <c r="K143" s="121">
        <f t="shared" si="6"/>
        <v>0</v>
      </c>
    </row>
    <row r="144" spans="1:11">
      <c r="A144" s="127">
        <v>15109</v>
      </c>
      <c r="B144" s="37" t="s">
        <v>215</v>
      </c>
      <c r="C144" s="220"/>
      <c r="D144" s="220"/>
      <c r="E144" s="229"/>
      <c r="F144" s="229"/>
      <c r="G144"/>
      <c r="H144" s="188">
        <f t="shared" si="8"/>
        <v>0</v>
      </c>
      <c r="J144" s="4">
        <f t="shared" si="7"/>
        <v>7.6414999999999997</v>
      </c>
      <c r="K144" s="121">
        <f t="shared" si="6"/>
        <v>0</v>
      </c>
    </row>
    <row r="145" spans="1:11">
      <c r="A145" s="127">
        <v>15110</v>
      </c>
      <c r="B145" s="37" t="s">
        <v>190</v>
      </c>
      <c r="C145" s="220"/>
      <c r="D145" s="220"/>
      <c r="E145" s="229"/>
      <c r="F145" s="229"/>
      <c r="G145"/>
      <c r="H145" s="188">
        <f t="shared" si="8"/>
        <v>0</v>
      </c>
      <c r="J145" s="4">
        <f t="shared" si="7"/>
        <v>7.6414999999999997</v>
      </c>
      <c r="K145" s="121">
        <f t="shared" si="6"/>
        <v>0</v>
      </c>
    </row>
    <row r="146" spans="1:11">
      <c r="A146" s="127">
        <v>15111</v>
      </c>
      <c r="B146" s="37" t="s">
        <v>191</v>
      </c>
      <c r="C146" s="220"/>
      <c r="D146" s="220"/>
      <c r="E146" s="229"/>
      <c r="F146" s="229"/>
      <c r="G146"/>
      <c r="H146" s="188">
        <f t="shared" si="8"/>
        <v>0</v>
      </c>
      <c r="J146" s="4">
        <f t="shared" si="7"/>
        <v>7.6414999999999997</v>
      </c>
      <c r="K146" s="121">
        <f t="shared" si="6"/>
        <v>0</v>
      </c>
    </row>
    <row r="147" spans="1:11">
      <c r="A147" s="127">
        <v>15112</v>
      </c>
      <c r="B147" s="37" t="s">
        <v>192</v>
      </c>
      <c r="C147" s="220"/>
      <c r="D147" s="220"/>
      <c r="E147" s="229"/>
      <c r="F147" s="229"/>
      <c r="G147"/>
      <c r="H147" s="188">
        <f t="shared" si="8"/>
        <v>0</v>
      </c>
      <c r="J147" s="4">
        <f t="shared" si="7"/>
        <v>7.6414999999999997</v>
      </c>
      <c r="K147" s="121">
        <f t="shared" si="6"/>
        <v>0</v>
      </c>
    </row>
    <row r="148" spans="1:11">
      <c r="A148" s="127">
        <v>15113</v>
      </c>
      <c r="B148" s="37" t="s">
        <v>193</v>
      </c>
      <c r="C148" s="220"/>
      <c r="D148" s="220"/>
      <c r="E148" s="229"/>
      <c r="F148" s="229"/>
      <c r="G148"/>
      <c r="H148" s="188">
        <f t="shared" si="8"/>
        <v>0</v>
      </c>
      <c r="J148" s="4">
        <f t="shared" si="7"/>
        <v>7.6414999999999997</v>
      </c>
      <c r="K148" s="121">
        <f t="shared" si="6"/>
        <v>0</v>
      </c>
    </row>
    <row r="149" spans="1:11">
      <c r="A149" s="127">
        <v>15114</v>
      </c>
      <c r="B149" s="37" t="s">
        <v>216</v>
      </c>
      <c r="C149" s="220"/>
      <c r="D149" s="220"/>
      <c r="E149" s="229"/>
      <c r="F149" s="229"/>
      <c r="G149"/>
      <c r="H149" s="188">
        <f t="shared" si="8"/>
        <v>0</v>
      </c>
      <c r="J149" s="4">
        <f t="shared" si="7"/>
        <v>7.6414999999999997</v>
      </c>
      <c r="K149" s="121">
        <f t="shared" si="6"/>
        <v>0</v>
      </c>
    </row>
    <row r="150" spans="1:11">
      <c r="A150" s="127">
        <v>15115</v>
      </c>
      <c r="B150" s="37" t="s">
        <v>194</v>
      </c>
      <c r="C150" s="220"/>
      <c r="D150" s="220"/>
      <c r="E150" s="229"/>
      <c r="F150" s="229"/>
      <c r="G150"/>
      <c r="H150" s="188">
        <f t="shared" si="8"/>
        <v>0</v>
      </c>
      <c r="J150" s="4">
        <f t="shared" si="7"/>
        <v>7.6414999999999997</v>
      </c>
      <c r="K150" s="121">
        <f t="shared" si="6"/>
        <v>0</v>
      </c>
    </row>
    <row r="151" spans="1:11">
      <c r="A151" s="127">
        <v>15116</v>
      </c>
      <c r="B151" s="37" t="s">
        <v>195</v>
      </c>
      <c r="C151" s="220"/>
      <c r="D151" s="220"/>
      <c r="E151" s="229"/>
      <c r="F151" s="229"/>
      <c r="G151"/>
      <c r="H151" s="188">
        <f t="shared" si="8"/>
        <v>0</v>
      </c>
      <c r="J151" s="4">
        <f t="shared" si="7"/>
        <v>7.6414999999999997</v>
      </c>
      <c r="K151" s="121">
        <f t="shared" si="6"/>
        <v>0</v>
      </c>
    </row>
    <row r="152" spans="1:11">
      <c r="A152" s="127">
        <v>15117</v>
      </c>
      <c r="B152" s="37" t="s">
        <v>196</v>
      </c>
      <c r="C152" s="220"/>
      <c r="D152" s="220"/>
      <c r="E152" s="229"/>
      <c r="F152" s="229"/>
      <c r="G152"/>
      <c r="H152" s="188">
        <f t="shared" si="8"/>
        <v>0</v>
      </c>
      <c r="J152" s="4">
        <f t="shared" si="7"/>
        <v>7.6414999999999997</v>
      </c>
      <c r="K152" s="121">
        <f t="shared" si="6"/>
        <v>0</v>
      </c>
    </row>
    <row r="153" spans="1:11">
      <c r="A153" s="127">
        <v>15118</v>
      </c>
      <c r="B153" s="37" t="s">
        <v>197</v>
      </c>
      <c r="C153" s="220"/>
      <c r="D153" s="220"/>
      <c r="E153" s="229"/>
      <c r="F153" s="229"/>
      <c r="G153"/>
      <c r="H153" s="188">
        <f t="shared" si="8"/>
        <v>0</v>
      </c>
      <c r="J153" s="4">
        <f t="shared" si="7"/>
        <v>7.6414999999999997</v>
      </c>
      <c r="K153" s="121">
        <f t="shared" si="6"/>
        <v>0</v>
      </c>
    </row>
    <row r="154" spans="1:11">
      <c r="A154" s="127">
        <v>15119</v>
      </c>
      <c r="B154" s="37" t="s">
        <v>198</v>
      </c>
      <c r="C154" s="220"/>
      <c r="D154" s="220"/>
      <c r="E154" s="229"/>
      <c r="F154" s="229"/>
      <c r="G154"/>
      <c r="H154" s="188">
        <f t="shared" si="8"/>
        <v>0</v>
      </c>
      <c r="J154" s="4">
        <f t="shared" si="7"/>
        <v>7.6414999999999997</v>
      </c>
      <c r="K154" s="121">
        <f t="shared" si="6"/>
        <v>0</v>
      </c>
    </row>
    <row r="155" spans="1:11">
      <c r="A155" s="127">
        <v>15120</v>
      </c>
      <c r="B155" s="37" t="s">
        <v>199</v>
      </c>
      <c r="C155" s="220"/>
      <c r="D155" s="220"/>
      <c r="E155" s="229"/>
      <c r="F155" s="229"/>
      <c r="G155"/>
      <c r="H155" s="188">
        <f t="shared" si="8"/>
        <v>0</v>
      </c>
      <c r="J155" s="4">
        <f t="shared" si="7"/>
        <v>7.6414999999999997</v>
      </c>
      <c r="K155" s="121">
        <f t="shared" si="6"/>
        <v>0</v>
      </c>
    </row>
    <row r="156" spans="1:11">
      <c r="A156" s="127">
        <v>15121</v>
      </c>
      <c r="B156" s="37" t="s">
        <v>200</v>
      </c>
      <c r="C156" s="220"/>
      <c r="D156" s="220"/>
      <c r="E156" s="229"/>
      <c r="F156" s="229"/>
      <c r="G156"/>
      <c r="H156" s="188">
        <f t="shared" si="8"/>
        <v>0</v>
      </c>
      <c r="J156" s="4">
        <f t="shared" si="7"/>
        <v>7.6414999999999997</v>
      </c>
      <c r="K156" s="121">
        <f t="shared" si="6"/>
        <v>0</v>
      </c>
    </row>
    <row r="157" spans="1:11">
      <c r="A157" s="127">
        <v>15122</v>
      </c>
      <c r="B157" s="37" t="s">
        <v>201</v>
      </c>
      <c r="C157" s="220"/>
      <c r="D157" s="220"/>
      <c r="E157" s="229"/>
      <c r="F157" s="229"/>
      <c r="G157"/>
      <c r="H157" s="188">
        <f t="shared" si="8"/>
        <v>0</v>
      </c>
      <c r="J157" s="4">
        <f t="shared" si="7"/>
        <v>7.6414999999999997</v>
      </c>
      <c r="K157" s="121">
        <f t="shared" si="6"/>
        <v>0</v>
      </c>
    </row>
    <row r="158" spans="1:11">
      <c r="A158" s="127">
        <v>15123</v>
      </c>
      <c r="B158" s="37" t="s">
        <v>202</v>
      </c>
      <c r="C158" s="220"/>
      <c r="D158" s="220"/>
      <c r="E158" s="229"/>
      <c r="F158" s="229"/>
      <c r="G158"/>
      <c r="H158" s="188">
        <f t="shared" si="8"/>
        <v>0</v>
      </c>
      <c r="J158" s="4">
        <f t="shared" si="7"/>
        <v>7.6414999999999997</v>
      </c>
      <c r="K158" s="121">
        <f t="shared" si="6"/>
        <v>0</v>
      </c>
    </row>
    <row r="159" spans="1:11">
      <c r="A159" s="127">
        <v>15124</v>
      </c>
      <c r="B159" s="37" t="s">
        <v>203</v>
      </c>
      <c r="C159" s="220"/>
      <c r="D159" s="220"/>
      <c r="E159" s="229"/>
      <c r="F159" s="229"/>
      <c r="G159"/>
      <c r="H159" s="188">
        <f t="shared" si="8"/>
        <v>0</v>
      </c>
      <c r="J159" s="4">
        <f t="shared" si="7"/>
        <v>7.6414999999999997</v>
      </c>
      <c r="K159" s="121">
        <f t="shared" si="6"/>
        <v>0</v>
      </c>
    </row>
    <row r="160" spans="1:11">
      <c r="A160" s="127">
        <v>15125</v>
      </c>
      <c r="B160" s="37" t="s">
        <v>204</v>
      </c>
      <c r="C160" s="220"/>
      <c r="D160" s="220"/>
      <c r="E160" s="229"/>
      <c r="F160" s="229"/>
      <c r="G160"/>
      <c r="H160" s="188">
        <f t="shared" si="8"/>
        <v>0</v>
      </c>
      <c r="J160" s="4">
        <f t="shared" si="7"/>
        <v>7.6414999999999997</v>
      </c>
      <c r="K160" s="121">
        <f t="shared" si="6"/>
        <v>0</v>
      </c>
    </row>
    <row r="161" spans="1:11">
      <c r="A161" s="127">
        <v>15126</v>
      </c>
      <c r="B161" s="37" t="s">
        <v>205</v>
      </c>
      <c r="C161" s="220"/>
      <c r="D161" s="220"/>
      <c r="E161" s="229"/>
      <c r="F161" s="229"/>
      <c r="G161"/>
      <c r="H161" s="188">
        <f t="shared" si="8"/>
        <v>0</v>
      </c>
      <c r="J161" s="4">
        <f t="shared" si="7"/>
        <v>7.6414999999999997</v>
      </c>
      <c r="K161" s="121">
        <f t="shared" si="6"/>
        <v>0</v>
      </c>
    </row>
    <row r="162" spans="1:11">
      <c r="A162" s="127">
        <v>15136</v>
      </c>
      <c r="B162" s="37" t="s">
        <v>217</v>
      </c>
      <c r="C162" s="220"/>
      <c r="D162" s="220"/>
      <c r="E162" s="229"/>
      <c r="F162" s="229"/>
      <c r="G162"/>
      <c r="H162" s="188">
        <f t="shared" si="8"/>
        <v>0</v>
      </c>
      <c r="J162" s="4">
        <f t="shared" si="7"/>
        <v>7.6414999999999997</v>
      </c>
      <c r="K162" s="121">
        <f t="shared" si="6"/>
        <v>0</v>
      </c>
    </row>
    <row r="163" spans="1:11">
      <c r="A163" s="129">
        <v>15137</v>
      </c>
      <c r="B163" s="37" t="s">
        <v>206</v>
      </c>
      <c r="C163" s="220"/>
      <c r="D163" s="220"/>
      <c r="E163" s="229"/>
      <c r="F163" s="229"/>
      <c r="G163"/>
      <c r="H163" s="188">
        <f t="shared" si="8"/>
        <v>0</v>
      </c>
      <c r="J163" s="4">
        <f t="shared" si="7"/>
        <v>7.6414999999999997</v>
      </c>
      <c r="K163" s="121">
        <f t="shared" si="6"/>
        <v>0</v>
      </c>
    </row>
    <row r="164" spans="1:11">
      <c r="A164" s="130">
        <v>21000</v>
      </c>
      <c r="B164" s="123" t="s">
        <v>480</v>
      </c>
      <c r="C164" s="221"/>
      <c r="D164" s="221">
        <v>26713.86</v>
      </c>
      <c r="E164" s="230"/>
      <c r="F164" s="230"/>
      <c r="G164" s="190"/>
      <c r="H164" s="190">
        <f t="shared" si="8"/>
        <v>-26713.86</v>
      </c>
      <c r="J164" s="4">
        <f t="shared" si="7"/>
        <v>7.6414999999999997</v>
      </c>
      <c r="K164" s="124">
        <f t="shared" si="6"/>
        <v>-204133.96</v>
      </c>
    </row>
    <row r="165" spans="1:11">
      <c r="A165" s="127">
        <v>21001</v>
      </c>
      <c r="B165" s="37" t="s">
        <v>256</v>
      </c>
      <c r="C165" s="220"/>
      <c r="D165" s="220"/>
      <c r="E165" s="229"/>
      <c r="F165" s="229"/>
      <c r="G165"/>
      <c r="H165" s="188">
        <f t="shared" si="8"/>
        <v>0</v>
      </c>
      <c r="J165" s="4">
        <f t="shared" si="7"/>
        <v>7.6414999999999997</v>
      </c>
      <c r="K165" s="121">
        <f t="shared" si="6"/>
        <v>0</v>
      </c>
    </row>
    <row r="166" spans="1:11" s="126" customFormat="1">
      <c r="A166" s="127">
        <v>21002</v>
      </c>
      <c r="B166" s="37" t="s">
        <v>294</v>
      </c>
      <c r="C166" s="220"/>
      <c r="D166" s="220"/>
      <c r="E166" s="229"/>
      <c r="F166" s="229"/>
      <c r="G166" s="183"/>
      <c r="H166" s="188">
        <f t="shared" si="8"/>
        <v>0</v>
      </c>
      <c r="J166" s="4">
        <f t="shared" si="7"/>
        <v>7.6414999999999997</v>
      </c>
      <c r="K166" s="121">
        <f t="shared" si="6"/>
        <v>0</v>
      </c>
    </row>
    <row r="167" spans="1:11">
      <c r="A167" s="127">
        <v>22001</v>
      </c>
      <c r="B167" s="125" t="s">
        <v>179</v>
      </c>
      <c r="C167" s="220"/>
      <c r="D167" s="220">
        <v>216040.25</v>
      </c>
      <c r="E167" s="229"/>
      <c r="F167" s="229"/>
      <c r="G167"/>
      <c r="H167" s="188">
        <f t="shared" si="8"/>
        <v>-216040.25</v>
      </c>
      <c r="J167" s="4">
        <f t="shared" si="7"/>
        <v>7.6414999999999997</v>
      </c>
      <c r="K167" s="121">
        <f t="shared" si="6"/>
        <v>-1650871.57</v>
      </c>
    </row>
    <row r="168" spans="1:11">
      <c r="A168" s="127">
        <v>22002</v>
      </c>
      <c r="B168" s="125" t="s">
        <v>180</v>
      </c>
      <c r="C168" s="220"/>
      <c r="D168" s="220">
        <v>739552.83</v>
      </c>
      <c r="E168" s="229"/>
      <c r="F168" s="229"/>
      <c r="G168"/>
      <c r="H168" s="188">
        <f t="shared" si="8"/>
        <v>-739552.83</v>
      </c>
      <c r="J168" s="4">
        <f t="shared" si="7"/>
        <v>7.6414999999999997</v>
      </c>
      <c r="K168" s="121">
        <f t="shared" si="6"/>
        <v>-5651292.9500000002</v>
      </c>
    </row>
    <row r="169" spans="1:11">
      <c r="A169" s="127">
        <v>22101</v>
      </c>
      <c r="B169" s="37" t="s">
        <v>247</v>
      </c>
      <c r="C169" s="220"/>
      <c r="D169" s="220">
        <v>199431.62</v>
      </c>
      <c r="E169" s="229"/>
      <c r="F169" s="229"/>
      <c r="G169"/>
      <c r="H169" s="188">
        <f t="shared" si="8"/>
        <v>-199431.62</v>
      </c>
      <c r="J169" s="4">
        <f t="shared" si="7"/>
        <v>7.6414999999999997</v>
      </c>
      <c r="K169" s="121">
        <f t="shared" si="6"/>
        <v>-1523956.72</v>
      </c>
    </row>
    <row r="170" spans="1:11">
      <c r="A170" s="127">
        <v>23001</v>
      </c>
      <c r="B170" s="37" t="s">
        <v>246</v>
      </c>
      <c r="C170" s="220"/>
      <c r="D170" s="220"/>
      <c r="E170" s="229"/>
      <c r="F170" s="229"/>
      <c r="G170"/>
      <c r="H170" s="188">
        <f t="shared" si="8"/>
        <v>0</v>
      </c>
      <c r="J170" s="4">
        <f t="shared" si="7"/>
        <v>7.6414999999999997</v>
      </c>
      <c r="K170" s="121">
        <f t="shared" si="6"/>
        <v>0</v>
      </c>
    </row>
    <row r="171" spans="1:11">
      <c r="A171" s="127">
        <v>25001</v>
      </c>
      <c r="B171" s="37" t="s">
        <v>248</v>
      </c>
      <c r="C171" s="220"/>
      <c r="D171" s="192"/>
      <c r="E171" s="229"/>
      <c r="F171" s="229"/>
      <c r="G171"/>
      <c r="H171" s="188">
        <f t="shared" si="8"/>
        <v>0</v>
      </c>
      <c r="J171" s="4">
        <f t="shared" si="7"/>
        <v>7.6414999999999997</v>
      </c>
      <c r="K171" s="121">
        <f t="shared" si="6"/>
        <v>0</v>
      </c>
    </row>
    <row r="172" spans="1:11">
      <c r="A172" s="127">
        <v>25002</v>
      </c>
      <c r="B172" s="37" t="s">
        <v>249</v>
      </c>
      <c r="C172" s="220"/>
      <c r="D172" s="220"/>
      <c r="E172" s="229"/>
      <c r="F172" s="229"/>
      <c r="G172"/>
      <c r="H172" s="188">
        <f t="shared" si="8"/>
        <v>0</v>
      </c>
      <c r="J172" s="4">
        <f t="shared" si="7"/>
        <v>7.6414999999999997</v>
      </c>
      <c r="K172" s="121">
        <f t="shared" si="6"/>
        <v>0</v>
      </c>
    </row>
    <row r="173" spans="1:11">
      <c r="A173" s="127">
        <v>25003</v>
      </c>
      <c r="B173" s="37" t="s">
        <v>250</v>
      </c>
      <c r="C173" s="220"/>
      <c r="D173" s="220"/>
      <c r="E173" s="229"/>
      <c r="F173" s="229"/>
      <c r="G173"/>
      <c r="H173" s="188">
        <f t="shared" si="8"/>
        <v>0</v>
      </c>
      <c r="J173" s="4">
        <f t="shared" si="7"/>
        <v>7.6414999999999997</v>
      </c>
      <c r="K173" s="121">
        <f t="shared" si="6"/>
        <v>0</v>
      </c>
    </row>
    <row r="174" spans="1:11">
      <c r="A174" s="127">
        <v>25004</v>
      </c>
      <c r="B174" s="37" t="s">
        <v>251</v>
      </c>
      <c r="C174" s="220"/>
      <c r="D174" s="220">
        <v>741393.89</v>
      </c>
      <c r="E174" s="229"/>
      <c r="F174" s="229"/>
      <c r="G174"/>
      <c r="H174" s="188">
        <f t="shared" si="8"/>
        <v>-741393.89</v>
      </c>
      <c r="J174" s="4">
        <f t="shared" si="7"/>
        <v>7.6414999999999997</v>
      </c>
      <c r="K174" s="121">
        <f t="shared" si="6"/>
        <v>-5665361.4100000001</v>
      </c>
    </row>
    <row r="175" spans="1:11">
      <c r="A175" s="127">
        <v>25005</v>
      </c>
      <c r="B175" s="37" t="s">
        <v>252</v>
      </c>
      <c r="C175" s="220"/>
      <c r="D175" s="220"/>
      <c r="E175" s="229"/>
      <c r="F175" s="229"/>
      <c r="G175"/>
      <c r="H175" s="188">
        <f t="shared" si="8"/>
        <v>0</v>
      </c>
      <c r="J175" s="4">
        <f t="shared" si="7"/>
        <v>7.6414999999999997</v>
      </c>
      <c r="K175" s="121">
        <f t="shared" si="6"/>
        <v>0</v>
      </c>
    </row>
    <row r="176" spans="1:11">
      <c r="A176" s="127">
        <v>25006</v>
      </c>
      <c r="B176" s="37" t="s">
        <v>480</v>
      </c>
      <c r="C176" s="192"/>
      <c r="D176" s="220">
        <v>82015.55</v>
      </c>
      <c r="E176" s="229"/>
      <c r="F176" s="229"/>
      <c r="G176"/>
      <c r="H176" s="188">
        <f t="shared" si="8"/>
        <v>-82015.55</v>
      </c>
      <c r="J176" s="4">
        <f t="shared" si="7"/>
        <v>7.6414999999999997</v>
      </c>
      <c r="K176" s="121">
        <f t="shared" si="6"/>
        <v>-626721.82999999996</v>
      </c>
    </row>
    <row r="177" spans="1:11">
      <c r="A177" s="127">
        <v>25007</v>
      </c>
      <c r="B177" s="37" t="s">
        <v>286</v>
      </c>
      <c r="C177" s="220">
        <v>142956</v>
      </c>
      <c r="D177" s="220"/>
      <c r="E177" s="229"/>
      <c r="F177" s="229">
        <v>142956</v>
      </c>
      <c r="G177"/>
      <c r="H177" s="188">
        <f t="shared" si="8"/>
        <v>0</v>
      </c>
      <c r="J177" s="4">
        <f t="shared" si="7"/>
        <v>7.6414999999999997</v>
      </c>
      <c r="K177" s="121">
        <f t="shared" si="6"/>
        <v>0</v>
      </c>
    </row>
    <row r="178" spans="1:11">
      <c r="A178" s="127">
        <v>25008</v>
      </c>
      <c r="B178" s="125" t="s">
        <v>287</v>
      </c>
      <c r="C178" s="220"/>
      <c r="D178" s="220"/>
      <c r="E178" s="229"/>
      <c r="F178" s="229"/>
      <c r="G178"/>
      <c r="H178" s="188">
        <f t="shared" si="8"/>
        <v>0</v>
      </c>
      <c r="J178" s="4">
        <f t="shared" si="7"/>
        <v>7.6414999999999997</v>
      </c>
      <c r="K178" s="121">
        <f t="shared" si="6"/>
        <v>0</v>
      </c>
    </row>
    <row r="179" spans="1:11">
      <c r="A179" s="127">
        <v>25009</v>
      </c>
      <c r="B179" s="125" t="s">
        <v>288</v>
      </c>
      <c r="C179" s="220"/>
      <c r="D179" s="220"/>
      <c r="E179" s="229"/>
      <c r="F179" s="229"/>
      <c r="G179"/>
      <c r="H179" s="188">
        <f t="shared" si="8"/>
        <v>0</v>
      </c>
      <c r="J179" s="4">
        <f t="shared" si="7"/>
        <v>7.6414999999999997</v>
      </c>
      <c r="K179" s="121">
        <f t="shared" si="6"/>
        <v>0</v>
      </c>
    </row>
    <row r="180" spans="1:11">
      <c r="A180" s="127">
        <v>25010</v>
      </c>
      <c r="B180" s="37" t="s">
        <v>253</v>
      </c>
      <c r="C180" s="220"/>
      <c r="D180" s="220"/>
      <c r="E180" s="229"/>
      <c r="F180" s="229"/>
      <c r="G180"/>
      <c r="H180" s="188">
        <f t="shared" si="8"/>
        <v>0</v>
      </c>
      <c r="J180" s="4">
        <f t="shared" si="7"/>
        <v>7.6414999999999997</v>
      </c>
      <c r="K180" s="121">
        <f t="shared" si="6"/>
        <v>0</v>
      </c>
    </row>
    <row r="181" spans="1:11">
      <c r="A181" s="127">
        <v>25011</v>
      </c>
      <c r="B181" s="125" t="s">
        <v>289</v>
      </c>
      <c r="C181" s="220"/>
      <c r="D181" s="220"/>
      <c r="E181" s="229"/>
      <c r="F181" s="229"/>
      <c r="G181"/>
      <c r="H181" s="188">
        <f t="shared" si="8"/>
        <v>0</v>
      </c>
      <c r="J181" s="4">
        <f t="shared" si="7"/>
        <v>7.6414999999999997</v>
      </c>
      <c r="K181" s="121">
        <f t="shared" si="6"/>
        <v>0</v>
      </c>
    </row>
    <row r="182" spans="1:11">
      <c r="A182" s="127">
        <v>25012</v>
      </c>
      <c r="B182" s="37" t="s">
        <v>242</v>
      </c>
      <c r="C182" s="221"/>
      <c r="D182" s="189">
        <v>31194.48</v>
      </c>
      <c r="E182" s="230">
        <v>6270.3999999999978</v>
      </c>
      <c r="F182" s="230"/>
      <c r="G182"/>
      <c r="H182" s="188">
        <f t="shared" si="8"/>
        <v>-24924.080000000002</v>
      </c>
      <c r="I182" s="231"/>
      <c r="J182" s="4">
        <f t="shared" si="7"/>
        <v>7.6414999999999997</v>
      </c>
      <c r="K182" s="121">
        <f t="shared" si="6"/>
        <v>-190457.36</v>
      </c>
    </row>
    <row r="183" spans="1:11">
      <c r="A183" s="127">
        <v>25013</v>
      </c>
      <c r="B183" s="37" t="s">
        <v>292</v>
      </c>
      <c r="C183" s="220"/>
      <c r="D183" s="220"/>
      <c r="E183" s="229"/>
      <c r="F183" s="229"/>
      <c r="G183"/>
      <c r="H183" s="188">
        <f t="shared" si="8"/>
        <v>0</v>
      </c>
      <c r="J183" s="4">
        <f t="shared" si="7"/>
        <v>7.6414999999999997</v>
      </c>
      <c r="K183" s="121">
        <f t="shared" si="6"/>
        <v>0</v>
      </c>
    </row>
    <row r="184" spans="1:11">
      <c r="A184" s="129">
        <v>25014</v>
      </c>
      <c r="B184" s="132" t="s">
        <v>293</v>
      </c>
      <c r="C184" s="220"/>
      <c r="D184" s="220"/>
      <c r="E184" s="229"/>
      <c r="F184" s="229"/>
      <c r="G184"/>
      <c r="H184" s="188">
        <f t="shared" si="8"/>
        <v>0</v>
      </c>
      <c r="J184" s="4">
        <f t="shared" si="7"/>
        <v>7.6414999999999997</v>
      </c>
      <c r="K184" s="121">
        <f t="shared" si="6"/>
        <v>0</v>
      </c>
    </row>
    <row r="185" spans="1:11">
      <c r="A185" s="129">
        <v>25015</v>
      </c>
      <c r="B185" s="132" t="s">
        <v>290</v>
      </c>
      <c r="C185" s="220"/>
      <c r="D185" s="220"/>
      <c r="E185" s="229"/>
      <c r="F185" s="229"/>
      <c r="G185"/>
      <c r="H185" s="188">
        <f t="shared" si="8"/>
        <v>0</v>
      </c>
      <c r="J185" s="4">
        <f t="shared" si="7"/>
        <v>7.6414999999999997</v>
      </c>
      <c r="K185" s="121">
        <f t="shared" si="6"/>
        <v>0</v>
      </c>
    </row>
    <row r="186" spans="1:11">
      <c r="A186" s="129">
        <v>25016</v>
      </c>
      <c r="B186" s="132" t="s">
        <v>291</v>
      </c>
      <c r="C186" s="220"/>
      <c r="D186" s="220"/>
      <c r="E186" s="229"/>
      <c r="F186" s="229"/>
      <c r="G186"/>
      <c r="H186" s="188">
        <f t="shared" si="8"/>
        <v>0</v>
      </c>
      <c r="J186" s="4">
        <f t="shared" si="7"/>
        <v>7.6414999999999997</v>
      </c>
      <c r="K186" s="121">
        <f t="shared" si="6"/>
        <v>0</v>
      </c>
    </row>
    <row r="187" spans="1:11">
      <c r="A187" s="133"/>
      <c r="B187" s="134" t="s">
        <v>481</v>
      </c>
      <c r="C187" s="220"/>
      <c r="D187" s="220"/>
      <c r="E187" s="229"/>
      <c r="F187" s="229"/>
      <c r="G187"/>
      <c r="H187" s="188">
        <f t="shared" si="8"/>
        <v>0</v>
      </c>
      <c r="J187" s="4">
        <f t="shared" si="7"/>
        <v>7.6414999999999997</v>
      </c>
      <c r="K187" s="121">
        <f t="shared" si="6"/>
        <v>0</v>
      </c>
    </row>
    <row r="188" spans="1:11">
      <c r="A188" s="127" t="s">
        <v>275</v>
      </c>
      <c r="B188" s="37" t="s">
        <v>207</v>
      </c>
      <c r="C188" s="220"/>
      <c r="D188" s="220"/>
      <c r="E188" s="229"/>
      <c r="F188" s="229"/>
      <c r="G188"/>
      <c r="H188" s="188">
        <f t="shared" si="8"/>
        <v>0</v>
      </c>
      <c r="J188" s="4">
        <f t="shared" si="7"/>
        <v>7.6414999999999997</v>
      </c>
      <c r="K188" s="121">
        <f t="shared" si="6"/>
        <v>0</v>
      </c>
    </row>
    <row r="189" spans="1:11">
      <c r="A189" s="127" t="s">
        <v>276</v>
      </c>
      <c r="B189" s="37" t="s">
        <v>208</v>
      </c>
      <c r="C189" s="220"/>
      <c r="D189" s="220"/>
      <c r="E189" s="229"/>
      <c r="F189" s="229"/>
      <c r="G189"/>
      <c r="H189" s="188">
        <f t="shared" si="8"/>
        <v>0</v>
      </c>
      <c r="J189" s="4">
        <f t="shared" si="7"/>
        <v>7.6414999999999997</v>
      </c>
      <c r="K189" s="121">
        <f t="shared" si="6"/>
        <v>0</v>
      </c>
    </row>
    <row r="190" spans="1:11">
      <c r="A190" s="127" t="s">
        <v>277</v>
      </c>
      <c r="B190" s="37" t="s">
        <v>209</v>
      </c>
      <c r="C190" s="220"/>
      <c r="D190" s="220"/>
      <c r="E190" s="229"/>
      <c r="F190" s="229"/>
      <c r="G190"/>
      <c r="H190" s="188">
        <f t="shared" si="8"/>
        <v>0</v>
      </c>
      <c r="J190" s="4">
        <f t="shared" si="7"/>
        <v>7.6414999999999997</v>
      </c>
      <c r="K190" s="121">
        <f t="shared" si="6"/>
        <v>0</v>
      </c>
    </row>
    <row r="191" spans="1:11">
      <c r="A191" s="127" t="s">
        <v>278</v>
      </c>
      <c r="B191" s="37" t="s">
        <v>210</v>
      </c>
      <c r="C191" s="220"/>
      <c r="D191" s="220"/>
      <c r="E191" s="229"/>
      <c r="F191" s="229"/>
      <c r="G191"/>
      <c r="H191" s="188">
        <f t="shared" si="8"/>
        <v>0</v>
      </c>
      <c r="J191" s="4">
        <f t="shared" si="7"/>
        <v>7.6414999999999997</v>
      </c>
      <c r="K191" s="121">
        <f t="shared" si="6"/>
        <v>0</v>
      </c>
    </row>
    <row r="192" spans="1:11">
      <c r="A192" s="127" t="s">
        <v>279</v>
      </c>
      <c r="B192" s="37" t="s">
        <v>211</v>
      </c>
      <c r="C192" s="220"/>
      <c r="D192" s="220"/>
      <c r="E192" s="229"/>
      <c r="F192" s="229"/>
      <c r="G192"/>
      <c r="H192" s="188">
        <f t="shared" si="8"/>
        <v>0</v>
      </c>
      <c r="J192" s="4">
        <f t="shared" si="7"/>
        <v>7.6414999999999997</v>
      </c>
      <c r="K192" s="121">
        <f t="shared" si="6"/>
        <v>0</v>
      </c>
    </row>
    <row r="193" spans="1:11">
      <c r="A193" s="127" t="s">
        <v>280</v>
      </c>
      <c r="B193" s="37" t="s">
        <v>212</v>
      </c>
      <c r="C193" s="220"/>
      <c r="D193" s="220"/>
      <c r="E193" s="229"/>
      <c r="F193" s="229"/>
      <c r="G193"/>
      <c r="H193" s="188">
        <f t="shared" si="8"/>
        <v>0</v>
      </c>
      <c r="J193" s="4">
        <f t="shared" si="7"/>
        <v>7.6414999999999997</v>
      </c>
      <c r="K193" s="121">
        <f t="shared" si="6"/>
        <v>0</v>
      </c>
    </row>
    <row r="194" spans="1:11">
      <c r="A194" s="127" t="s">
        <v>281</v>
      </c>
      <c r="B194" s="37" t="s">
        <v>213</v>
      </c>
      <c r="C194" s="220"/>
      <c r="D194" s="220"/>
      <c r="E194" s="229"/>
      <c r="F194" s="229"/>
      <c r="G194"/>
      <c r="H194" s="188">
        <f t="shared" si="8"/>
        <v>0</v>
      </c>
      <c r="J194" s="4">
        <f t="shared" si="7"/>
        <v>7.6414999999999997</v>
      </c>
      <c r="K194" s="121">
        <f t="shared" si="6"/>
        <v>0</v>
      </c>
    </row>
    <row r="195" spans="1:11">
      <c r="A195" s="127" t="s">
        <v>282</v>
      </c>
      <c r="B195" s="37" t="s">
        <v>214</v>
      </c>
      <c r="C195" s="220"/>
      <c r="D195" s="220"/>
      <c r="E195" s="229"/>
      <c r="F195" s="229"/>
      <c r="G195"/>
      <c r="H195" s="188">
        <f t="shared" si="8"/>
        <v>0</v>
      </c>
      <c r="J195" s="4">
        <f t="shared" si="7"/>
        <v>7.6414999999999997</v>
      </c>
      <c r="K195" s="121">
        <f t="shared" si="6"/>
        <v>0</v>
      </c>
    </row>
    <row r="196" spans="1:11">
      <c r="A196" s="127" t="s">
        <v>283</v>
      </c>
      <c r="B196" s="37" t="s">
        <v>215</v>
      </c>
      <c r="C196" s="220"/>
      <c r="D196" s="220"/>
      <c r="E196" s="229"/>
      <c r="F196" s="229"/>
      <c r="G196"/>
      <c r="H196" s="188">
        <f t="shared" si="8"/>
        <v>0</v>
      </c>
      <c r="J196" s="4">
        <f t="shared" si="7"/>
        <v>7.6414999999999997</v>
      </c>
      <c r="K196" s="121">
        <f t="shared" si="6"/>
        <v>0</v>
      </c>
    </row>
    <row r="197" spans="1:11">
      <c r="A197" s="127" t="s">
        <v>258</v>
      </c>
      <c r="B197" s="37" t="s">
        <v>190</v>
      </c>
      <c r="C197" s="220"/>
      <c r="D197" s="220"/>
      <c r="E197" s="229"/>
      <c r="F197" s="229"/>
      <c r="G197"/>
      <c r="H197" s="188">
        <f t="shared" si="8"/>
        <v>0</v>
      </c>
      <c r="J197" s="4">
        <f t="shared" si="7"/>
        <v>7.6414999999999997</v>
      </c>
      <c r="K197" s="121">
        <f t="shared" si="6"/>
        <v>0</v>
      </c>
    </row>
    <row r="198" spans="1:11">
      <c r="A198" s="127" t="s">
        <v>259</v>
      </c>
      <c r="B198" s="37" t="s">
        <v>191</v>
      </c>
      <c r="C198" s="220"/>
      <c r="D198" s="220"/>
      <c r="E198" s="229"/>
      <c r="F198" s="229"/>
      <c r="G198"/>
      <c r="H198" s="188">
        <f t="shared" si="8"/>
        <v>0</v>
      </c>
      <c r="J198" s="4">
        <f t="shared" si="7"/>
        <v>7.6414999999999997</v>
      </c>
      <c r="K198" s="121">
        <f t="shared" si="6"/>
        <v>0</v>
      </c>
    </row>
    <row r="199" spans="1:11">
      <c r="A199" s="127" t="s">
        <v>260</v>
      </c>
      <c r="B199" s="37" t="s">
        <v>192</v>
      </c>
      <c r="C199" s="220"/>
      <c r="D199" s="220"/>
      <c r="E199" s="229"/>
      <c r="F199" s="229"/>
      <c r="G199"/>
      <c r="H199" s="188">
        <f t="shared" si="8"/>
        <v>0</v>
      </c>
      <c r="J199" s="4">
        <f t="shared" si="7"/>
        <v>7.6414999999999997</v>
      </c>
      <c r="K199" s="121">
        <f t="shared" si="6"/>
        <v>0</v>
      </c>
    </row>
    <row r="200" spans="1:11">
      <c r="A200" s="127" t="s">
        <v>261</v>
      </c>
      <c r="B200" s="37" t="s">
        <v>193</v>
      </c>
      <c r="C200" s="220"/>
      <c r="D200" s="220"/>
      <c r="E200" s="229"/>
      <c r="F200" s="229"/>
      <c r="G200"/>
      <c r="H200" s="188">
        <f t="shared" si="8"/>
        <v>0</v>
      </c>
      <c r="J200" s="4">
        <f t="shared" si="7"/>
        <v>7.6414999999999997</v>
      </c>
      <c r="K200" s="121">
        <f t="shared" ref="K200:K263" si="9">ROUND(H200*J200,2)</f>
        <v>0</v>
      </c>
    </row>
    <row r="201" spans="1:11">
      <c r="A201" s="127" t="s">
        <v>284</v>
      </c>
      <c r="B201" s="37" t="s">
        <v>216</v>
      </c>
      <c r="C201" s="220"/>
      <c r="D201" s="220"/>
      <c r="E201" s="229"/>
      <c r="F201" s="229"/>
      <c r="G201"/>
      <c r="H201" s="188">
        <f t="shared" si="8"/>
        <v>0</v>
      </c>
      <c r="J201" s="4">
        <f t="shared" ref="J201:J264" si="10">J200</f>
        <v>7.6414999999999997</v>
      </c>
      <c r="K201" s="121">
        <f t="shared" si="9"/>
        <v>0</v>
      </c>
    </row>
    <row r="202" spans="1:11">
      <c r="A202" s="127" t="s">
        <v>262</v>
      </c>
      <c r="B202" s="37" t="s">
        <v>194</v>
      </c>
      <c r="C202" s="220"/>
      <c r="D202" s="220"/>
      <c r="E202" s="229"/>
      <c r="F202" s="229"/>
      <c r="G202"/>
      <c r="H202" s="188">
        <f t="shared" si="8"/>
        <v>0</v>
      </c>
      <c r="J202" s="4">
        <f t="shared" si="10"/>
        <v>7.6414999999999997</v>
      </c>
      <c r="K202" s="121">
        <f t="shared" si="9"/>
        <v>0</v>
      </c>
    </row>
    <row r="203" spans="1:11">
      <c r="A203" s="127" t="s">
        <v>263</v>
      </c>
      <c r="B203" s="37" t="s">
        <v>195</v>
      </c>
      <c r="C203" s="220"/>
      <c r="D203" s="220"/>
      <c r="E203" s="229"/>
      <c r="F203" s="229"/>
      <c r="G203"/>
      <c r="H203" s="188">
        <f t="shared" ref="H203:H266" si="11">ROUND(C203-D203+E203-F203,2)</f>
        <v>0</v>
      </c>
      <c r="J203" s="4">
        <f t="shared" si="10"/>
        <v>7.6414999999999997</v>
      </c>
      <c r="K203" s="121">
        <f t="shared" si="9"/>
        <v>0</v>
      </c>
    </row>
    <row r="204" spans="1:11">
      <c r="A204" s="127" t="s">
        <v>264</v>
      </c>
      <c r="B204" s="37" t="s">
        <v>196</v>
      </c>
      <c r="C204" s="220"/>
      <c r="D204" s="220"/>
      <c r="E204" s="229"/>
      <c r="F204" s="229"/>
      <c r="G204"/>
      <c r="H204" s="188">
        <f t="shared" si="11"/>
        <v>0</v>
      </c>
      <c r="J204" s="4">
        <f t="shared" si="10"/>
        <v>7.6414999999999997</v>
      </c>
      <c r="K204" s="121">
        <f t="shared" si="9"/>
        <v>0</v>
      </c>
    </row>
    <row r="205" spans="1:11">
      <c r="A205" s="127" t="s">
        <v>265</v>
      </c>
      <c r="B205" s="37" t="s">
        <v>197</v>
      </c>
      <c r="C205" s="220"/>
      <c r="D205" s="220"/>
      <c r="E205" s="229"/>
      <c r="F205" s="229"/>
      <c r="G205"/>
      <c r="H205" s="188">
        <f t="shared" si="11"/>
        <v>0</v>
      </c>
      <c r="J205" s="4">
        <f t="shared" si="10"/>
        <v>7.6414999999999997</v>
      </c>
      <c r="K205" s="121">
        <f t="shared" si="9"/>
        <v>0</v>
      </c>
    </row>
    <row r="206" spans="1:11">
      <c r="A206" s="127" t="s">
        <v>266</v>
      </c>
      <c r="B206" s="37" t="s">
        <v>198</v>
      </c>
      <c r="C206" s="220"/>
      <c r="D206" s="220"/>
      <c r="E206" s="229"/>
      <c r="F206" s="229"/>
      <c r="G206"/>
      <c r="H206" s="188">
        <f t="shared" si="11"/>
        <v>0</v>
      </c>
      <c r="J206" s="4">
        <f t="shared" si="10"/>
        <v>7.6414999999999997</v>
      </c>
      <c r="K206" s="121">
        <f t="shared" si="9"/>
        <v>0</v>
      </c>
    </row>
    <row r="207" spans="1:11">
      <c r="A207" s="127" t="s">
        <v>267</v>
      </c>
      <c r="B207" s="37" t="s">
        <v>199</v>
      </c>
      <c r="C207" s="220"/>
      <c r="D207" s="220"/>
      <c r="E207" s="229"/>
      <c r="F207" s="229"/>
      <c r="G207"/>
      <c r="H207" s="188">
        <f t="shared" si="11"/>
        <v>0</v>
      </c>
      <c r="J207" s="4">
        <f t="shared" si="10"/>
        <v>7.6414999999999997</v>
      </c>
      <c r="K207" s="121">
        <f t="shared" si="9"/>
        <v>0</v>
      </c>
    </row>
    <row r="208" spans="1:11">
      <c r="A208" s="127" t="s">
        <v>268</v>
      </c>
      <c r="B208" s="37" t="s">
        <v>200</v>
      </c>
      <c r="C208" s="220"/>
      <c r="D208" s="220"/>
      <c r="E208" s="229"/>
      <c r="F208" s="229"/>
      <c r="G208"/>
      <c r="H208" s="188">
        <f t="shared" si="11"/>
        <v>0</v>
      </c>
      <c r="J208" s="4">
        <f t="shared" si="10"/>
        <v>7.6414999999999997</v>
      </c>
      <c r="K208" s="121">
        <f t="shared" si="9"/>
        <v>0</v>
      </c>
    </row>
    <row r="209" spans="1:11">
      <c r="A209" s="127" t="s">
        <v>269</v>
      </c>
      <c r="B209" s="37" t="s">
        <v>201</v>
      </c>
      <c r="C209" s="220"/>
      <c r="D209" s="220"/>
      <c r="E209" s="229"/>
      <c r="F209" s="229"/>
      <c r="G209"/>
      <c r="H209" s="188">
        <f t="shared" si="11"/>
        <v>0</v>
      </c>
      <c r="J209" s="4">
        <f t="shared" si="10"/>
        <v>7.6414999999999997</v>
      </c>
      <c r="K209" s="121">
        <f t="shared" si="9"/>
        <v>0</v>
      </c>
    </row>
    <row r="210" spans="1:11">
      <c r="A210" s="127" t="s">
        <v>270</v>
      </c>
      <c r="B210" s="37" t="s">
        <v>202</v>
      </c>
      <c r="C210" s="220"/>
      <c r="D210" s="220"/>
      <c r="E210" s="229"/>
      <c r="F210" s="229"/>
      <c r="G210"/>
      <c r="H210" s="188">
        <f t="shared" si="11"/>
        <v>0</v>
      </c>
      <c r="J210" s="4">
        <f t="shared" si="10"/>
        <v>7.6414999999999997</v>
      </c>
      <c r="K210" s="121">
        <f t="shared" si="9"/>
        <v>0</v>
      </c>
    </row>
    <row r="211" spans="1:11">
      <c r="A211" s="127" t="s">
        <v>271</v>
      </c>
      <c r="B211" s="37" t="s">
        <v>203</v>
      </c>
      <c r="C211" s="220"/>
      <c r="D211" s="220"/>
      <c r="E211" s="229"/>
      <c r="F211" s="229"/>
      <c r="G211"/>
      <c r="H211" s="188">
        <f t="shared" si="11"/>
        <v>0</v>
      </c>
      <c r="J211" s="4">
        <f t="shared" si="10"/>
        <v>7.6414999999999997</v>
      </c>
      <c r="K211" s="121">
        <f t="shared" si="9"/>
        <v>0</v>
      </c>
    </row>
    <row r="212" spans="1:11">
      <c r="A212" s="127" t="s">
        <v>272</v>
      </c>
      <c r="B212" s="37" t="s">
        <v>204</v>
      </c>
      <c r="C212" s="220"/>
      <c r="D212" s="220"/>
      <c r="E212" s="229"/>
      <c r="F212" s="229"/>
      <c r="G212"/>
      <c r="H212" s="188">
        <f t="shared" si="11"/>
        <v>0</v>
      </c>
      <c r="J212" s="4">
        <f t="shared" si="10"/>
        <v>7.6414999999999997</v>
      </c>
      <c r="K212" s="121">
        <f t="shared" si="9"/>
        <v>0</v>
      </c>
    </row>
    <row r="213" spans="1:11">
      <c r="A213" s="127" t="s">
        <v>273</v>
      </c>
      <c r="B213" s="37" t="s">
        <v>205</v>
      </c>
      <c r="C213" s="220"/>
      <c r="D213" s="220"/>
      <c r="E213" s="229"/>
      <c r="F213" s="229"/>
      <c r="G213"/>
      <c r="H213" s="188">
        <f t="shared" si="11"/>
        <v>0</v>
      </c>
      <c r="J213" s="4">
        <f t="shared" si="10"/>
        <v>7.6414999999999997</v>
      </c>
      <c r="K213" s="121">
        <f t="shared" si="9"/>
        <v>0</v>
      </c>
    </row>
    <row r="214" spans="1:11">
      <c r="A214" s="127" t="s">
        <v>285</v>
      </c>
      <c r="B214" s="37" t="s">
        <v>217</v>
      </c>
      <c r="C214" s="220"/>
      <c r="D214" s="220"/>
      <c r="E214" s="229"/>
      <c r="F214" s="229"/>
      <c r="G214"/>
      <c r="H214" s="188">
        <f t="shared" si="11"/>
        <v>0</v>
      </c>
      <c r="J214" s="4">
        <f t="shared" si="10"/>
        <v>7.6414999999999997</v>
      </c>
      <c r="K214" s="121">
        <f t="shared" si="9"/>
        <v>0</v>
      </c>
    </row>
    <row r="215" spans="1:11">
      <c r="A215" s="127" t="s">
        <v>274</v>
      </c>
      <c r="B215" s="37" t="s">
        <v>206</v>
      </c>
      <c r="C215" s="220"/>
      <c r="D215" s="220"/>
      <c r="E215" s="229"/>
      <c r="F215" s="229"/>
      <c r="G215"/>
      <c r="H215" s="188">
        <f t="shared" si="11"/>
        <v>0</v>
      </c>
      <c r="J215" s="4">
        <f t="shared" si="10"/>
        <v>7.6414999999999997</v>
      </c>
      <c r="K215" s="121">
        <f t="shared" si="9"/>
        <v>0</v>
      </c>
    </row>
    <row r="216" spans="1:11">
      <c r="A216" s="127">
        <v>30010</v>
      </c>
      <c r="B216" s="37" t="s">
        <v>295</v>
      </c>
      <c r="C216" s="220"/>
      <c r="D216" s="220">
        <v>500000</v>
      </c>
      <c r="E216" s="229"/>
      <c r="F216" s="229"/>
      <c r="G216"/>
      <c r="H216" s="188">
        <f t="shared" si="11"/>
        <v>-500000</v>
      </c>
      <c r="J216" s="4">
        <f t="shared" si="10"/>
        <v>7.6414999999999997</v>
      </c>
      <c r="K216" s="121">
        <f t="shared" si="9"/>
        <v>-3820750</v>
      </c>
    </row>
    <row r="217" spans="1:11">
      <c r="A217" s="127">
        <v>30011</v>
      </c>
      <c r="B217" s="125" t="s">
        <v>296</v>
      </c>
      <c r="C217" s="220"/>
      <c r="D217" s="220"/>
      <c r="E217" s="229"/>
      <c r="F217" s="229"/>
      <c r="G217"/>
      <c r="H217" s="188">
        <f t="shared" si="11"/>
        <v>0</v>
      </c>
      <c r="J217" s="4">
        <f t="shared" si="10"/>
        <v>7.6414999999999997</v>
      </c>
      <c r="K217" s="121">
        <f t="shared" si="9"/>
        <v>0</v>
      </c>
    </row>
    <row r="218" spans="1:11">
      <c r="A218" s="127">
        <v>30020</v>
      </c>
      <c r="B218" s="37" t="s">
        <v>297</v>
      </c>
      <c r="C218" s="220"/>
      <c r="D218" s="220"/>
      <c r="E218" s="229"/>
      <c r="F218" s="229"/>
      <c r="G218"/>
      <c r="H218" s="188">
        <f t="shared" si="11"/>
        <v>0</v>
      </c>
      <c r="J218" s="4">
        <f t="shared" si="10"/>
        <v>7.6414999999999997</v>
      </c>
      <c r="K218" s="121">
        <f t="shared" si="9"/>
        <v>0</v>
      </c>
    </row>
    <row r="219" spans="1:11">
      <c r="A219" s="127">
        <v>30030</v>
      </c>
      <c r="B219" s="37" t="s">
        <v>298</v>
      </c>
      <c r="C219" s="220"/>
      <c r="D219" s="220"/>
      <c r="E219" s="229"/>
      <c r="F219" s="229"/>
      <c r="G219"/>
      <c r="H219" s="188">
        <f t="shared" si="11"/>
        <v>0</v>
      </c>
      <c r="J219" s="4">
        <f t="shared" si="10"/>
        <v>7.6414999999999997</v>
      </c>
      <c r="K219" s="121">
        <f t="shared" si="9"/>
        <v>0</v>
      </c>
    </row>
    <row r="220" spans="1:11">
      <c r="A220" s="127">
        <v>30031</v>
      </c>
      <c r="B220" s="125" t="s">
        <v>299</v>
      </c>
      <c r="C220" s="220"/>
      <c r="D220" s="220"/>
      <c r="E220" s="229"/>
      <c r="F220" s="229"/>
      <c r="G220"/>
      <c r="H220" s="188">
        <f t="shared" si="11"/>
        <v>0</v>
      </c>
      <c r="J220" s="4">
        <f t="shared" si="10"/>
        <v>7.6414999999999997</v>
      </c>
      <c r="K220" s="121">
        <f t="shared" si="9"/>
        <v>0</v>
      </c>
    </row>
    <row r="221" spans="1:11">
      <c r="A221" s="130">
        <v>30040</v>
      </c>
      <c r="B221" s="123" t="s">
        <v>301</v>
      </c>
      <c r="C221" s="221"/>
      <c r="D221" s="189">
        <f>25478428.81-23500000+C132-D182+142956</f>
        <v>2122625.7199999988</v>
      </c>
      <c r="E221" s="230"/>
      <c r="F221" s="230"/>
      <c r="G221" s="190"/>
      <c r="H221" s="190">
        <f>ROUND(C221-D221+E221-F221,2)</f>
        <v>-2122625.7200000002</v>
      </c>
      <c r="J221" s="4">
        <f t="shared" si="10"/>
        <v>7.6414999999999997</v>
      </c>
      <c r="K221" s="124">
        <f t="shared" si="9"/>
        <v>-16220044.439999999</v>
      </c>
    </row>
    <row r="222" spans="1:11">
      <c r="A222" s="127">
        <v>30041</v>
      </c>
      <c r="B222" s="125" t="s">
        <v>300</v>
      </c>
      <c r="C222" s="220"/>
      <c r="D222" s="220"/>
      <c r="E222" s="229"/>
      <c r="F222" s="229"/>
      <c r="G222"/>
      <c r="H222" s="188">
        <f>ROUND(C222-D222+E222-F222,2)</f>
        <v>0</v>
      </c>
      <c r="J222" s="4">
        <f t="shared" si="10"/>
        <v>7.6414999999999997</v>
      </c>
      <c r="K222" s="121">
        <f t="shared" si="9"/>
        <v>0</v>
      </c>
    </row>
    <row r="223" spans="1:11">
      <c r="A223" s="127">
        <v>30050</v>
      </c>
      <c r="B223" s="37" t="s">
        <v>302</v>
      </c>
      <c r="C223" s="220"/>
      <c r="D223" s="220"/>
      <c r="E223" s="229"/>
      <c r="F223" s="229"/>
      <c r="G223"/>
      <c r="H223" s="188">
        <f t="shared" si="11"/>
        <v>0</v>
      </c>
      <c r="J223" s="4">
        <f t="shared" si="10"/>
        <v>7.6414999999999997</v>
      </c>
      <c r="K223" s="121">
        <f t="shared" si="9"/>
        <v>0</v>
      </c>
    </row>
    <row r="224" spans="1:11">
      <c r="A224" s="127">
        <v>71000</v>
      </c>
      <c r="B224" s="37" t="s">
        <v>482</v>
      </c>
      <c r="C224" s="220"/>
      <c r="D224" s="220"/>
      <c r="E224" s="229"/>
      <c r="F224" s="229"/>
      <c r="G224"/>
      <c r="H224" s="188">
        <f t="shared" si="11"/>
        <v>0</v>
      </c>
      <c r="J224" s="4">
        <f t="shared" si="10"/>
        <v>7.6414999999999997</v>
      </c>
      <c r="K224" s="121">
        <f t="shared" si="9"/>
        <v>0</v>
      </c>
    </row>
    <row r="225" spans="1:11">
      <c r="A225" s="127">
        <v>71001</v>
      </c>
      <c r="B225" s="37" t="s">
        <v>304</v>
      </c>
      <c r="C225" s="220"/>
      <c r="D225" s="220">
        <v>9125253.9000000004</v>
      </c>
      <c r="E225" s="229"/>
      <c r="F225" s="229"/>
      <c r="G225"/>
      <c r="H225" s="188">
        <f t="shared" si="11"/>
        <v>-9125253.9000000004</v>
      </c>
      <c r="J225" s="4">
        <f t="shared" si="10"/>
        <v>7.6414999999999997</v>
      </c>
      <c r="K225" s="121">
        <f t="shared" si="9"/>
        <v>-69730627.680000007</v>
      </c>
    </row>
    <row r="226" spans="1:11">
      <c r="A226" s="127">
        <v>71002</v>
      </c>
      <c r="B226" s="37" t="s">
        <v>305</v>
      </c>
      <c r="C226" s="220"/>
      <c r="D226" s="220"/>
      <c r="E226" s="229"/>
      <c r="F226" s="229"/>
      <c r="G226"/>
      <c r="H226" s="188">
        <f t="shared" si="11"/>
        <v>0</v>
      </c>
      <c r="J226" s="4">
        <f t="shared" si="10"/>
        <v>7.6414999999999997</v>
      </c>
      <c r="K226" s="121">
        <f t="shared" si="9"/>
        <v>0</v>
      </c>
    </row>
    <row r="227" spans="1:11">
      <c r="A227" s="127">
        <v>71003</v>
      </c>
      <c r="B227" s="37" t="s">
        <v>306</v>
      </c>
      <c r="C227" s="220"/>
      <c r="D227" s="220"/>
      <c r="E227" s="229"/>
      <c r="F227" s="229"/>
      <c r="G227"/>
      <c r="H227" s="188">
        <f t="shared" si="11"/>
        <v>0</v>
      </c>
      <c r="J227" s="4">
        <f t="shared" si="10"/>
        <v>7.6414999999999997</v>
      </c>
      <c r="K227" s="121">
        <f t="shared" si="9"/>
        <v>0</v>
      </c>
    </row>
    <row r="228" spans="1:11">
      <c r="A228" s="127">
        <v>71004</v>
      </c>
      <c r="B228" s="37" t="s">
        <v>307</v>
      </c>
      <c r="C228" s="220"/>
      <c r="D228" s="220"/>
      <c r="E228" s="229"/>
      <c r="F228" s="229"/>
      <c r="G228"/>
      <c r="H228" s="188">
        <f t="shared" si="11"/>
        <v>0</v>
      </c>
      <c r="J228" s="4">
        <f t="shared" si="10"/>
        <v>7.6414999999999997</v>
      </c>
      <c r="K228" s="121">
        <f t="shared" si="9"/>
        <v>0</v>
      </c>
    </row>
    <row r="229" spans="1:11">
      <c r="A229" s="127">
        <v>71005</v>
      </c>
      <c r="B229" s="37" t="s">
        <v>308</v>
      </c>
      <c r="C229" s="220"/>
      <c r="D229" s="220"/>
      <c r="E229" s="229"/>
      <c r="F229" s="229"/>
      <c r="G229"/>
      <c r="H229" s="188">
        <f t="shared" si="11"/>
        <v>0</v>
      </c>
      <c r="J229" s="4">
        <f t="shared" si="10"/>
        <v>7.6414999999999997</v>
      </c>
      <c r="K229" s="121">
        <f t="shared" si="9"/>
        <v>0</v>
      </c>
    </row>
    <row r="230" spans="1:11">
      <c r="A230" s="127">
        <v>71006</v>
      </c>
      <c r="B230" s="37" t="s">
        <v>309</v>
      </c>
      <c r="C230" s="220"/>
      <c r="D230" s="220"/>
      <c r="E230" s="229"/>
      <c r="F230" s="229"/>
      <c r="G230"/>
      <c r="H230" s="188">
        <f t="shared" si="11"/>
        <v>0</v>
      </c>
      <c r="J230" s="4">
        <f t="shared" si="10"/>
        <v>7.6414999999999997</v>
      </c>
      <c r="K230" s="121">
        <f t="shared" si="9"/>
        <v>0</v>
      </c>
    </row>
    <row r="231" spans="1:11">
      <c r="A231" s="127">
        <v>71007</v>
      </c>
      <c r="B231" s="37" t="s">
        <v>310</v>
      </c>
      <c r="C231" s="220"/>
      <c r="D231" s="220"/>
      <c r="E231" s="229"/>
      <c r="F231" s="229"/>
      <c r="G231"/>
      <c r="H231" s="188">
        <f t="shared" si="11"/>
        <v>0</v>
      </c>
      <c r="J231" s="4">
        <f t="shared" si="10"/>
        <v>7.6414999999999997</v>
      </c>
      <c r="K231" s="121">
        <f t="shared" si="9"/>
        <v>0</v>
      </c>
    </row>
    <row r="232" spans="1:11">
      <c r="A232" s="127">
        <v>71008</v>
      </c>
      <c r="B232" s="37" t="s">
        <v>311</v>
      </c>
      <c r="C232" s="220"/>
      <c r="D232" s="220">
        <v>455071.41</v>
      </c>
      <c r="E232" s="229"/>
      <c r="F232" s="229"/>
      <c r="G232"/>
      <c r="H232" s="188">
        <f t="shared" si="11"/>
        <v>-455071.41</v>
      </c>
      <c r="J232" s="4">
        <f t="shared" si="10"/>
        <v>7.6414999999999997</v>
      </c>
      <c r="K232" s="121">
        <f t="shared" si="9"/>
        <v>-3477428.18</v>
      </c>
    </row>
    <row r="233" spans="1:11">
      <c r="A233" s="127">
        <v>71009</v>
      </c>
      <c r="B233" s="37" t="s">
        <v>312</v>
      </c>
      <c r="C233" s="220"/>
      <c r="D233" s="220">
        <v>469042.35</v>
      </c>
      <c r="E233" s="229"/>
      <c r="F233" s="229"/>
      <c r="G233"/>
      <c r="H233" s="188">
        <f t="shared" si="11"/>
        <v>-469042.35</v>
      </c>
      <c r="J233" s="4">
        <f t="shared" si="10"/>
        <v>7.6414999999999997</v>
      </c>
      <c r="K233" s="121">
        <f t="shared" si="9"/>
        <v>-3584187.12</v>
      </c>
    </row>
    <row r="234" spans="1:11">
      <c r="A234" s="127">
        <v>71010</v>
      </c>
      <c r="B234" s="125" t="s">
        <v>313</v>
      </c>
      <c r="C234" s="220"/>
      <c r="D234" s="220"/>
      <c r="E234" s="229"/>
      <c r="F234" s="229"/>
      <c r="G234"/>
      <c r="H234" s="188">
        <f t="shared" si="11"/>
        <v>0</v>
      </c>
      <c r="J234" s="4">
        <f t="shared" si="10"/>
        <v>7.6414999999999997</v>
      </c>
      <c r="K234" s="121">
        <f t="shared" si="9"/>
        <v>0</v>
      </c>
    </row>
    <row r="235" spans="1:11">
      <c r="A235" s="36">
        <v>71011</v>
      </c>
      <c r="B235" s="125" t="s">
        <v>314</v>
      </c>
      <c r="C235" s="220"/>
      <c r="D235" s="220"/>
      <c r="E235" s="229"/>
      <c r="F235" s="229"/>
      <c r="G235"/>
      <c r="H235" s="188">
        <f t="shared" si="11"/>
        <v>0</v>
      </c>
      <c r="J235" s="4">
        <f t="shared" si="10"/>
        <v>7.6414999999999997</v>
      </c>
      <c r="K235" s="121">
        <f t="shared" si="9"/>
        <v>0</v>
      </c>
    </row>
    <row r="236" spans="1:11">
      <c r="A236" s="36">
        <v>71012</v>
      </c>
      <c r="B236" s="125" t="s">
        <v>315</v>
      </c>
      <c r="C236" s="220"/>
      <c r="D236" s="220"/>
      <c r="E236" s="229"/>
      <c r="F236" s="229"/>
      <c r="G236"/>
      <c r="H236" s="188">
        <f t="shared" si="11"/>
        <v>0</v>
      </c>
      <c r="J236" s="4">
        <f t="shared" si="10"/>
        <v>7.6414999999999997</v>
      </c>
      <c r="K236" s="121">
        <f t="shared" si="9"/>
        <v>0</v>
      </c>
    </row>
    <row r="237" spans="1:11">
      <c r="A237" s="36">
        <v>71013</v>
      </c>
      <c r="B237" s="125" t="s">
        <v>316</v>
      </c>
      <c r="C237" s="220"/>
      <c r="D237" s="220"/>
      <c r="E237" s="229"/>
      <c r="F237" s="229"/>
      <c r="G237"/>
      <c r="H237" s="188">
        <f t="shared" si="11"/>
        <v>0</v>
      </c>
      <c r="J237" s="4">
        <f t="shared" si="10"/>
        <v>7.6414999999999997</v>
      </c>
      <c r="K237" s="121">
        <f t="shared" si="9"/>
        <v>0</v>
      </c>
    </row>
    <row r="238" spans="1:11">
      <c r="A238" s="36">
        <v>71014</v>
      </c>
      <c r="B238" s="125" t="s">
        <v>317</v>
      </c>
      <c r="C238" s="220"/>
      <c r="D238" s="220"/>
      <c r="E238" s="229"/>
      <c r="F238" s="229"/>
      <c r="G238"/>
      <c r="H238" s="188">
        <f t="shared" si="11"/>
        <v>0</v>
      </c>
      <c r="J238" s="4">
        <f t="shared" si="10"/>
        <v>7.6414999999999997</v>
      </c>
      <c r="K238" s="121">
        <f t="shared" si="9"/>
        <v>0</v>
      </c>
    </row>
    <row r="239" spans="1:11">
      <c r="A239" s="36">
        <v>71015</v>
      </c>
      <c r="B239" s="125" t="s">
        <v>318</v>
      </c>
      <c r="C239" s="220"/>
      <c r="D239" s="220">
        <v>31018.59</v>
      </c>
      <c r="E239" s="229"/>
      <c r="F239" s="229"/>
      <c r="G239"/>
      <c r="H239" s="188">
        <f t="shared" si="11"/>
        <v>-31018.59</v>
      </c>
      <c r="J239" s="4">
        <f t="shared" si="10"/>
        <v>7.6414999999999997</v>
      </c>
      <c r="K239" s="121">
        <f t="shared" si="9"/>
        <v>-237028.56</v>
      </c>
    </row>
    <row r="240" spans="1:11">
      <c r="A240" s="36">
        <v>71016</v>
      </c>
      <c r="B240" s="125" t="s">
        <v>319</v>
      </c>
      <c r="C240" s="220"/>
      <c r="D240" s="220"/>
      <c r="E240" s="229"/>
      <c r="F240" s="229"/>
      <c r="G240"/>
      <c r="H240" s="188">
        <f t="shared" si="11"/>
        <v>0</v>
      </c>
      <c r="J240" s="4">
        <f t="shared" si="10"/>
        <v>7.6414999999999997</v>
      </c>
      <c r="K240" s="121">
        <f t="shared" si="9"/>
        <v>0</v>
      </c>
    </row>
    <row r="241" spans="1:11">
      <c r="A241" s="36">
        <v>71017</v>
      </c>
      <c r="B241" s="125" t="s">
        <v>320</v>
      </c>
      <c r="C241" s="220"/>
      <c r="D241" s="220"/>
      <c r="E241" s="229"/>
      <c r="F241" s="229"/>
      <c r="G241"/>
      <c r="H241" s="188">
        <f t="shared" si="11"/>
        <v>0</v>
      </c>
      <c r="J241" s="4">
        <f t="shared" si="10"/>
        <v>7.6414999999999997</v>
      </c>
      <c r="K241" s="121">
        <f t="shared" si="9"/>
        <v>0</v>
      </c>
    </row>
    <row r="242" spans="1:11">
      <c r="A242" s="36">
        <v>71018</v>
      </c>
      <c r="B242" s="125" t="s">
        <v>321</v>
      </c>
      <c r="C242" s="220"/>
      <c r="D242" s="220"/>
      <c r="E242" s="229"/>
      <c r="F242" s="229"/>
      <c r="G242"/>
      <c r="H242" s="188">
        <f t="shared" si="11"/>
        <v>0</v>
      </c>
      <c r="J242" s="4">
        <f t="shared" si="10"/>
        <v>7.6414999999999997</v>
      </c>
      <c r="K242" s="121">
        <f t="shared" si="9"/>
        <v>0</v>
      </c>
    </row>
    <row r="243" spans="1:11">
      <c r="A243" s="36">
        <v>71019</v>
      </c>
      <c r="B243" s="125" t="s">
        <v>322</v>
      </c>
      <c r="C243" s="220"/>
      <c r="D243" s="220"/>
      <c r="E243" s="229"/>
      <c r="F243" s="229"/>
      <c r="G243"/>
      <c r="H243" s="188">
        <f t="shared" si="11"/>
        <v>0</v>
      </c>
      <c r="J243" s="4">
        <f t="shared" si="10"/>
        <v>7.6414999999999997</v>
      </c>
      <c r="K243" s="121">
        <f t="shared" si="9"/>
        <v>0</v>
      </c>
    </row>
    <row r="244" spans="1:11">
      <c r="A244" s="36">
        <v>71020</v>
      </c>
      <c r="B244" s="125" t="s">
        <v>323</v>
      </c>
      <c r="C244" s="220"/>
      <c r="D244" s="220"/>
      <c r="E244" s="229"/>
      <c r="F244" s="229"/>
      <c r="G244"/>
      <c r="H244" s="188">
        <f t="shared" si="11"/>
        <v>0</v>
      </c>
      <c r="J244" s="4">
        <f t="shared" si="10"/>
        <v>7.6414999999999997</v>
      </c>
      <c r="K244" s="121">
        <f t="shared" si="9"/>
        <v>0</v>
      </c>
    </row>
    <row r="245" spans="1:11">
      <c r="A245" s="36">
        <v>71021</v>
      </c>
      <c r="B245" s="125" t="s">
        <v>324</v>
      </c>
      <c r="C245" s="220"/>
      <c r="D245" s="220"/>
      <c r="E245" s="229"/>
      <c r="F245" s="229"/>
      <c r="G245"/>
      <c r="H245" s="188">
        <f t="shared" si="11"/>
        <v>0</v>
      </c>
      <c r="J245" s="4">
        <f t="shared" si="10"/>
        <v>7.6414999999999997</v>
      </c>
      <c r="K245" s="121">
        <f t="shared" si="9"/>
        <v>0</v>
      </c>
    </row>
    <row r="246" spans="1:11">
      <c r="A246" s="36">
        <v>71022</v>
      </c>
      <c r="B246" s="125" t="s">
        <v>325</v>
      </c>
      <c r="C246" s="220"/>
      <c r="D246" s="220"/>
      <c r="E246" s="229"/>
      <c r="F246" s="229"/>
      <c r="G246"/>
      <c r="H246" s="188">
        <f t="shared" si="11"/>
        <v>0</v>
      </c>
      <c r="J246" s="4">
        <f t="shared" si="10"/>
        <v>7.6414999999999997</v>
      </c>
      <c r="K246" s="121">
        <f t="shared" si="9"/>
        <v>0</v>
      </c>
    </row>
    <row r="247" spans="1:11">
      <c r="A247" s="36">
        <v>71023</v>
      </c>
      <c r="B247" s="125" t="s">
        <v>326</v>
      </c>
      <c r="C247" s="220"/>
      <c r="D247" s="220"/>
      <c r="E247" s="229"/>
      <c r="F247" s="229"/>
      <c r="G247"/>
      <c r="H247" s="188">
        <f t="shared" si="11"/>
        <v>0</v>
      </c>
      <c r="J247" s="4">
        <f t="shared" si="10"/>
        <v>7.6414999999999997</v>
      </c>
      <c r="K247" s="121">
        <f t="shared" si="9"/>
        <v>0</v>
      </c>
    </row>
    <row r="248" spans="1:11">
      <c r="A248" s="36">
        <v>71024</v>
      </c>
      <c r="B248" s="132" t="s">
        <v>327</v>
      </c>
      <c r="C248" s="220"/>
      <c r="D248" s="220"/>
      <c r="E248" s="229"/>
      <c r="F248" s="229"/>
      <c r="G248"/>
      <c r="H248" s="188">
        <f t="shared" si="11"/>
        <v>0</v>
      </c>
      <c r="J248" s="4">
        <f t="shared" si="10"/>
        <v>7.6414999999999997</v>
      </c>
      <c r="K248" s="121">
        <f t="shared" si="9"/>
        <v>0</v>
      </c>
    </row>
    <row r="249" spans="1:11">
      <c r="A249" s="128">
        <v>71025</v>
      </c>
      <c r="B249" s="37" t="s">
        <v>328</v>
      </c>
      <c r="C249" s="220"/>
      <c r="D249" s="220"/>
      <c r="E249" s="229"/>
      <c r="F249" s="229"/>
      <c r="G249"/>
      <c r="H249" s="188">
        <f t="shared" si="11"/>
        <v>0</v>
      </c>
      <c r="J249" s="4">
        <f t="shared" si="10"/>
        <v>7.6414999999999997</v>
      </c>
      <c r="K249" s="121">
        <f t="shared" si="9"/>
        <v>0</v>
      </c>
    </row>
    <row r="250" spans="1:11">
      <c r="A250" s="128">
        <v>71026</v>
      </c>
      <c r="B250" s="37" t="s">
        <v>329</v>
      </c>
      <c r="C250" s="220"/>
      <c r="D250" s="220">
        <v>100</v>
      </c>
      <c r="E250" s="229"/>
      <c r="F250" s="229"/>
      <c r="G250"/>
      <c r="H250" s="188">
        <f t="shared" si="11"/>
        <v>-100</v>
      </c>
      <c r="J250" s="4">
        <f t="shared" si="10"/>
        <v>7.6414999999999997</v>
      </c>
      <c r="K250" s="121">
        <f t="shared" si="9"/>
        <v>-764.15</v>
      </c>
    </row>
    <row r="251" spans="1:11">
      <c r="A251" s="128">
        <v>71027</v>
      </c>
      <c r="B251" s="37" t="s">
        <v>330</v>
      </c>
      <c r="C251" s="220"/>
      <c r="D251" s="220"/>
      <c r="E251" s="229"/>
      <c r="F251" s="229"/>
      <c r="G251"/>
      <c r="H251" s="188">
        <f t="shared" si="11"/>
        <v>0</v>
      </c>
      <c r="J251" s="4">
        <f t="shared" si="10"/>
        <v>7.6414999999999997</v>
      </c>
      <c r="K251" s="121">
        <f t="shared" si="9"/>
        <v>0</v>
      </c>
    </row>
    <row r="252" spans="1:11">
      <c r="A252" s="128">
        <v>71028</v>
      </c>
      <c r="B252" s="37" t="s">
        <v>331</v>
      </c>
      <c r="C252" s="220"/>
      <c r="D252" s="220"/>
      <c r="E252" s="229"/>
      <c r="F252" s="229"/>
      <c r="G252"/>
      <c r="H252" s="188">
        <f t="shared" si="11"/>
        <v>0</v>
      </c>
      <c r="J252" s="4">
        <f t="shared" si="10"/>
        <v>7.6414999999999997</v>
      </c>
      <c r="K252" s="121">
        <f t="shared" si="9"/>
        <v>0</v>
      </c>
    </row>
    <row r="253" spans="1:11">
      <c r="A253" s="127">
        <v>71998</v>
      </c>
      <c r="B253" s="37" t="s">
        <v>332</v>
      </c>
      <c r="C253" s="220"/>
      <c r="D253" s="220">
        <v>577517.06000000006</v>
      </c>
      <c r="E253" s="229"/>
      <c r="F253" s="229"/>
      <c r="G253"/>
      <c r="H253" s="188">
        <f t="shared" si="11"/>
        <v>-577517.06000000006</v>
      </c>
      <c r="J253" s="4">
        <f t="shared" si="10"/>
        <v>7.6414999999999997</v>
      </c>
      <c r="K253" s="121">
        <f t="shared" si="9"/>
        <v>-4413096.6100000003</v>
      </c>
    </row>
    <row r="254" spans="1:11">
      <c r="A254" s="127">
        <v>72100</v>
      </c>
      <c r="B254" s="37" t="s">
        <v>333</v>
      </c>
      <c r="C254" s="220"/>
      <c r="D254" s="220"/>
      <c r="E254" s="229"/>
      <c r="F254" s="229"/>
      <c r="G254"/>
      <c r="H254" s="188">
        <f t="shared" si="11"/>
        <v>0</v>
      </c>
      <c r="J254" s="4">
        <f t="shared" si="10"/>
        <v>7.6414999999999997</v>
      </c>
      <c r="K254" s="121">
        <f t="shared" si="9"/>
        <v>0</v>
      </c>
    </row>
    <row r="255" spans="1:11">
      <c r="A255" s="127">
        <v>72101</v>
      </c>
      <c r="B255" s="37" t="s">
        <v>334</v>
      </c>
      <c r="C255" s="220"/>
      <c r="D255" s="220"/>
      <c r="E255" s="229"/>
      <c r="F255" s="229"/>
      <c r="G255"/>
      <c r="H255" s="188">
        <f t="shared" si="11"/>
        <v>0</v>
      </c>
      <c r="J255" s="4">
        <f t="shared" si="10"/>
        <v>7.6414999999999997</v>
      </c>
      <c r="K255" s="121">
        <f t="shared" si="9"/>
        <v>0</v>
      </c>
    </row>
    <row r="256" spans="1:11">
      <c r="A256" s="127">
        <v>72102</v>
      </c>
      <c r="B256" s="37" t="s">
        <v>335</v>
      </c>
      <c r="C256" s="220"/>
      <c r="D256" s="220"/>
      <c r="E256" s="229"/>
      <c r="F256" s="229"/>
      <c r="G256"/>
      <c r="H256" s="188">
        <f t="shared" si="11"/>
        <v>0</v>
      </c>
      <c r="J256" s="4">
        <f t="shared" si="10"/>
        <v>7.6414999999999997</v>
      </c>
      <c r="K256" s="121">
        <f t="shared" si="9"/>
        <v>0</v>
      </c>
    </row>
    <row r="257" spans="1:11">
      <c r="A257" s="127">
        <v>72200</v>
      </c>
      <c r="B257" s="37" t="s">
        <v>337</v>
      </c>
      <c r="C257" s="220"/>
      <c r="D257" s="220"/>
      <c r="E257" s="229"/>
      <c r="F257" s="229"/>
      <c r="G257"/>
      <c r="H257" s="188">
        <f t="shared" si="11"/>
        <v>0</v>
      </c>
      <c r="J257" s="4">
        <f t="shared" si="10"/>
        <v>7.6414999999999997</v>
      </c>
      <c r="K257" s="121">
        <f t="shared" si="9"/>
        <v>0</v>
      </c>
    </row>
    <row r="258" spans="1:11">
      <c r="A258" s="128">
        <v>73006</v>
      </c>
      <c r="B258" s="37" t="s">
        <v>338</v>
      </c>
      <c r="C258" s="220"/>
      <c r="D258" s="220"/>
      <c r="E258" s="229"/>
      <c r="F258" s="229"/>
      <c r="G258"/>
      <c r="H258" s="188">
        <f t="shared" si="11"/>
        <v>0</v>
      </c>
      <c r="J258" s="4">
        <f t="shared" si="10"/>
        <v>7.6414999999999997</v>
      </c>
      <c r="K258" s="121">
        <f t="shared" si="9"/>
        <v>0</v>
      </c>
    </row>
    <row r="259" spans="1:11">
      <c r="A259" s="127">
        <v>74100</v>
      </c>
      <c r="B259" s="37" t="s">
        <v>339</v>
      </c>
      <c r="C259" s="220"/>
      <c r="D259" s="220"/>
      <c r="E259" s="229"/>
      <c r="F259" s="229"/>
      <c r="G259"/>
      <c r="H259" s="188">
        <f t="shared" si="11"/>
        <v>0</v>
      </c>
      <c r="J259" s="4">
        <f t="shared" si="10"/>
        <v>7.6414999999999997</v>
      </c>
      <c r="K259" s="121">
        <f t="shared" si="9"/>
        <v>0</v>
      </c>
    </row>
    <row r="260" spans="1:11">
      <c r="A260" s="127">
        <v>74101</v>
      </c>
      <c r="B260" s="37" t="s">
        <v>340</v>
      </c>
      <c r="C260" s="220"/>
      <c r="D260" s="220"/>
      <c r="E260" s="229"/>
      <c r="F260" s="229"/>
      <c r="G260"/>
      <c r="H260" s="188">
        <f t="shared" si="11"/>
        <v>0</v>
      </c>
      <c r="J260" s="4">
        <f t="shared" si="10"/>
        <v>7.6414999999999997</v>
      </c>
      <c r="K260" s="121">
        <f t="shared" si="9"/>
        <v>0</v>
      </c>
    </row>
    <row r="261" spans="1:11">
      <c r="A261" s="127">
        <v>74102</v>
      </c>
      <c r="B261" s="37" t="s">
        <v>341</v>
      </c>
      <c r="C261" s="220"/>
      <c r="D261" s="220"/>
      <c r="E261" s="229"/>
      <c r="F261" s="229"/>
      <c r="G261"/>
      <c r="H261" s="188">
        <f t="shared" si="11"/>
        <v>0</v>
      </c>
      <c r="J261" s="4">
        <f t="shared" si="10"/>
        <v>7.6414999999999997</v>
      </c>
      <c r="K261" s="121">
        <f t="shared" si="9"/>
        <v>0</v>
      </c>
    </row>
    <row r="262" spans="1:11">
      <c r="A262" s="127">
        <v>74200</v>
      </c>
      <c r="B262" s="37" t="s">
        <v>342</v>
      </c>
      <c r="C262" s="220"/>
      <c r="D262" s="220"/>
      <c r="E262" s="229"/>
      <c r="F262" s="229"/>
      <c r="G262"/>
      <c r="H262" s="188">
        <f t="shared" si="11"/>
        <v>0</v>
      </c>
      <c r="J262" s="4">
        <f t="shared" si="10"/>
        <v>7.6414999999999997</v>
      </c>
      <c r="K262" s="121">
        <f t="shared" si="9"/>
        <v>0</v>
      </c>
    </row>
    <row r="263" spans="1:11">
      <c r="A263" s="127">
        <v>74201</v>
      </c>
      <c r="B263" s="37" t="s">
        <v>343</v>
      </c>
      <c r="C263" s="220"/>
      <c r="D263" s="220"/>
      <c r="E263" s="229"/>
      <c r="F263" s="229"/>
      <c r="G263"/>
      <c r="H263" s="188">
        <f t="shared" si="11"/>
        <v>0</v>
      </c>
      <c r="J263" s="4">
        <f t="shared" si="10"/>
        <v>7.6414999999999997</v>
      </c>
      <c r="K263" s="121">
        <f t="shared" si="9"/>
        <v>0</v>
      </c>
    </row>
    <row r="264" spans="1:11">
      <c r="A264" s="127">
        <v>74202</v>
      </c>
      <c r="B264" s="37" t="s">
        <v>344</v>
      </c>
      <c r="C264" s="220"/>
      <c r="D264" s="220"/>
      <c r="E264" s="229"/>
      <c r="F264" s="229"/>
      <c r="G264"/>
      <c r="H264" s="188">
        <f t="shared" si="11"/>
        <v>0</v>
      </c>
      <c r="J264" s="4">
        <f t="shared" si="10"/>
        <v>7.6414999999999997</v>
      </c>
      <c r="K264" s="121">
        <f t="shared" ref="K264:K327" si="12">ROUND(H264*J264,2)</f>
        <v>0</v>
      </c>
    </row>
    <row r="265" spans="1:11">
      <c r="A265" s="127">
        <v>74203</v>
      </c>
      <c r="B265" s="37" t="s">
        <v>345</v>
      </c>
      <c r="C265" s="220"/>
      <c r="D265" s="220"/>
      <c r="E265" s="229"/>
      <c r="F265" s="229"/>
      <c r="G265"/>
      <c r="H265" s="188">
        <f t="shared" si="11"/>
        <v>0</v>
      </c>
      <c r="J265" s="4">
        <f t="shared" ref="J265:J328" si="13">J264</f>
        <v>7.6414999999999997</v>
      </c>
      <c r="K265" s="121">
        <f t="shared" si="12"/>
        <v>0</v>
      </c>
    </row>
    <row r="266" spans="1:11">
      <c r="A266" s="127">
        <v>74204</v>
      </c>
      <c r="B266" s="37" t="s">
        <v>346</v>
      </c>
      <c r="C266" s="220"/>
      <c r="D266" s="220"/>
      <c r="E266" s="229"/>
      <c r="F266" s="229"/>
      <c r="G266"/>
      <c r="H266" s="188">
        <f t="shared" si="11"/>
        <v>0</v>
      </c>
      <c r="J266" s="4">
        <f t="shared" si="13"/>
        <v>7.6414999999999997</v>
      </c>
      <c r="K266" s="121">
        <f t="shared" si="12"/>
        <v>0</v>
      </c>
    </row>
    <row r="267" spans="1:11">
      <c r="A267" s="127">
        <v>74300</v>
      </c>
      <c r="B267" s="37" t="s">
        <v>347</v>
      </c>
      <c r="C267" s="220"/>
      <c r="D267" s="220"/>
      <c r="E267" s="229"/>
      <c r="F267" s="229"/>
      <c r="G267"/>
      <c r="H267" s="188">
        <f t="shared" ref="H267:H334" si="14">ROUND(C267-D267+E267-F267,2)</f>
        <v>0</v>
      </c>
      <c r="J267" s="4">
        <f t="shared" si="13"/>
        <v>7.6414999999999997</v>
      </c>
      <c r="K267" s="121">
        <f t="shared" si="12"/>
        <v>0</v>
      </c>
    </row>
    <row r="268" spans="1:11">
      <c r="A268" s="127">
        <v>81000</v>
      </c>
      <c r="B268" s="37" t="s">
        <v>483</v>
      </c>
      <c r="C268" s="220"/>
      <c r="D268" s="220"/>
      <c r="E268" s="229"/>
      <c r="F268" s="229"/>
      <c r="G268"/>
      <c r="H268" s="188">
        <f t="shared" si="14"/>
        <v>0</v>
      </c>
      <c r="J268" s="4">
        <f t="shared" si="13"/>
        <v>7.6414999999999997</v>
      </c>
      <c r="K268" s="121">
        <f t="shared" si="12"/>
        <v>0</v>
      </c>
    </row>
    <row r="269" spans="1:11">
      <c r="A269" s="127">
        <v>81001</v>
      </c>
      <c r="B269" s="125" t="s">
        <v>304</v>
      </c>
      <c r="C269" s="220">
        <v>8221432.6699999999</v>
      </c>
      <c r="D269" s="220"/>
      <c r="E269" s="229"/>
      <c r="F269" s="229"/>
      <c r="G269"/>
      <c r="H269" s="188">
        <f t="shared" si="14"/>
        <v>8221432.6699999999</v>
      </c>
      <c r="J269" s="4">
        <f t="shared" si="13"/>
        <v>7.6414999999999997</v>
      </c>
      <c r="K269" s="121">
        <f t="shared" si="12"/>
        <v>62824077.75</v>
      </c>
    </row>
    <row r="270" spans="1:11">
      <c r="A270" s="127">
        <v>81002</v>
      </c>
      <c r="B270" s="125" t="s">
        <v>305</v>
      </c>
      <c r="C270" s="220"/>
      <c r="D270" s="220"/>
      <c r="E270" s="229"/>
      <c r="F270" s="229"/>
      <c r="G270"/>
      <c r="H270" s="188">
        <f t="shared" si="14"/>
        <v>0</v>
      </c>
      <c r="J270" s="4">
        <f t="shared" si="13"/>
        <v>7.6414999999999997</v>
      </c>
      <c r="K270" s="121">
        <f t="shared" si="12"/>
        <v>0</v>
      </c>
    </row>
    <row r="271" spans="1:11">
      <c r="A271" s="127">
        <v>81003</v>
      </c>
      <c r="B271" s="125" t="s">
        <v>306</v>
      </c>
      <c r="C271" s="220"/>
      <c r="D271" s="220"/>
      <c r="E271" s="229"/>
      <c r="F271" s="229"/>
      <c r="G271"/>
      <c r="H271" s="188">
        <f t="shared" si="14"/>
        <v>0</v>
      </c>
      <c r="J271" s="4">
        <f t="shared" si="13"/>
        <v>7.6414999999999997</v>
      </c>
      <c r="K271" s="121">
        <f t="shared" si="12"/>
        <v>0</v>
      </c>
    </row>
    <row r="272" spans="1:11">
      <c r="A272" s="127">
        <v>81004</v>
      </c>
      <c r="B272" s="125" t="s">
        <v>307</v>
      </c>
      <c r="C272" s="220"/>
      <c r="D272" s="220"/>
      <c r="E272" s="229"/>
      <c r="F272" s="229"/>
      <c r="G272"/>
      <c r="H272" s="188">
        <f t="shared" si="14"/>
        <v>0</v>
      </c>
      <c r="J272" s="4">
        <f t="shared" si="13"/>
        <v>7.6414999999999997</v>
      </c>
      <c r="K272" s="121">
        <f t="shared" si="12"/>
        <v>0</v>
      </c>
    </row>
    <row r="273" spans="1:11">
      <c r="A273" s="127">
        <v>81005</v>
      </c>
      <c r="B273" s="125" t="s">
        <v>308</v>
      </c>
      <c r="C273" s="220"/>
      <c r="D273" s="220"/>
      <c r="E273" s="229"/>
      <c r="F273" s="229"/>
      <c r="G273"/>
      <c r="H273" s="188">
        <f t="shared" si="14"/>
        <v>0</v>
      </c>
      <c r="J273" s="4">
        <f t="shared" si="13"/>
        <v>7.6414999999999997</v>
      </c>
      <c r="K273" s="121">
        <f t="shared" si="12"/>
        <v>0</v>
      </c>
    </row>
    <row r="274" spans="1:11">
      <c r="A274" s="127">
        <v>81006</v>
      </c>
      <c r="B274" s="125" t="s">
        <v>309</v>
      </c>
      <c r="C274" s="220"/>
      <c r="D274" s="220"/>
      <c r="E274" s="229"/>
      <c r="F274" s="229"/>
      <c r="G274"/>
      <c r="H274" s="188">
        <f t="shared" si="14"/>
        <v>0</v>
      </c>
      <c r="J274" s="4">
        <f t="shared" si="13"/>
        <v>7.6414999999999997</v>
      </c>
      <c r="K274" s="121">
        <f t="shared" si="12"/>
        <v>0</v>
      </c>
    </row>
    <row r="275" spans="1:11">
      <c r="A275" s="127">
        <v>81007</v>
      </c>
      <c r="B275" s="37" t="s">
        <v>310</v>
      </c>
      <c r="C275" s="220"/>
      <c r="D275" s="220"/>
      <c r="E275" s="229"/>
      <c r="F275" s="229"/>
      <c r="G275"/>
      <c r="H275" s="188">
        <f t="shared" si="14"/>
        <v>0</v>
      </c>
      <c r="J275" s="4">
        <f t="shared" si="13"/>
        <v>7.6414999999999997</v>
      </c>
      <c r="K275" s="121">
        <f t="shared" si="12"/>
        <v>0</v>
      </c>
    </row>
    <row r="276" spans="1:11">
      <c r="A276" s="127">
        <v>81008</v>
      </c>
      <c r="B276" s="37" t="s">
        <v>311</v>
      </c>
      <c r="C276" s="220">
        <v>38190.699999999997</v>
      </c>
      <c r="D276" s="220"/>
      <c r="E276" s="229"/>
      <c r="F276" s="229"/>
      <c r="G276"/>
      <c r="H276" s="188">
        <f t="shared" si="14"/>
        <v>38190.699999999997</v>
      </c>
      <c r="J276" s="4">
        <f t="shared" si="13"/>
        <v>7.6414999999999997</v>
      </c>
      <c r="K276" s="121">
        <f t="shared" si="12"/>
        <v>291834.23</v>
      </c>
    </row>
    <row r="277" spans="1:11">
      <c r="A277" s="127">
        <v>81009</v>
      </c>
      <c r="B277" s="37" t="s">
        <v>312</v>
      </c>
      <c r="C277" s="220">
        <v>419617.55</v>
      </c>
      <c r="D277" s="220"/>
      <c r="E277" s="229"/>
      <c r="F277" s="229"/>
      <c r="G277"/>
      <c r="H277" s="188">
        <f t="shared" si="14"/>
        <v>419617.55</v>
      </c>
      <c r="J277" s="4">
        <f t="shared" si="13"/>
        <v>7.6414999999999997</v>
      </c>
      <c r="K277" s="121">
        <f t="shared" si="12"/>
        <v>3206507.51</v>
      </c>
    </row>
    <row r="278" spans="1:11">
      <c r="A278" s="129">
        <v>81010</v>
      </c>
      <c r="B278" s="132" t="s">
        <v>313</v>
      </c>
      <c r="C278" s="220"/>
      <c r="D278" s="220"/>
      <c r="E278" s="229"/>
      <c r="F278" s="229"/>
      <c r="G278"/>
      <c r="H278" s="188">
        <f t="shared" si="14"/>
        <v>0</v>
      </c>
      <c r="J278" s="4">
        <f t="shared" si="13"/>
        <v>7.6414999999999997</v>
      </c>
      <c r="K278" s="121">
        <f t="shared" si="12"/>
        <v>0</v>
      </c>
    </row>
    <row r="279" spans="1:11">
      <c r="A279" s="127">
        <v>81011</v>
      </c>
      <c r="B279" s="125" t="s">
        <v>314</v>
      </c>
      <c r="C279" s="220"/>
      <c r="D279" s="220"/>
      <c r="E279" s="229"/>
      <c r="F279" s="229"/>
      <c r="G279"/>
      <c r="H279" s="188">
        <f t="shared" si="14"/>
        <v>0</v>
      </c>
      <c r="J279" s="4">
        <f t="shared" si="13"/>
        <v>7.6414999999999997</v>
      </c>
      <c r="K279" s="121">
        <f t="shared" si="12"/>
        <v>0</v>
      </c>
    </row>
    <row r="280" spans="1:11">
      <c r="A280" s="127">
        <v>81012</v>
      </c>
      <c r="B280" s="125" t="s">
        <v>315</v>
      </c>
      <c r="C280" s="220"/>
      <c r="D280" s="220"/>
      <c r="E280" s="229"/>
      <c r="F280" s="229"/>
      <c r="G280"/>
      <c r="H280" s="188">
        <f t="shared" si="14"/>
        <v>0</v>
      </c>
      <c r="J280" s="4">
        <f t="shared" si="13"/>
        <v>7.6414999999999997</v>
      </c>
      <c r="K280" s="121">
        <f t="shared" si="12"/>
        <v>0</v>
      </c>
    </row>
    <row r="281" spans="1:11">
      <c r="A281" s="127">
        <v>81013</v>
      </c>
      <c r="B281" s="125" t="s">
        <v>316</v>
      </c>
      <c r="C281" s="220"/>
      <c r="D281" s="220"/>
      <c r="E281" s="229"/>
      <c r="F281" s="229"/>
      <c r="G281"/>
      <c r="H281" s="188">
        <f t="shared" si="14"/>
        <v>0</v>
      </c>
      <c r="J281" s="4">
        <f t="shared" si="13"/>
        <v>7.6414999999999997</v>
      </c>
      <c r="K281" s="121">
        <f t="shared" si="12"/>
        <v>0</v>
      </c>
    </row>
    <row r="282" spans="1:11">
      <c r="A282" s="127">
        <v>81014</v>
      </c>
      <c r="B282" s="125" t="s">
        <v>317</v>
      </c>
      <c r="C282" s="220"/>
      <c r="D282" s="220"/>
      <c r="E282" s="229"/>
      <c r="F282" s="229"/>
      <c r="G282"/>
      <c r="H282" s="188">
        <f t="shared" si="14"/>
        <v>0</v>
      </c>
      <c r="J282" s="4">
        <f t="shared" si="13"/>
        <v>7.6414999999999997</v>
      </c>
      <c r="K282" s="121">
        <f t="shared" si="12"/>
        <v>0</v>
      </c>
    </row>
    <row r="283" spans="1:11">
      <c r="A283" s="127">
        <v>81015</v>
      </c>
      <c r="B283" s="125" t="s">
        <v>318</v>
      </c>
      <c r="C283" s="220">
        <v>29662.55</v>
      </c>
      <c r="D283" s="220"/>
      <c r="E283" s="229"/>
      <c r="F283" s="229"/>
      <c r="G283"/>
      <c r="H283" s="188">
        <f t="shared" si="14"/>
        <v>29662.55</v>
      </c>
      <c r="J283" s="4">
        <f t="shared" si="13"/>
        <v>7.6414999999999997</v>
      </c>
      <c r="K283" s="121">
        <f t="shared" si="12"/>
        <v>226666.38</v>
      </c>
    </row>
    <row r="284" spans="1:11">
      <c r="A284" s="36">
        <v>81016</v>
      </c>
      <c r="B284" s="125" t="s">
        <v>319</v>
      </c>
      <c r="C284" s="220"/>
      <c r="D284" s="220"/>
      <c r="E284" s="229"/>
      <c r="F284" s="229"/>
      <c r="G284"/>
      <c r="H284" s="188">
        <f t="shared" si="14"/>
        <v>0</v>
      </c>
      <c r="J284" s="4">
        <f t="shared" si="13"/>
        <v>7.6414999999999997</v>
      </c>
      <c r="K284" s="121">
        <f t="shared" si="12"/>
        <v>0</v>
      </c>
    </row>
    <row r="285" spans="1:11">
      <c r="A285" s="36">
        <v>81017</v>
      </c>
      <c r="B285" s="125" t="s">
        <v>320</v>
      </c>
      <c r="C285" s="220"/>
      <c r="D285" s="220"/>
      <c r="E285" s="229"/>
      <c r="F285" s="229"/>
      <c r="G285"/>
      <c r="H285" s="188">
        <f t="shared" si="14"/>
        <v>0</v>
      </c>
      <c r="J285" s="4">
        <f t="shared" si="13"/>
        <v>7.6414999999999997</v>
      </c>
      <c r="K285" s="121">
        <f t="shared" si="12"/>
        <v>0</v>
      </c>
    </row>
    <row r="286" spans="1:11">
      <c r="A286" s="36">
        <v>81018</v>
      </c>
      <c r="B286" s="125" t="s">
        <v>321</v>
      </c>
      <c r="C286" s="220"/>
      <c r="D286" s="220"/>
      <c r="E286" s="229"/>
      <c r="F286" s="229"/>
      <c r="G286"/>
      <c r="H286" s="188">
        <f t="shared" si="14"/>
        <v>0</v>
      </c>
      <c r="J286" s="4">
        <f t="shared" si="13"/>
        <v>7.6414999999999997</v>
      </c>
      <c r="K286" s="121">
        <f t="shared" si="12"/>
        <v>0</v>
      </c>
    </row>
    <row r="287" spans="1:11">
      <c r="A287" s="36">
        <v>81019</v>
      </c>
      <c r="B287" s="125" t="s">
        <v>322</v>
      </c>
      <c r="C287" s="220"/>
      <c r="D287" s="220"/>
      <c r="E287" s="229"/>
      <c r="F287" s="229"/>
      <c r="G287"/>
      <c r="H287" s="188">
        <f t="shared" si="14"/>
        <v>0</v>
      </c>
      <c r="J287" s="4">
        <f t="shared" si="13"/>
        <v>7.6414999999999997</v>
      </c>
      <c r="K287" s="121">
        <f t="shared" si="12"/>
        <v>0</v>
      </c>
    </row>
    <row r="288" spans="1:11">
      <c r="A288" s="36">
        <v>81020</v>
      </c>
      <c r="B288" s="125" t="s">
        <v>323</v>
      </c>
      <c r="C288" s="220"/>
      <c r="D288" s="220"/>
      <c r="E288" s="229"/>
      <c r="F288" s="229"/>
      <c r="G288"/>
      <c r="H288" s="188">
        <f t="shared" si="14"/>
        <v>0</v>
      </c>
      <c r="J288" s="4">
        <f t="shared" si="13"/>
        <v>7.6414999999999997</v>
      </c>
      <c r="K288" s="121">
        <f t="shared" si="12"/>
        <v>0</v>
      </c>
    </row>
    <row r="289" spans="1:11">
      <c r="A289" s="36">
        <v>81021</v>
      </c>
      <c r="B289" s="125" t="s">
        <v>324</v>
      </c>
      <c r="C289" s="220"/>
      <c r="D289" s="220"/>
      <c r="E289" s="229"/>
      <c r="F289" s="229"/>
      <c r="G289"/>
      <c r="H289" s="188">
        <f t="shared" si="14"/>
        <v>0</v>
      </c>
      <c r="J289" s="4">
        <f t="shared" si="13"/>
        <v>7.6414999999999997</v>
      </c>
      <c r="K289" s="121">
        <f t="shared" si="12"/>
        <v>0</v>
      </c>
    </row>
    <row r="290" spans="1:11">
      <c r="A290" s="36">
        <v>81022</v>
      </c>
      <c r="B290" s="125" t="s">
        <v>325</v>
      </c>
      <c r="C290" s="220"/>
      <c r="D290" s="220"/>
      <c r="E290" s="229"/>
      <c r="F290" s="229"/>
      <c r="G290"/>
      <c r="H290" s="188">
        <f t="shared" si="14"/>
        <v>0</v>
      </c>
      <c r="J290" s="4">
        <f t="shared" si="13"/>
        <v>7.6414999999999997</v>
      </c>
      <c r="K290" s="121">
        <f t="shared" si="12"/>
        <v>0</v>
      </c>
    </row>
    <row r="291" spans="1:11">
      <c r="A291" s="36">
        <v>81023</v>
      </c>
      <c r="B291" s="125" t="s">
        <v>326</v>
      </c>
      <c r="C291" s="220"/>
      <c r="D291" s="220"/>
      <c r="E291" s="229"/>
      <c r="F291" s="229"/>
      <c r="G291"/>
      <c r="H291" s="188">
        <f t="shared" si="14"/>
        <v>0</v>
      </c>
      <c r="J291" s="4">
        <f t="shared" si="13"/>
        <v>7.6414999999999997</v>
      </c>
      <c r="K291" s="121">
        <f t="shared" si="12"/>
        <v>0</v>
      </c>
    </row>
    <row r="292" spans="1:11">
      <c r="A292" s="36">
        <v>81024</v>
      </c>
      <c r="B292" s="132" t="s">
        <v>327</v>
      </c>
      <c r="C292" s="220"/>
      <c r="D292" s="220"/>
      <c r="E292" s="229"/>
      <c r="F292" s="229"/>
      <c r="G292"/>
      <c r="H292" s="188">
        <f t="shared" si="14"/>
        <v>0</v>
      </c>
      <c r="J292" s="4">
        <f t="shared" si="13"/>
        <v>7.6414999999999997</v>
      </c>
      <c r="K292" s="121">
        <f t="shared" si="12"/>
        <v>0</v>
      </c>
    </row>
    <row r="293" spans="1:11">
      <c r="A293" s="128">
        <v>81025</v>
      </c>
      <c r="B293" s="37" t="s">
        <v>328</v>
      </c>
      <c r="C293" s="220"/>
      <c r="D293" s="220"/>
      <c r="E293" s="229"/>
      <c r="F293" s="229"/>
      <c r="G293"/>
      <c r="H293" s="188">
        <f t="shared" si="14"/>
        <v>0</v>
      </c>
      <c r="J293" s="4">
        <f t="shared" si="13"/>
        <v>7.6414999999999997</v>
      </c>
      <c r="K293" s="121">
        <f t="shared" si="12"/>
        <v>0</v>
      </c>
    </row>
    <row r="294" spans="1:11">
      <c r="A294" s="128">
        <v>81026</v>
      </c>
      <c r="B294" s="37" t="s">
        <v>329</v>
      </c>
      <c r="C294" s="220">
        <v>101.5</v>
      </c>
      <c r="D294" s="220"/>
      <c r="E294" s="229"/>
      <c r="F294" s="229"/>
      <c r="G294"/>
      <c r="H294" s="188">
        <f t="shared" si="14"/>
        <v>101.5</v>
      </c>
      <c r="J294" s="4">
        <f t="shared" si="13"/>
        <v>7.6414999999999997</v>
      </c>
      <c r="K294" s="121">
        <f t="shared" si="12"/>
        <v>775.61</v>
      </c>
    </row>
    <row r="295" spans="1:11">
      <c r="A295" s="128">
        <v>81027</v>
      </c>
      <c r="B295" s="37" t="s">
        <v>330</v>
      </c>
      <c r="C295" s="220"/>
      <c r="D295" s="220"/>
      <c r="E295" s="229"/>
      <c r="F295" s="229"/>
      <c r="G295"/>
      <c r="H295" s="188">
        <f t="shared" si="14"/>
        <v>0</v>
      </c>
      <c r="J295" s="4">
        <f t="shared" si="13"/>
        <v>7.6414999999999997</v>
      </c>
      <c r="K295" s="121">
        <f t="shared" si="12"/>
        <v>0</v>
      </c>
    </row>
    <row r="296" spans="1:11">
      <c r="A296" s="128">
        <v>81028</v>
      </c>
      <c r="B296" s="37" t="s">
        <v>331</v>
      </c>
      <c r="C296" s="220"/>
      <c r="D296" s="220"/>
      <c r="E296" s="229"/>
      <c r="F296" s="229"/>
      <c r="G296"/>
      <c r="H296" s="188">
        <f t="shared" si="14"/>
        <v>0</v>
      </c>
      <c r="J296" s="4">
        <f t="shared" si="13"/>
        <v>7.6414999999999997</v>
      </c>
      <c r="K296" s="121">
        <f t="shared" si="12"/>
        <v>0</v>
      </c>
    </row>
    <row r="297" spans="1:11">
      <c r="A297" s="127">
        <v>81998</v>
      </c>
      <c r="B297" s="125" t="s">
        <v>348</v>
      </c>
      <c r="C297" s="220">
        <v>531611.96</v>
      </c>
      <c r="D297" s="220"/>
      <c r="E297" s="229"/>
      <c r="F297" s="229"/>
      <c r="G297"/>
      <c r="H297" s="188">
        <f t="shared" si="14"/>
        <v>531611.96</v>
      </c>
      <c r="J297" s="4">
        <f t="shared" si="13"/>
        <v>7.6414999999999997</v>
      </c>
      <c r="K297" s="121">
        <f t="shared" si="12"/>
        <v>4062312.79</v>
      </c>
    </row>
    <row r="298" spans="1:11">
      <c r="A298" s="127">
        <v>82099</v>
      </c>
      <c r="B298" s="37" t="s">
        <v>349</v>
      </c>
      <c r="C298" s="220"/>
      <c r="D298" s="220"/>
      <c r="E298" s="229"/>
      <c r="F298" s="229"/>
      <c r="G298"/>
      <c r="H298" s="188">
        <f t="shared" si="14"/>
        <v>0</v>
      </c>
      <c r="J298" s="4">
        <f t="shared" si="13"/>
        <v>7.6414999999999997</v>
      </c>
      <c r="K298" s="121">
        <f t="shared" si="12"/>
        <v>0</v>
      </c>
    </row>
    <row r="299" spans="1:11">
      <c r="A299" s="127">
        <v>82100</v>
      </c>
      <c r="B299" s="37" t="s">
        <v>350</v>
      </c>
      <c r="C299" s="220"/>
      <c r="D299" s="220"/>
      <c r="E299" s="229"/>
      <c r="F299" s="229"/>
      <c r="G299"/>
      <c r="H299" s="188">
        <f t="shared" si="14"/>
        <v>0</v>
      </c>
      <c r="J299" s="4">
        <f t="shared" si="13"/>
        <v>7.6414999999999997</v>
      </c>
      <c r="K299" s="121">
        <f t="shared" si="12"/>
        <v>0</v>
      </c>
    </row>
    <row r="300" spans="1:11">
      <c r="A300" s="127">
        <v>82101</v>
      </c>
      <c r="B300" s="37" t="s">
        <v>351</v>
      </c>
      <c r="C300" s="220"/>
      <c r="D300" s="220"/>
      <c r="E300" s="229"/>
      <c r="F300" s="229"/>
      <c r="G300"/>
      <c r="H300" s="188">
        <f t="shared" si="14"/>
        <v>0</v>
      </c>
      <c r="J300" s="4">
        <f t="shared" si="13"/>
        <v>7.6414999999999997</v>
      </c>
      <c r="K300" s="121">
        <f t="shared" si="12"/>
        <v>0</v>
      </c>
    </row>
    <row r="301" spans="1:11">
      <c r="A301" s="127">
        <v>82102</v>
      </c>
      <c r="B301" s="37" t="s">
        <v>352</v>
      </c>
      <c r="C301" s="220"/>
      <c r="D301" s="220"/>
      <c r="E301" s="229"/>
      <c r="F301" s="229"/>
      <c r="G301"/>
      <c r="H301" s="188">
        <f t="shared" si="14"/>
        <v>0</v>
      </c>
      <c r="J301" s="4">
        <f t="shared" si="13"/>
        <v>7.6414999999999997</v>
      </c>
      <c r="K301" s="121">
        <f t="shared" si="12"/>
        <v>0</v>
      </c>
    </row>
    <row r="302" spans="1:11">
      <c r="A302" s="127">
        <v>82103</v>
      </c>
      <c r="B302" s="37" t="s">
        <v>353</v>
      </c>
      <c r="C302" s="220"/>
      <c r="D302" s="220"/>
      <c r="E302" s="229"/>
      <c r="F302" s="229"/>
      <c r="G302"/>
      <c r="H302" s="188">
        <f t="shared" si="14"/>
        <v>0</v>
      </c>
      <c r="J302" s="4">
        <f t="shared" si="13"/>
        <v>7.6414999999999997</v>
      </c>
      <c r="K302" s="121">
        <f t="shared" si="12"/>
        <v>0</v>
      </c>
    </row>
    <row r="303" spans="1:11">
      <c r="A303" s="127">
        <v>82104</v>
      </c>
      <c r="B303" s="37" t="s">
        <v>354</v>
      </c>
      <c r="C303" s="220"/>
      <c r="D303" s="220"/>
      <c r="E303" s="229"/>
      <c r="F303" s="229"/>
      <c r="G303"/>
      <c r="H303" s="188">
        <f t="shared" si="14"/>
        <v>0</v>
      </c>
      <c r="J303" s="4">
        <f t="shared" si="13"/>
        <v>7.6414999999999997</v>
      </c>
      <c r="K303" s="121">
        <f t="shared" si="12"/>
        <v>0</v>
      </c>
    </row>
    <row r="304" spans="1:11">
      <c r="A304" s="127">
        <v>82105</v>
      </c>
      <c r="B304" s="37" t="s">
        <v>355</v>
      </c>
      <c r="C304" s="220"/>
      <c r="D304" s="220"/>
      <c r="E304" s="229"/>
      <c r="F304" s="229"/>
      <c r="G304"/>
      <c r="H304" s="188">
        <f t="shared" si="14"/>
        <v>0</v>
      </c>
      <c r="J304" s="4">
        <f t="shared" si="13"/>
        <v>7.6414999999999997</v>
      </c>
      <c r="K304" s="121">
        <f t="shared" si="12"/>
        <v>0</v>
      </c>
    </row>
    <row r="305" spans="1:11">
      <c r="A305" s="127">
        <v>82106</v>
      </c>
      <c r="B305" s="125" t="s">
        <v>356</v>
      </c>
      <c r="C305" s="220"/>
      <c r="D305" s="220"/>
      <c r="E305" s="229"/>
      <c r="F305" s="229"/>
      <c r="G305"/>
      <c r="H305" s="188">
        <f t="shared" si="14"/>
        <v>0</v>
      </c>
      <c r="J305" s="4">
        <f t="shared" si="13"/>
        <v>7.6414999999999997</v>
      </c>
      <c r="K305" s="121">
        <f t="shared" si="12"/>
        <v>0</v>
      </c>
    </row>
    <row r="306" spans="1:11">
      <c r="A306" s="127">
        <v>82107</v>
      </c>
      <c r="B306" s="125" t="s">
        <v>357</v>
      </c>
      <c r="C306" s="220"/>
      <c r="D306" s="220"/>
      <c r="E306" s="229"/>
      <c r="F306" s="229"/>
      <c r="G306"/>
      <c r="H306" s="188">
        <f t="shared" si="14"/>
        <v>0</v>
      </c>
      <c r="J306" s="4">
        <f t="shared" si="13"/>
        <v>7.6414999999999997</v>
      </c>
      <c r="K306" s="121">
        <f t="shared" si="12"/>
        <v>0</v>
      </c>
    </row>
    <row r="307" spans="1:11">
      <c r="A307" s="127">
        <v>82108</v>
      </c>
      <c r="B307" s="37" t="s">
        <v>358</v>
      </c>
      <c r="C307" s="220"/>
      <c r="D307" s="220"/>
      <c r="E307" s="229"/>
      <c r="F307" s="229"/>
      <c r="G307"/>
      <c r="H307" s="188">
        <f t="shared" si="14"/>
        <v>0</v>
      </c>
      <c r="J307" s="4">
        <f t="shared" si="13"/>
        <v>7.6414999999999997</v>
      </c>
      <c r="K307" s="121">
        <f t="shared" si="12"/>
        <v>0</v>
      </c>
    </row>
    <row r="308" spans="1:11">
      <c r="A308" s="127">
        <v>82201</v>
      </c>
      <c r="B308" s="125" t="s">
        <v>360</v>
      </c>
      <c r="C308" s="220"/>
      <c r="D308" s="220"/>
      <c r="E308" s="229"/>
      <c r="F308" s="229"/>
      <c r="G308"/>
      <c r="H308" s="188">
        <f t="shared" si="14"/>
        <v>0</v>
      </c>
      <c r="J308" s="4">
        <f t="shared" si="13"/>
        <v>7.6414999999999997</v>
      </c>
      <c r="K308" s="121">
        <f t="shared" si="12"/>
        <v>0</v>
      </c>
    </row>
    <row r="309" spans="1:11">
      <c r="A309" s="127">
        <v>82202</v>
      </c>
      <c r="B309" s="125" t="s">
        <v>361</v>
      </c>
      <c r="C309" s="220"/>
      <c r="D309" s="220"/>
      <c r="E309" s="229"/>
      <c r="F309" s="229"/>
      <c r="G309"/>
      <c r="H309" s="188">
        <f t="shared" si="14"/>
        <v>0</v>
      </c>
      <c r="J309" s="4">
        <f t="shared" si="13"/>
        <v>7.6414999999999997</v>
      </c>
      <c r="K309" s="121">
        <f t="shared" si="12"/>
        <v>0</v>
      </c>
    </row>
    <row r="310" spans="1:11">
      <c r="A310" s="127">
        <v>82203</v>
      </c>
      <c r="B310" s="125" t="s">
        <v>362</v>
      </c>
      <c r="C310" s="220"/>
      <c r="D310" s="220"/>
      <c r="E310" s="229"/>
      <c r="F310" s="229"/>
      <c r="G310"/>
      <c r="H310" s="188">
        <f t="shared" si="14"/>
        <v>0</v>
      </c>
      <c r="J310" s="4">
        <f t="shared" si="13"/>
        <v>7.6414999999999997</v>
      </c>
      <c r="K310" s="121">
        <f t="shared" si="12"/>
        <v>0</v>
      </c>
    </row>
    <row r="311" spans="1:11">
      <c r="A311" s="127">
        <v>82204</v>
      </c>
      <c r="B311" s="125" t="s">
        <v>363</v>
      </c>
      <c r="C311" s="220"/>
      <c r="D311" s="220"/>
      <c r="E311" s="229"/>
      <c r="F311" s="229"/>
      <c r="G311"/>
      <c r="H311" s="188">
        <f t="shared" si="14"/>
        <v>0</v>
      </c>
      <c r="J311" s="4">
        <f t="shared" si="13"/>
        <v>7.6414999999999997</v>
      </c>
      <c r="K311" s="121">
        <f t="shared" si="12"/>
        <v>0</v>
      </c>
    </row>
    <row r="312" spans="1:11">
      <c r="A312" s="127">
        <v>82205</v>
      </c>
      <c r="B312" s="125" t="s">
        <v>364</v>
      </c>
      <c r="C312" s="220"/>
      <c r="D312" s="220"/>
      <c r="E312" s="229"/>
      <c r="F312" s="229"/>
      <c r="G312"/>
      <c r="H312" s="188">
        <f t="shared" si="14"/>
        <v>0</v>
      </c>
      <c r="J312" s="4">
        <f t="shared" si="13"/>
        <v>7.6414999999999997</v>
      </c>
      <c r="K312" s="121">
        <f t="shared" si="12"/>
        <v>0</v>
      </c>
    </row>
    <row r="313" spans="1:11">
      <c r="A313" s="127">
        <v>82600</v>
      </c>
      <c r="B313" s="37" t="s">
        <v>365</v>
      </c>
      <c r="C313" s="220"/>
      <c r="D313" s="220"/>
      <c r="E313" s="229"/>
      <c r="F313" s="229"/>
      <c r="G313"/>
      <c r="H313" s="188">
        <f t="shared" si="14"/>
        <v>0</v>
      </c>
      <c r="J313" s="4">
        <f t="shared" si="13"/>
        <v>7.6414999999999997</v>
      </c>
      <c r="K313" s="121">
        <f t="shared" si="12"/>
        <v>0</v>
      </c>
    </row>
    <row r="314" spans="1:11">
      <c r="A314" s="127">
        <v>82601</v>
      </c>
      <c r="B314" s="37" t="s">
        <v>366</v>
      </c>
      <c r="C314" s="220"/>
      <c r="D314" s="220"/>
      <c r="E314" s="229"/>
      <c r="F314" s="229"/>
      <c r="G314"/>
      <c r="H314" s="188">
        <f t="shared" si="14"/>
        <v>0</v>
      </c>
      <c r="J314" s="4">
        <f t="shared" si="13"/>
        <v>7.6414999999999997</v>
      </c>
      <c r="K314" s="121">
        <f t="shared" si="12"/>
        <v>0</v>
      </c>
    </row>
    <row r="315" spans="1:11">
      <c r="A315" s="127">
        <v>82602</v>
      </c>
      <c r="B315" s="37" t="s">
        <v>367</v>
      </c>
      <c r="C315" s="220"/>
      <c r="D315" s="220"/>
      <c r="E315" s="229"/>
      <c r="F315" s="229"/>
      <c r="G315"/>
      <c r="H315" s="188">
        <f t="shared" si="14"/>
        <v>0</v>
      </c>
      <c r="J315" s="4">
        <f t="shared" si="13"/>
        <v>7.6414999999999997</v>
      </c>
      <c r="K315" s="121">
        <f t="shared" si="12"/>
        <v>0</v>
      </c>
    </row>
    <row r="316" spans="1:11">
      <c r="A316" s="127">
        <v>82603</v>
      </c>
      <c r="B316" s="37" t="s">
        <v>368</v>
      </c>
      <c r="C316" s="220"/>
      <c r="D316" s="220"/>
      <c r="E316" s="229"/>
      <c r="F316" s="229"/>
      <c r="G316"/>
      <c r="H316" s="188">
        <f t="shared" si="14"/>
        <v>0</v>
      </c>
      <c r="J316" s="4">
        <f t="shared" si="13"/>
        <v>7.6414999999999997</v>
      </c>
      <c r="K316" s="121">
        <f t="shared" si="12"/>
        <v>0</v>
      </c>
    </row>
    <row r="317" spans="1:11">
      <c r="A317" s="127">
        <v>82604</v>
      </c>
      <c r="B317" s="37" t="s">
        <v>369</v>
      </c>
      <c r="C317" s="220"/>
      <c r="D317" s="220"/>
      <c r="E317" s="229"/>
      <c r="F317" s="229"/>
      <c r="G317"/>
      <c r="H317" s="188">
        <f t="shared" si="14"/>
        <v>0</v>
      </c>
      <c r="J317" s="4">
        <f t="shared" si="13"/>
        <v>7.6414999999999997</v>
      </c>
      <c r="K317" s="121">
        <f t="shared" si="12"/>
        <v>0</v>
      </c>
    </row>
    <row r="318" spans="1:11">
      <c r="A318" s="127">
        <v>82605</v>
      </c>
      <c r="B318" s="37" t="s">
        <v>370</v>
      </c>
      <c r="C318" s="220"/>
      <c r="D318" s="220"/>
      <c r="E318" s="229"/>
      <c r="F318" s="229"/>
      <c r="G318"/>
      <c r="H318" s="188">
        <f t="shared" si="14"/>
        <v>0</v>
      </c>
      <c r="J318" s="4">
        <f t="shared" si="13"/>
        <v>7.6414999999999997</v>
      </c>
      <c r="K318" s="121">
        <f t="shared" si="12"/>
        <v>0</v>
      </c>
    </row>
    <row r="319" spans="1:11">
      <c r="A319" s="127">
        <v>82606</v>
      </c>
      <c r="B319" s="125" t="s">
        <v>371</v>
      </c>
      <c r="C319" s="220"/>
      <c r="D319" s="220"/>
      <c r="E319" s="229"/>
      <c r="F319" s="229"/>
      <c r="G319"/>
      <c r="H319" s="188">
        <f t="shared" si="14"/>
        <v>0</v>
      </c>
      <c r="J319" s="4">
        <f t="shared" si="13"/>
        <v>7.6414999999999997</v>
      </c>
      <c r="K319" s="121">
        <f t="shared" si="12"/>
        <v>0</v>
      </c>
    </row>
    <row r="320" spans="1:11">
      <c r="A320" s="127">
        <v>82607</v>
      </c>
      <c r="B320" s="125" t="s">
        <v>372</v>
      </c>
      <c r="C320" s="220"/>
      <c r="D320" s="220"/>
      <c r="E320" s="229"/>
      <c r="F320" s="229"/>
      <c r="G320"/>
      <c r="H320" s="188">
        <f t="shared" si="14"/>
        <v>0</v>
      </c>
      <c r="J320" s="4">
        <f t="shared" si="13"/>
        <v>7.6414999999999997</v>
      </c>
      <c r="K320" s="121">
        <f t="shared" si="12"/>
        <v>0</v>
      </c>
    </row>
    <row r="321" spans="1:11">
      <c r="A321" s="127">
        <v>82700</v>
      </c>
      <c r="B321" s="37" t="s">
        <v>373</v>
      </c>
      <c r="C321" s="220"/>
      <c r="D321" s="220"/>
      <c r="E321" s="229"/>
      <c r="F321" s="229"/>
      <c r="G321"/>
      <c r="H321" s="188">
        <f t="shared" si="14"/>
        <v>0</v>
      </c>
      <c r="J321" s="4">
        <f t="shared" si="13"/>
        <v>7.6414999999999997</v>
      </c>
      <c r="K321" s="121">
        <f t="shared" si="12"/>
        <v>0</v>
      </c>
    </row>
    <row r="322" spans="1:11">
      <c r="A322" s="127">
        <v>82701</v>
      </c>
      <c r="B322" s="37" t="s">
        <v>374</v>
      </c>
      <c r="C322" s="220"/>
      <c r="D322" s="220"/>
      <c r="E322" s="229"/>
      <c r="F322" s="229"/>
      <c r="G322"/>
      <c r="H322" s="188">
        <f t="shared" si="14"/>
        <v>0</v>
      </c>
      <c r="J322" s="4">
        <f t="shared" si="13"/>
        <v>7.6414999999999997</v>
      </c>
      <c r="K322" s="121">
        <f t="shared" si="12"/>
        <v>0</v>
      </c>
    </row>
    <row r="323" spans="1:11">
      <c r="A323" s="127">
        <v>82702</v>
      </c>
      <c r="B323" s="37" t="s">
        <v>375</v>
      </c>
      <c r="C323" s="220"/>
      <c r="D323" s="220"/>
      <c r="E323" s="229"/>
      <c r="F323" s="229"/>
      <c r="G323"/>
      <c r="H323" s="188">
        <f t="shared" si="14"/>
        <v>0</v>
      </c>
      <c r="J323" s="4">
        <f t="shared" si="13"/>
        <v>7.6414999999999997</v>
      </c>
      <c r="K323" s="121">
        <f t="shared" si="12"/>
        <v>0</v>
      </c>
    </row>
    <row r="324" spans="1:11">
      <c r="A324" s="127">
        <v>82703</v>
      </c>
      <c r="B324" s="37" t="s">
        <v>376</v>
      </c>
      <c r="C324" s="220"/>
      <c r="D324" s="220"/>
      <c r="E324" s="229"/>
      <c r="F324" s="229"/>
      <c r="G324"/>
      <c r="H324" s="188">
        <f t="shared" si="14"/>
        <v>0</v>
      </c>
      <c r="J324" s="4">
        <f t="shared" si="13"/>
        <v>7.6414999999999997</v>
      </c>
      <c r="K324" s="121">
        <f t="shared" si="12"/>
        <v>0</v>
      </c>
    </row>
    <row r="325" spans="1:11">
      <c r="A325" s="127">
        <v>82704</v>
      </c>
      <c r="B325" s="37" t="s">
        <v>377</v>
      </c>
      <c r="C325" s="220"/>
      <c r="D325" s="220"/>
      <c r="E325" s="229"/>
      <c r="F325" s="229"/>
      <c r="G325"/>
      <c r="H325" s="188">
        <f t="shared" si="14"/>
        <v>0</v>
      </c>
      <c r="J325" s="4">
        <f t="shared" si="13"/>
        <v>7.6414999999999997</v>
      </c>
      <c r="K325" s="121">
        <f t="shared" si="12"/>
        <v>0</v>
      </c>
    </row>
    <row r="326" spans="1:11">
      <c r="A326" s="127">
        <v>82705</v>
      </c>
      <c r="B326" s="37" t="s">
        <v>378</v>
      </c>
      <c r="C326" s="220"/>
      <c r="D326" s="220"/>
      <c r="E326" s="229"/>
      <c r="F326" s="229"/>
      <c r="G326"/>
      <c r="H326" s="188">
        <f t="shared" si="14"/>
        <v>0</v>
      </c>
      <c r="J326" s="4">
        <f t="shared" si="13"/>
        <v>7.6414999999999997</v>
      </c>
      <c r="K326" s="121">
        <f t="shared" si="12"/>
        <v>0</v>
      </c>
    </row>
    <row r="327" spans="1:11">
      <c r="A327" s="127">
        <v>82706</v>
      </c>
      <c r="B327" s="37" t="s">
        <v>379</v>
      </c>
      <c r="C327" s="220"/>
      <c r="D327" s="220"/>
      <c r="E327" s="229"/>
      <c r="F327" s="229"/>
      <c r="G327"/>
      <c r="H327" s="188">
        <f t="shared" si="14"/>
        <v>0</v>
      </c>
      <c r="J327" s="4">
        <f t="shared" si="13"/>
        <v>7.6414999999999997</v>
      </c>
      <c r="K327" s="121">
        <f t="shared" si="12"/>
        <v>0</v>
      </c>
    </row>
    <row r="328" spans="1:11">
      <c r="A328" s="128">
        <v>83006</v>
      </c>
      <c r="B328" s="37" t="s">
        <v>380</v>
      </c>
      <c r="C328" s="220"/>
      <c r="D328" s="220"/>
      <c r="E328" s="229"/>
      <c r="F328" s="229"/>
      <c r="G328"/>
      <c r="H328" s="188">
        <f t="shared" si="14"/>
        <v>0</v>
      </c>
      <c r="J328" s="4">
        <f t="shared" si="13"/>
        <v>7.6414999999999997</v>
      </c>
      <c r="K328" s="121">
        <f t="shared" ref="K328:K391" si="15">ROUND(H328*J328,2)</f>
        <v>0</v>
      </c>
    </row>
    <row r="329" spans="1:11">
      <c r="A329" s="127">
        <v>84100</v>
      </c>
      <c r="B329" s="37" t="s">
        <v>381</v>
      </c>
      <c r="C329" s="220"/>
      <c r="D329" s="220"/>
      <c r="E329" s="229"/>
      <c r="F329" s="229"/>
      <c r="G329"/>
      <c r="H329" s="188">
        <f t="shared" si="14"/>
        <v>0</v>
      </c>
      <c r="J329" s="4">
        <f t="shared" ref="J329:J392" si="16">J328</f>
        <v>7.6414999999999997</v>
      </c>
      <c r="K329" s="121">
        <f t="shared" si="15"/>
        <v>0</v>
      </c>
    </row>
    <row r="330" spans="1:11">
      <c r="A330" s="127">
        <v>84101</v>
      </c>
      <c r="B330" s="37" t="s">
        <v>382</v>
      </c>
      <c r="C330" s="220"/>
      <c r="D330" s="220"/>
      <c r="E330" s="229"/>
      <c r="F330" s="229"/>
      <c r="G330"/>
      <c r="H330" s="188">
        <f t="shared" si="14"/>
        <v>0</v>
      </c>
      <c r="J330" s="4">
        <f t="shared" si="16"/>
        <v>7.6414999999999997</v>
      </c>
      <c r="K330" s="121">
        <f t="shared" si="15"/>
        <v>0</v>
      </c>
    </row>
    <row r="331" spans="1:11">
      <c r="A331" s="127">
        <v>84102</v>
      </c>
      <c r="B331" s="37" t="s">
        <v>383</v>
      </c>
      <c r="C331" s="220"/>
      <c r="D331" s="220"/>
      <c r="E331" s="229"/>
      <c r="F331" s="229"/>
      <c r="G331"/>
      <c r="H331" s="188">
        <f t="shared" si="14"/>
        <v>0</v>
      </c>
      <c r="J331" s="4">
        <f t="shared" si="16"/>
        <v>7.6414999999999997</v>
      </c>
      <c r="K331" s="121">
        <f t="shared" si="15"/>
        <v>0</v>
      </c>
    </row>
    <row r="332" spans="1:11">
      <c r="A332" s="127">
        <v>84103</v>
      </c>
      <c r="B332" s="37" t="s">
        <v>384</v>
      </c>
      <c r="C332" s="220"/>
      <c r="D332" s="220"/>
      <c r="E332" s="229"/>
      <c r="F332" s="229"/>
      <c r="G332"/>
      <c r="H332" s="188">
        <f t="shared" si="14"/>
        <v>0</v>
      </c>
      <c r="J332" s="4">
        <f t="shared" si="16"/>
        <v>7.6414999999999997</v>
      </c>
      <c r="K332" s="121">
        <f t="shared" si="15"/>
        <v>0</v>
      </c>
    </row>
    <row r="333" spans="1:11">
      <c r="A333" s="127">
        <v>84104</v>
      </c>
      <c r="B333" s="37" t="s">
        <v>385</v>
      </c>
      <c r="C333" s="220"/>
      <c r="D333" s="220"/>
      <c r="E333" s="229"/>
      <c r="F333" s="229"/>
      <c r="G333"/>
      <c r="H333" s="188">
        <f t="shared" si="14"/>
        <v>0</v>
      </c>
      <c r="J333" s="4">
        <f t="shared" si="16"/>
        <v>7.6414999999999997</v>
      </c>
      <c r="K333" s="121">
        <f t="shared" si="15"/>
        <v>0</v>
      </c>
    </row>
    <row r="334" spans="1:11">
      <c r="A334" s="127">
        <v>84201</v>
      </c>
      <c r="B334" s="37" t="s">
        <v>343</v>
      </c>
      <c r="C334" s="220"/>
      <c r="D334" s="220"/>
      <c r="E334" s="229"/>
      <c r="F334" s="229"/>
      <c r="G334"/>
      <c r="H334" s="188">
        <f t="shared" si="14"/>
        <v>0</v>
      </c>
      <c r="J334" s="4">
        <f t="shared" si="16"/>
        <v>7.6414999999999997</v>
      </c>
      <c r="K334" s="121">
        <f t="shared" si="15"/>
        <v>0</v>
      </c>
    </row>
    <row r="335" spans="1:11">
      <c r="A335" s="127">
        <v>84202</v>
      </c>
      <c r="B335" s="37" t="s">
        <v>344</v>
      </c>
      <c r="C335" s="220"/>
      <c r="D335" s="220"/>
      <c r="E335" s="229"/>
      <c r="F335" s="229"/>
      <c r="G335"/>
      <c r="H335" s="188">
        <f t="shared" ref="H335:H398" si="17">ROUND(C335-D335+E335-F335,2)</f>
        <v>0</v>
      </c>
      <c r="J335" s="4">
        <f t="shared" si="16"/>
        <v>7.6414999999999997</v>
      </c>
      <c r="K335" s="121">
        <f t="shared" si="15"/>
        <v>0</v>
      </c>
    </row>
    <row r="336" spans="1:11">
      <c r="A336" s="127">
        <v>84203</v>
      </c>
      <c r="B336" s="37" t="s">
        <v>345</v>
      </c>
      <c r="C336" s="220"/>
      <c r="D336" s="220"/>
      <c r="E336" s="229"/>
      <c r="F336" s="229"/>
      <c r="G336"/>
      <c r="H336" s="188">
        <f t="shared" si="17"/>
        <v>0</v>
      </c>
      <c r="J336" s="4">
        <f t="shared" si="16"/>
        <v>7.6414999999999997</v>
      </c>
      <c r="K336" s="121">
        <f t="shared" si="15"/>
        <v>0</v>
      </c>
    </row>
    <row r="337" spans="1:11">
      <c r="A337" s="127">
        <v>84204</v>
      </c>
      <c r="B337" s="37" t="s">
        <v>346</v>
      </c>
      <c r="C337" s="220"/>
      <c r="D337" s="220"/>
      <c r="E337" s="229"/>
      <c r="F337" s="229"/>
      <c r="G337"/>
      <c r="H337" s="188">
        <f t="shared" si="17"/>
        <v>0</v>
      </c>
      <c r="J337" s="4">
        <f t="shared" si="16"/>
        <v>7.6414999999999997</v>
      </c>
      <c r="K337" s="121">
        <f t="shared" si="15"/>
        <v>0</v>
      </c>
    </row>
    <row r="338" spans="1:11">
      <c r="A338" s="127">
        <v>84205</v>
      </c>
      <c r="B338" s="37" t="s">
        <v>386</v>
      </c>
      <c r="C338" s="220"/>
      <c r="D338" s="220"/>
      <c r="E338" s="229"/>
      <c r="F338" s="229"/>
      <c r="G338"/>
      <c r="H338" s="188">
        <f t="shared" si="17"/>
        <v>0</v>
      </c>
      <c r="J338" s="4">
        <f t="shared" si="16"/>
        <v>7.6414999999999997</v>
      </c>
      <c r="K338" s="121">
        <f t="shared" si="15"/>
        <v>0</v>
      </c>
    </row>
    <row r="339" spans="1:11">
      <c r="A339" s="127">
        <v>84206</v>
      </c>
      <c r="B339" s="37" t="s">
        <v>387</v>
      </c>
      <c r="C339" s="220"/>
      <c r="D339" s="220"/>
      <c r="E339" s="229"/>
      <c r="F339" s="229"/>
      <c r="G339"/>
      <c r="H339" s="188">
        <f t="shared" si="17"/>
        <v>0</v>
      </c>
      <c r="J339" s="4">
        <f t="shared" si="16"/>
        <v>7.6414999999999997</v>
      </c>
      <c r="K339" s="121">
        <f t="shared" si="15"/>
        <v>0</v>
      </c>
    </row>
    <row r="340" spans="1:11">
      <c r="A340" s="127">
        <v>84207</v>
      </c>
      <c r="B340" s="37" t="s">
        <v>388</v>
      </c>
      <c r="C340" s="220"/>
      <c r="D340" s="220"/>
      <c r="E340" s="229"/>
      <c r="F340" s="229"/>
      <c r="G340"/>
      <c r="H340" s="188">
        <f t="shared" si="17"/>
        <v>0</v>
      </c>
      <c r="J340" s="4">
        <f t="shared" si="16"/>
        <v>7.6414999999999997</v>
      </c>
      <c r="K340" s="121">
        <f t="shared" si="15"/>
        <v>0</v>
      </c>
    </row>
    <row r="341" spans="1:11">
      <c r="A341" s="127">
        <v>84300</v>
      </c>
      <c r="B341" s="37" t="s">
        <v>389</v>
      </c>
      <c r="C341" s="220"/>
      <c r="D341" s="220"/>
      <c r="E341" s="229"/>
      <c r="F341" s="229"/>
      <c r="G341"/>
      <c r="H341" s="188">
        <f t="shared" si="17"/>
        <v>0</v>
      </c>
      <c r="J341" s="4">
        <f t="shared" si="16"/>
        <v>7.6414999999999997</v>
      </c>
      <c r="K341" s="121">
        <f t="shared" si="15"/>
        <v>0</v>
      </c>
    </row>
    <row r="342" spans="1:11">
      <c r="A342" s="127">
        <v>85001</v>
      </c>
      <c r="B342" s="125" t="s">
        <v>390</v>
      </c>
      <c r="C342" s="220"/>
      <c r="D342" s="220"/>
      <c r="E342" s="229"/>
      <c r="F342" s="229"/>
      <c r="G342"/>
      <c r="H342" s="188">
        <f t="shared" si="17"/>
        <v>0</v>
      </c>
      <c r="J342" s="4">
        <f t="shared" si="16"/>
        <v>7.6414999999999997</v>
      </c>
      <c r="K342" s="121">
        <f t="shared" si="15"/>
        <v>0</v>
      </c>
    </row>
    <row r="343" spans="1:11">
      <c r="A343" s="127">
        <v>85002</v>
      </c>
      <c r="B343" s="125" t="s">
        <v>391</v>
      </c>
      <c r="C343" s="220"/>
      <c r="D343" s="220"/>
      <c r="E343" s="229"/>
      <c r="F343" s="229"/>
      <c r="G343"/>
      <c r="H343" s="188">
        <f t="shared" si="17"/>
        <v>0</v>
      </c>
      <c r="J343" s="4">
        <f t="shared" si="16"/>
        <v>7.6414999999999997</v>
      </c>
      <c r="K343" s="121">
        <f t="shared" si="15"/>
        <v>0</v>
      </c>
    </row>
    <row r="344" spans="1:11">
      <c r="A344" s="127">
        <v>91001</v>
      </c>
      <c r="B344" s="37" t="s">
        <v>400</v>
      </c>
      <c r="C344" s="220">
        <v>536032.49</v>
      </c>
      <c r="D344" s="220"/>
      <c r="E344" s="229"/>
      <c r="F344" s="229"/>
      <c r="G344"/>
      <c r="H344" s="188">
        <f t="shared" si="17"/>
        <v>536032.49</v>
      </c>
      <c r="J344" s="4">
        <f t="shared" si="16"/>
        <v>7.6414999999999997</v>
      </c>
      <c r="K344" s="121">
        <f t="shared" si="15"/>
        <v>4096092.27</v>
      </c>
    </row>
    <row r="345" spans="1:11">
      <c r="A345" s="127">
        <v>91002</v>
      </c>
      <c r="B345" s="37" t="s">
        <v>401</v>
      </c>
      <c r="C345" s="220">
        <v>189102.65</v>
      </c>
      <c r="D345" s="220"/>
      <c r="E345" s="229"/>
      <c r="F345" s="229"/>
      <c r="G345"/>
      <c r="H345" s="188">
        <f t="shared" si="17"/>
        <v>189102.65</v>
      </c>
      <c r="J345" s="4">
        <f t="shared" si="16"/>
        <v>7.6414999999999997</v>
      </c>
      <c r="K345" s="121">
        <f t="shared" si="15"/>
        <v>1445027.9</v>
      </c>
    </row>
    <row r="346" spans="1:11">
      <c r="A346" s="127">
        <v>91003</v>
      </c>
      <c r="B346" s="37" t="s">
        <v>402</v>
      </c>
      <c r="C346" s="220">
        <v>27166.48</v>
      </c>
      <c r="D346" s="220"/>
      <c r="E346" s="229"/>
      <c r="F346" s="229"/>
      <c r="G346"/>
      <c r="H346" s="188">
        <f t="shared" si="17"/>
        <v>27166.48</v>
      </c>
      <c r="J346" s="4">
        <f t="shared" si="16"/>
        <v>7.6414999999999997</v>
      </c>
      <c r="K346" s="121">
        <f t="shared" si="15"/>
        <v>207592.66</v>
      </c>
    </row>
    <row r="347" spans="1:11">
      <c r="A347" s="127">
        <v>91004</v>
      </c>
      <c r="B347" s="125" t="s">
        <v>403</v>
      </c>
      <c r="C347" s="220">
        <v>10297.74</v>
      </c>
      <c r="D347" s="220"/>
      <c r="E347" s="229"/>
      <c r="F347" s="229"/>
      <c r="G347"/>
      <c r="H347" s="188">
        <f t="shared" si="17"/>
        <v>10297.74</v>
      </c>
      <c r="J347" s="4">
        <f t="shared" si="16"/>
        <v>7.6414999999999997</v>
      </c>
      <c r="K347" s="121">
        <f t="shared" si="15"/>
        <v>78690.179999999993</v>
      </c>
    </row>
    <row r="348" spans="1:11">
      <c r="A348" s="127">
        <v>91005</v>
      </c>
      <c r="B348" s="125" t="s">
        <v>404</v>
      </c>
      <c r="C348" s="220"/>
      <c r="D348" s="220"/>
      <c r="E348" s="229"/>
      <c r="F348" s="229"/>
      <c r="G348"/>
      <c r="H348" s="188">
        <f t="shared" si="17"/>
        <v>0</v>
      </c>
      <c r="J348" s="4">
        <f t="shared" si="16"/>
        <v>7.6414999999999997</v>
      </c>
      <c r="K348" s="121">
        <f t="shared" si="15"/>
        <v>0</v>
      </c>
    </row>
    <row r="349" spans="1:11">
      <c r="A349" s="127">
        <v>91006</v>
      </c>
      <c r="B349" s="125" t="s">
        <v>405</v>
      </c>
      <c r="C349" s="220">
        <v>6232.95</v>
      </c>
      <c r="D349" s="220"/>
      <c r="E349" s="229"/>
      <c r="F349" s="229"/>
      <c r="G349"/>
      <c r="H349" s="188">
        <f t="shared" si="17"/>
        <v>6232.95</v>
      </c>
      <c r="J349" s="4">
        <f t="shared" si="16"/>
        <v>7.6414999999999997</v>
      </c>
      <c r="K349" s="121">
        <f t="shared" si="15"/>
        <v>47629.09</v>
      </c>
    </row>
    <row r="350" spans="1:11">
      <c r="A350" s="127">
        <v>91007</v>
      </c>
      <c r="B350" s="125" t="s">
        <v>406</v>
      </c>
      <c r="C350" s="220">
        <v>1070.2</v>
      </c>
      <c r="D350" s="220"/>
      <c r="E350" s="229"/>
      <c r="F350" s="229"/>
      <c r="G350"/>
      <c r="H350" s="188">
        <f t="shared" si="17"/>
        <v>1070.2</v>
      </c>
      <c r="J350" s="4">
        <f t="shared" si="16"/>
        <v>7.6414999999999997</v>
      </c>
      <c r="K350" s="121">
        <f t="shared" si="15"/>
        <v>8177.93</v>
      </c>
    </row>
    <row r="351" spans="1:11">
      <c r="A351" s="127">
        <v>91008</v>
      </c>
      <c r="B351" s="125" t="s">
        <v>407</v>
      </c>
      <c r="C351" s="220">
        <v>11019.56</v>
      </c>
      <c r="D351" s="220"/>
      <c r="E351" s="229"/>
      <c r="F351" s="229"/>
      <c r="G351"/>
      <c r="H351" s="188">
        <f t="shared" si="17"/>
        <v>11019.56</v>
      </c>
      <c r="J351" s="4">
        <f t="shared" si="16"/>
        <v>7.6414999999999997</v>
      </c>
      <c r="K351" s="121">
        <f t="shared" si="15"/>
        <v>84205.97</v>
      </c>
    </row>
    <row r="352" spans="1:11">
      <c r="A352" s="127">
        <v>91009</v>
      </c>
      <c r="B352" s="125" t="s">
        <v>408</v>
      </c>
      <c r="C352" s="220"/>
      <c r="D352" s="220"/>
      <c r="E352" s="229"/>
      <c r="F352" s="229"/>
      <c r="G352"/>
      <c r="H352" s="188">
        <f t="shared" si="17"/>
        <v>0</v>
      </c>
      <c r="J352" s="4">
        <f t="shared" si="16"/>
        <v>7.6414999999999997</v>
      </c>
      <c r="K352" s="121">
        <f t="shared" si="15"/>
        <v>0</v>
      </c>
    </row>
    <row r="353" spans="1:11">
      <c r="A353" s="127">
        <v>91010</v>
      </c>
      <c r="B353" s="125" t="s">
        <v>484</v>
      </c>
      <c r="C353" s="220">
        <v>1327.85</v>
      </c>
      <c r="D353" s="220"/>
      <c r="E353" s="229"/>
      <c r="F353" s="229"/>
      <c r="G353"/>
      <c r="H353" s="188">
        <f t="shared" si="17"/>
        <v>1327.85</v>
      </c>
      <c r="J353" s="4">
        <f t="shared" si="16"/>
        <v>7.6414999999999997</v>
      </c>
      <c r="K353" s="121">
        <f t="shared" si="15"/>
        <v>10146.77</v>
      </c>
    </row>
    <row r="354" spans="1:11">
      <c r="A354" s="127">
        <v>91011</v>
      </c>
      <c r="B354" s="125" t="s">
        <v>410</v>
      </c>
      <c r="C354" s="220"/>
      <c r="D354" s="220">
        <v>308811.96999999997</v>
      </c>
      <c r="E354" s="229"/>
      <c r="F354" s="229"/>
      <c r="G354"/>
      <c r="H354" s="188">
        <f t="shared" si="17"/>
        <v>-308811.96999999997</v>
      </c>
      <c r="J354" s="4">
        <f t="shared" si="16"/>
        <v>7.6414999999999997</v>
      </c>
      <c r="K354" s="121">
        <f t="shared" si="15"/>
        <v>-2359786.67</v>
      </c>
    </row>
    <row r="355" spans="1:11">
      <c r="A355" s="127">
        <v>91012</v>
      </c>
      <c r="B355" s="37" t="s">
        <v>252</v>
      </c>
      <c r="C355" s="220"/>
      <c r="D355" s="220"/>
      <c r="E355" s="229"/>
      <c r="F355" s="229"/>
      <c r="G355"/>
      <c r="H355" s="188">
        <f t="shared" si="17"/>
        <v>0</v>
      </c>
      <c r="J355" s="4">
        <f t="shared" si="16"/>
        <v>7.6414999999999997</v>
      </c>
      <c r="K355" s="121">
        <f t="shared" si="15"/>
        <v>0</v>
      </c>
    </row>
    <row r="356" spans="1:11">
      <c r="A356" s="36">
        <v>91013</v>
      </c>
      <c r="B356" s="132" t="s">
        <v>411</v>
      </c>
      <c r="C356" s="220"/>
      <c r="D356" s="220"/>
      <c r="E356" s="229"/>
      <c r="F356" s="229"/>
      <c r="G356"/>
      <c r="H356" s="188">
        <f t="shared" si="17"/>
        <v>0</v>
      </c>
      <c r="J356" s="4">
        <f t="shared" si="16"/>
        <v>7.6414999999999997</v>
      </c>
      <c r="K356" s="121">
        <f t="shared" si="15"/>
        <v>0</v>
      </c>
    </row>
    <row r="357" spans="1:11">
      <c r="A357" s="127">
        <v>91200</v>
      </c>
      <c r="B357" s="125" t="s">
        <v>412</v>
      </c>
      <c r="C357" s="220">
        <v>83915.64</v>
      </c>
      <c r="D357" s="220"/>
      <c r="E357" s="229"/>
      <c r="F357" s="229"/>
      <c r="G357"/>
      <c r="H357" s="188">
        <f t="shared" si="17"/>
        <v>83915.64</v>
      </c>
      <c r="J357" s="4">
        <f t="shared" si="16"/>
        <v>7.6414999999999997</v>
      </c>
      <c r="K357" s="121">
        <f t="shared" si="15"/>
        <v>641241.36</v>
      </c>
    </row>
    <row r="358" spans="1:11">
      <c r="A358" s="127">
        <v>91201</v>
      </c>
      <c r="B358" s="125" t="s">
        <v>413</v>
      </c>
      <c r="C358" s="220"/>
      <c r="D358" s="220"/>
      <c r="E358" s="229"/>
      <c r="F358" s="229"/>
      <c r="G358"/>
      <c r="H358" s="188">
        <f t="shared" si="17"/>
        <v>0</v>
      </c>
      <c r="J358" s="4">
        <f t="shared" si="16"/>
        <v>7.6414999999999997</v>
      </c>
      <c r="K358" s="121">
        <f t="shared" si="15"/>
        <v>0</v>
      </c>
    </row>
    <row r="359" spans="1:11">
      <c r="A359" s="127">
        <v>91202</v>
      </c>
      <c r="B359" s="125" t="s">
        <v>414</v>
      </c>
      <c r="C359" s="220"/>
      <c r="D359" s="220"/>
      <c r="E359" s="229"/>
      <c r="F359" s="229"/>
      <c r="G359"/>
      <c r="H359" s="188">
        <f t="shared" si="17"/>
        <v>0</v>
      </c>
      <c r="J359" s="4">
        <f t="shared" si="16"/>
        <v>7.6414999999999997</v>
      </c>
      <c r="K359" s="121">
        <f t="shared" si="15"/>
        <v>0</v>
      </c>
    </row>
    <row r="360" spans="1:11">
      <c r="A360" s="127">
        <v>92001</v>
      </c>
      <c r="B360" s="125" t="s">
        <v>415</v>
      </c>
      <c r="C360" s="220"/>
      <c r="D360" s="220"/>
      <c r="E360" s="229"/>
      <c r="F360" s="229"/>
      <c r="G360"/>
      <c r="H360" s="188">
        <f t="shared" si="17"/>
        <v>0</v>
      </c>
      <c r="J360" s="4">
        <f t="shared" si="16"/>
        <v>7.6414999999999997</v>
      </c>
      <c r="K360" s="121">
        <f t="shared" si="15"/>
        <v>0</v>
      </c>
    </row>
    <row r="361" spans="1:11">
      <c r="A361" s="127">
        <v>92002</v>
      </c>
      <c r="B361" s="125" t="s">
        <v>416</v>
      </c>
      <c r="C361" s="220">
        <v>20000</v>
      </c>
      <c r="D361" s="220"/>
      <c r="E361" s="229"/>
      <c r="F361" s="229"/>
      <c r="G361"/>
      <c r="H361" s="188">
        <f t="shared" si="17"/>
        <v>20000</v>
      </c>
      <c r="J361" s="4">
        <f t="shared" si="16"/>
        <v>7.6414999999999997</v>
      </c>
      <c r="K361" s="121">
        <f t="shared" si="15"/>
        <v>152830</v>
      </c>
    </row>
    <row r="362" spans="1:11">
      <c r="A362" s="127">
        <v>92003</v>
      </c>
      <c r="B362" s="125" t="s">
        <v>417</v>
      </c>
      <c r="C362" s="220">
        <v>1688.56</v>
      </c>
      <c r="D362" s="220"/>
      <c r="E362" s="229"/>
      <c r="F362" s="229"/>
      <c r="G362"/>
      <c r="H362" s="188">
        <f t="shared" si="17"/>
        <v>1688.56</v>
      </c>
      <c r="J362" s="4">
        <f t="shared" si="16"/>
        <v>7.6414999999999997</v>
      </c>
      <c r="K362" s="121">
        <f t="shared" si="15"/>
        <v>12903.13</v>
      </c>
    </row>
    <row r="363" spans="1:11">
      <c r="A363" s="127">
        <v>92004</v>
      </c>
      <c r="B363" s="125" t="s">
        <v>418</v>
      </c>
      <c r="C363" s="220"/>
      <c r="D363" s="220"/>
      <c r="E363" s="229"/>
      <c r="F363" s="229"/>
      <c r="G363"/>
      <c r="H363" s="188">
        <f t="shared" si="17"/>
        <v>0</v>
      </c>
      <c r="J363" s="4">
        <f t="shared" si="16"/>
        <v>7.6414999999999997</v>
      </c>
      <c r="K363" s="121">
        <f t="shared" si="15"/>
        <v>0</v>
      </c>
    </row>
    <row r="364" spans="1:11">
      <c r="A364" s="127">
        <v>92005</v>
      </c>
      <c r="B364" s="125" t="s">
        <v>419</v>
      </c>
      <c r="C364" s="220">
        <v>3974.73</v>
      </c>
      <c r="D364" s="220"/>
      <c r="E364" s="229"/>
      <c r="F364" s="229"/>
      <c r="G364"/>
      <c r="H364" s="188">
        <f t="shared" si="17"/>
        <v>3974.73</v>
      </c>
      <c r="J364" s="4">
        <f t="shared" si="16"/>
        <v>7.6414999999999997</v>
      </c>
      <c r="K364" s="121">
        <f t="shared" si="15"/>
        <v>30372.9</v>
      </c>
    </row>
    <row r="365" spans="1:11">
      <c r="A365" s="127">
        <v>92006</v>
      </c>
      <c r="B365" s="125" t="s">
        <v>420</v>
      </c>
      <c r="C365" s="220"/>
      <c r="D365" s="220"/>
      <c r="E365" s="229"/>
      <c r="F365" s="229"/>
      <c r="G365"/>
      <c r="H365" s="188">
        <f t="shared" si="17"/>
        <v>0</v>
      </c>
      <c r="J365" s="4">
        <f t="shared" si="16"/>
        <v>7.6414999999999997</v>
      </c>
      <c r="K365" s="121">
        <f t="shared" si="15"/>
        <v>0</v>
      </c>
    </row>
    <row r="366" spans="1:11">
      <c r="A366" s="127">
        <v>92007</v>
      </c>
      <c r="B366" s="125" t="s">
        <v>421</v>
      </c>
      <c r="C366" s="220"/>
      <c r="D366" s="220"/>
      <c r="E366" s="229"/>
      <c r="F366" s="229"/>
      <c r="G366"/>
      <c r="H366" s="188">
        <f t="shared" si="17"/>
        <v>0</v>
      </c>
      <c r="J366" s="4">
        <f t="shared" si="16"/>
        <v>7.6414999999999997</v>
      </c>
      <c r="K366" s="121">
        <f t="shared" si="15"/>
        <v>0</v>
      </c>
    </row>
    <row r="367" spans="1:11">
      <c r="A367" s="127">
        <v>92008</v>
      </c>
      <c r="B367" s="125" t="s">
        <v>422</v>
      </c>
      <c r="C367" s="220"/>
      <c r="D367" s="220"/>
      <c r="E367" s="229"/>
      <c r="F367" s="229"/>
      <c r="G367"/>
      <c r="H367" s="188">
        <f t="shared" si="17"/>
        <v>0</v>
      </c>
      <c r="J367" s="4">
        <f t="shared" si="16"/>
        <v>7.6414999999999997</v>
      </c>
      <c r="K367" s="121">
        <f t="shared" si="15"/>
        <v>0</v>
      </c>
    </row>
    <row r="368" spans="1:11">
      <c r="A368" s="191">
        <v>92009</v>
      </c>
      <c r="B368" s="37" t="s">
        <v>423</v>
      </c>
      <c r="C368" s="220"/>
      <c r="D368" s="220"/>
      <c r="E368" s="229"/>
      <c r="F368" s="229"/>
      <c r="G368"/>
      <c r="H368" s="188">
        <f t="shared" si="17"/>
        <v>0</v>
      </c>
      <c r="J368" s="4">
        <f t="shared" si="16"/>
        <v>7.6414999999999997</v>
      </c>
      <c r="K368" s="121">
        <f t="shared" si="15"/>
        <v>0</v>
      </c>
    </row>
    <row r="369" spans="1:11">
      <c r="A369" s="127">
        <v>93001</v>
      </c>
      <c r="B369" s="125" t="s">
        <v>424</v>
      </c>
      <c r="C369" s="220">
        <v>7431.9</v>
      </c>
      <c r="D369" s="220"/>
      <c r="E369" s="229"/>
      <c r="F369" s="229"/>
      <c r="G369"/>
      <c r="H369" s="188">
        <f t="shared" si="17"/>
        <v>7431.9</v>
      </c>
      <c r="J369" s="4">
        <f t="shared" si="16"/>
        <v>7.6414999999999997</v>
      </c>
      <c r="K369" s="121">
        <f t="shared" si="15"/>
        <v>56790.86</v>
      </c>
    </row>
    <row r="370" spans="1:11">
      <c r="A370" s="127">
        <v>93002</v>
      </c>
      <c r="B370" s="125" t="s">
        <v>425</v>
      </c>
      <c r="C370" s="220">
        <v>4561.3</v>
      </c>
      <c r="D370" s="220"/>
      <c r="E370" s="229"/>
      <c r="F370" s="229"/>
      <c r="G370"/>
      <c r="H370" s="188">
        <f t="shared" si="17"/>
        <v>4561.3</v>
      </c>
      <c r="J370" s="4">
        <f t="shared" si="16"/>
        <v>7.6414999999999997</v>
      </c>
      <c r="K370" s="121">
        <f t="shared" si="15"/>
        <v>34855.17</v>
      </c>
    </row>
    <row r="371" spans="1:11">
      <c r="A371" s="127">
        <v>93003</v>
      </c>
      <c r="B371" s="125" t="s">
        <v>426</v>
      </c>
      <c r="C371" s="220"/>
      <c r="D371" s="220"/>
      <c r="E371" s="229"/>
      <c r="F371" s="229"/>
      <c r="G371"/>
      <c r="H371" s="188">
        <f t="shared" si="17"/>
        <v>0</v>
      </c>
      <c r="J371" s="4">
        <f t="shared" si="16"/>
        <v>7.6414999999999997</v>
      </c>
      <c r="K371" s="121">
        <f t="shared" si="15"/>
        <v>0</v>
      </c>
    </row>
    <row r="372" spans="1:11">
      <c r="A372" s="127">
        <v>93004</v>
      </c>
      <c r="B372" s="125" t="s">
        <v>427</v>
      </c>
      <c r="C372" s="220">
        <v>70.64</v>
      </c>
      <c r="D372" s="220"/>
      <c r="E372" s="229"/>
      <c r="F372" s="229"/>
      <c r="G372"/>
      <c r="H372" s="188">
        <f t="shared" si="17"/>
        <v>70.64</v>
      </c>
      <c r="J372" s="4">
        <f t="shared" si="16"/>
        <v>7.6414999999999997</v>
      </c>
      <c r="K372" s="121">
        <f t="shared" si="15"/>
        <v>539.79999999999995</v>
      </c>
    </row>
    <row r="373" spans="1:11">
      <c r="A373" s="127">
        <v>93005</v>
      </c>
      <c r="B373" s="125" t="s">
        <v>428</v>
      </c>
      <c r="C373" s="220">
        <v>2317.14</v>
      </c>
      <c r="D373" s="220"/>
      <c r="E373" s="229"/>
      <c r="F373" s="229"/>
      <c r="G373"/>
      <c r="H373" s="188">
        <f t="shared" si="17"/>
        <v>2317.14</v>
      </c>
      <c r="J373" s="4">
        <f t="shared" si="16"/>
        <v>7.6414999999999997</v>
      </c>
      <c r="K373" s="121">
        <f t="shared" si="15"/>
        <v>17706.43</v>
      </c>
    </row>
    <row r="374" spans="1:11">
      <c r="A374" s="130">
        <v>94001</v>
      </c>
      <c r="B374" s="131" t="s">
        <v>429</v>
      </c>
      <c r="C374" s="221">
        <v>11326.92</v>
      </c>
      <c r="D374" s="221"/>
      <c r="E374" s="230"/>
      <c r="F374" s="230"/>
      <c r="G374" s="190"/>
      <c r="H374" s="190">
        <f t="shared" si="17"/>
        <v>11326.92</v>
      </c>
      <c r="J374" s="4">
        <f t="shared" si="16"/>
        <v>7.6414999999999997</v>
      </c>
      <c r="K374" s="124">
        <f t="shared" si="15"/>
        <v>86554.66</v>
      </c>
    </row>
    <row r="375" spans="1:11">
      <c r="A375" s="127">
        <v>94002</v>
      </c>
      <c r="B375" s="125" t="s">
        <v>430</v>
      </c>
      <c r="C375" s="220">
        <v>3200</v>
      </c>
      <c r="D375" s="220"/>
      <c r="E375" s="229"/>
      <c r="F375" s="229"/>
      <c r="G375"/>
      <c r="H375" s="188">
        <f t="shared" si="17"/>
        <v>3200</v>
      </c>
      <c r="J375" s="4">
        <f t="shared" si="16"/>
        <v>7.6414999999999997</v>
      </c>
      <c r="K375" s="121">
        <f t="shared" si="15"/>
        <v>24452.799999999999</v>
      </c>
    </row>
    <row r="376" spans="1:11">
      <c r="A376" s="127">
        <v>94003</v>
      </c>
      <c r="B376" s="125" t="s">
        <v>431</v>
      </c>
      <c r="C376" s="220">
        <v>1320</v>
      </c>
      <c r="D376" s="220"/>
      <c r="E376" s="229"/>
      <c r="F376" s="229"/>
      <c r="G376"/>
      <c r="H376" s="188">
        <f t="shared" si="17"/>
        <v>1320</v>
      </c>
      <c r="J376" s="4">
        <f t="shared" si="16"/>
        <v>7.6414999999999997</v>
      </c>
      <c r="K376" s="121">
        <f t="shared" si="15"/>
        <v>10086.780000000001</v>
      </c>
    </row>
    <row r="377" spans="1:11">
      <c r="A377" s="127">
        <v>94004</v>
      </c>
      <c r="B377" s="125" t="s">
        <v>432</v>
      </c>
      <c r="C377" s="220">
        <v>48</v>
      </c>
      <c r="D377" s="220"/>
      <c r="E377" s="229"/>
      <c r="F377" s="229"/>
      <c r="G377"/>
      <c r="H377" s="188">
        <f t="shared" si="17"/>
        <v>48</v>
      </c>
      <c r="J377" s="4">
        <f t="shared" si="16"/>
        <v>7.6414999999999997</v>
      </c>
      <c r="K377" s="121">
        <f t="shared" si="15"/>
        <v>366.79</v>
      </c>
    </row>
    <row r="378" spans="1:11">
      <c r="A378" s="127">
        <v>94005</v>
      </c>
      <c r="B378" s="125" t="s">
        <v>433</v>
      </c>
      <c r="C378" s="220">
        <v>5677.9</v>
      </c>
      <c r="D378" s="220"/>
      <c r="E378" s="229"/>
      <c r="F378" s="229"/>
      <c r="G378"/>
      <c r="H378" s="188">
        <f t="shared" si="17"/>
        <v>5677.9</v>
      </c>
      <c r="J378" s="4">
        <f t="shared" si="16"/>
        <v>7.6414999999999997</v>
      </c>
      <c r="K378" s="121">
        <f t="shared" si="15"/>
        <v>43387.67</v>
      </c>
    </row>
    <row r="379" spans="1:11">
      <c r="A379" s="127">
        <v>94006</v>
      </c>
      <c r="B379" s="125" t="s">
        <v>434</v>
      </c>
      <c r="C379" s="220">
        <v>1140.2</v>
      </c>
      <c r="D379" s="220"/>
      <c r="E379" s="229"/>
      <c r="F379" s="229"/>
      <c r="G379"/>
      <c r="H379" s="188">
        <f t="shared" si="17"/>
        <v>1140.2</v>
      </c>
      <c r="J379" s="4">
        <f t="shared" si="16"/>
        <v>7.6414999999999997</v>
      </c>
      <c r="K379" s="121">
        <f t="shared" si="15"/>
        <v>8712.84</v>
      </c>
    </row>
    <row r="380" spans="1:11">
      <c r="A380" s="127">
        <v>94007</v>
      </c>
      <c r="B380" s="125" t="s">
        <v>435</v>
      </c>
      <c r="C380" s="220">
        <v>3145.62</v>
      </c>
      <c r="D380" s="220"/>
      <c r="E380" s="229"/>
      <c r="F380" s="229"/>
      <c r="G380"/>
      <c r="H380" s="188">
        <f t="shared" si="17"/>
        <v>3145.62</v>
      </c>
      <c r="J380" s="4">
        <f t="shared" si="16"/>
        <v>7.6414999999999997</v>
      </c>
      <c r="K380" s="121">
        <f t="shared" si="15"/>
        <v>24037.26</v>
      </c>
    </row>
    <row r="381" spans="1:11">
      <c r="A381" s="127">
        <v>94008</v>
      </c>
      <c r="B381" s="125" t="s">
        <v>436</v>
      </c>
      <c r="C381" s="220">
        <v>3000</v>
      </c>
      <c r="D381" s="220"/>
      <c r="E381" s="229"/>
      <c r="F381" s="229"/>
      <c r="G381"/>
      <c r="H381" s="188">
        <f t="shared" si="17"/>
        <v>3000</v>
      </c>
      <c r="J381" s="4">
        <f t="shared" si="16"/>
        <v>7.6414999999999997</v>
      </c>
      <c r="K381" s="121">
        <f t="shared" si="15"/>
        <v>22924.5</v>
      </c>
    </row>
    <row r="382" spans="1:11">
      <c r="A382" s="127">
        <v>94009</v>
      </c>
      <c r="B382" s="125" t="s">
        <v>437</v>
      </c>
      <c r="C382" s="220">
        <v>250</v>
      </c>
      <c r="D382" s="220"/>
      <c r="E382" s="229"/>
      <c r="F382" s="229"/>
      <c r="G382"/>
      <c r="H382" s="188">
        <f t="shared" si="17"/>
        <v>250</v>
      </c>
      <c r="J382" s="4">
        <f t="shared" si="16"/>
        <v>7.6414999999999997</v>
      </c>
      <c r="K382" s="121">
        <f t="shared" si="15"/>
        <v>1910.38</v>
      </c>
    </row>
    <row r="383" spans="1:11">
      <c r="A383" s="127">
        <v>94010</v>
      </c>
      <c r="B383" s="125" t="s">
        <v>438</v>
      </c>
      <c r="C383" s="220">
        <v>13762.28</v>
      </c>
      <c r="D383" s="220"/>
      <c r="E383" s="229"/>
      <c r="F383" s="229"/>
      <c r="G383"/>
      <c r="H383" s="188">
        <f t="shared" si="17"/>
        <v>13762.28</v>
      </c>
      <c r="J383" s="4">
        <f t="shared" si="16"/>
        <v>7.6414999999999997</v>
      </c>
      <c r="K383" s="121">
        <f t="shared" si="15"/>
        <v>105164.46</v>
      </c>
    </row>
    <row r="384" spans="1:11">
      <c r="A384" s="127">
        <v>94011</v>
      </c>
      <c r="B384" s="125" t="s">
        <v>439</v>
      </c>
      <c r="C384" s="220"/>
      <c r="D384" s="220"/>
      <c r="E384" s="229"/>
      <c r="F384" s="229"/>
      <c r="G384"/>
      <c r="H384" s="188">
        <f t="shared" si="17"/>
        <v>0</v>
      </c>
      <c r="J384" s="4">
        <f t="shared" si="16"/>
        <v>7.6414999999999997</v>
      </c>
      <c r="K384" s="121">
        <f t="shared" si="15"/>
        <v>0</v>
      </c>
    </row>
    <row r="385" spans="1:11">
      <c r="A385" s="127">
        <v>94012</v>
      </c>
      <c r="B385" s="125" t="s">
        <v>440</v>
      </c>
      <c r="C385" s="220"/>
      <c r="D385" s="220"/>
      <c r="E385" s="229"/>
      <c r="F385" s="229"/>
      <c r="G385"/>
      <c r="H385" s="188">
        <f t="shared" si="17"/>
        <v>0</v>
      </c>
      <c r="J385" s="4">
        <f t="shared" si="16"/>
        <v>7.6414999999999997</v>
      </c>
      <c r="K385" s="121">
        <f t="shared" si="15"/>
        <v>0</v>
      </c>
    </row>
    <row r="386" spans="1:11">
      <c r="A386" s="127">
        <v>94013</v>
      </c>
      <c r="B386" s="125" t="s">
        <v>441</v>
      </c>
      <c r="C386" s="220"/>
      <c r="D386" s="220"/>
      <c r="E386" s="229"/>
      <c r="F386" s="229"/>
      <c r="G386"/>
      <c r="H386" s="188">
        <f t="shared" si="17"/>
        <v>0</v>
      </c>
      <c r="J386" s="4">
        <f t="shared" si="16"/>
        <v>7.6414999999999997</v>
      </c>
      <c r="K386" s="121">
        <f t="shared" si="15"/>
        <v>0</v>
      </c>
    </row>
    <row r="387" spans="1:11">
      <c r="A387" s="130">
        <v>94014</v>
      </c>
      <c r="B387" s="131" t="s">
        <v>465</v>
      </c>
      <c r="C387" s="221"/>
      <c r="D387" s="221"/>
      <c r="E387" s="230"/>
      <c r="F387" s="230"/>
      <c r="G387" s="190"/>
      <c r="H387" s="190">
        <f t="shared" si="17"/>
        <v>0</v>
      </c>
      <c r="J387" s="4">
        <f t="shared" si="16"/>
        <v>7.6414999999999997</v>
      </c>
      <c r="K387" s="124">
        <f t="shared" si="15"/>
        <v>0</v>
      </c>
    </row>
    <row r="388" spans="1:11">
      <c r="A388" s="127">
        <v>94015</v>
      </c>
      <c r="B388" s="125" t="s">
        <v>466</v>
      </c>
      <c r="C388" s="220"/>
      <c r="D388" s="220"/>
      <c r="E388" s="229"/>
      <c r="F388" s="229"/>
      <c r="G388"/>
      <c r="H388" s="188">
        <f t="shared" si="17"/>
        <v>0</v>
      </c>
      <c r="J388" s="4">
        <f t="shared" si="16"/>
        <v>7.6414999999999997</v>
      </c>
      <c r="K388" s="121">
        <f t="shared" si="15"/>
        <v>0</v>
      </c>
    </row>
    <row r="389" spans="1:11">
      <c r="A389" s="130">
        <v>94016</v>
      </c>
      <c r="B389" s="131" t="s">
        <v>442</v>
      </c>
      <c r="C389" s="221">
        <v>33558.21</v>
      </c>
      <c r="D389" s="221"/>
      <c r="E389" s="230"/>
      <c r="F389" s="230"/>
      <c r="G389" s="190"/>
      <c r="H389" s="190">
        <f t="shared" si="17"/>
        <v>33558.21</v>
      </c>
      <c r="J389" s="4">
        <f t="shared" si="16"/>
        <v>7.6414999999999997</v>
      </c>
      <c r="K389" s="124">
        <f t="shared" si="15"/>
        <v>256435.06</v>
      </c>
    </row>
    <row r="390" spans="1:11">
      <c r="A390" s="127">
        <v>94017</v>
      </c>
      <c r="B390" s="125" t="s">
        <v>443</v>
      </c>
      <c r="C390" s="220"/>
      <c r="D390" s="220"/>
      <c r="E390" s="229"/>
      <c r="F390" s="229"/>
      <c r="G390"/>
      <c r="H390" s="188">
        <f t="shared" si="17"/>
        <v>0</v>
      </c>
      <c r="J390" s="4">
        <f t="shared" si="16"/>
        <v>7.6414999999999997</v>
      </c>
      <c r="K390" s="121">
        <f t="shared" si="15"/>
        <v>0</v>
      </c>
    </row>
    <row r="391" spans="1:11">
      <c r="A391" s="127">
        <v>94018</v>
      </c>
      <c r="B391" s="125" t="s">
        <v>444</v>
      </c>
      <c r="C391" s="220">
        <v>94.4</v>
      </c>
      <c r="D391" s="220"/>
      <c r="E391" s="229"/>
      <c r="F391" s="229"/>
      <c r="G391"/>
      <c r="H391" s="188">
        <f t="shared" si="17"/>
        <v>94.4</v>
      </c>
      <c r="J391" s="4">
        <f t="shared" si="16"/>
        <v>7.6414999999999997</v>
      </c>
      <c r="K391" s="121">
        <f t="shared" si="15"/>
        <v>721.36</v>
      </c>
    </row>
    <row r="392" spans="1:11">
      <c r="A392" s="127">
        <v>94019</v>
      </c>
      <c r="B392" s="125" t="s">
        <v>417</v>
      </c>
      <c r="C392" s="220">
        <v>3079.96</v>
      </c>
      <c r="D392" s="220"/>
      <c r="E392" s="229"/>
      <c r="F392" s="229"/>
      <c r="G392"/>
      <c r="H392" s="188">
        <f t="shared" si="17"/>
        <v>3079.96</v>
      </c>
      <c r="J392" s="4">
        <f t="shared" si="16"/>
        <v>7.6414999999999997</v>
      </c>
      <c r="K392" s="121">
        <f t="shared" ref="K392:K428" si="18">ROUND(H392*J392,2)</f>
        <v>23535.51</v>
      </c>
    </row>
    <row r="393" spans="1:11">
      <c r="A393" s="127">
        <v>94020</v>
      </c>
      <c r="B393" s="37" t="s">
        <v>384</v>
      </c>
      <c r="C393" s="220"/>
      <c r="D393" s="220"/>
      <c r="E393" s="229"/>
      <c r="F393" s="229"/>
      <c r="G393"/>
      <c r="H393" s="188">
        <f t="shared" si="17"/>
        <v>0</v>
      </c>
      <c r="J393" s="4">
        <f t="shared" ref="J393:J428" si="19">J392</f>
        <v>7.6414999999999997</v>
      </c>
      <c r="K393" s="121">
        <f t="shared" si="18"/>
        <v>0</v>
      </c>
    </row>
    <row r="394" spans="1:11">
      <c r="A394" s="127">
        <v>94021</v>
      </c>
      <c r="B394" s="125" t="s">
        <v>445</v>
      </c>
      <c r="C394" s="220">
        <v>2321.59</v>
      </c>
      <c r="D394" s="220"/>
      <c r="E394" s="229"/>
      <c r="F394" s="229"/>
      <c r="G394"/>
      <c r="H394" s="188">
        <f t="shared" si="17"/>
        <v>2321.59</v>
      </c>
      <c r="J394" s="4">
        <f t="shared" si="19"/>
        <v>7.6414999999999997</v>
      </c>
      <c r="K394" s="121">
        <f t="shared" si="18"/>
        <v>17740.43</v>
      </c>
    </row>
    <row r="395" spans="1:11">
      <c r="A395" s="127">
        <v>94022</v>
      </c>
      <c r="B395" s="125" t="s">
        <v>446</v>
      </c>
      <c r="C395" s="220">
        <v>35667.699999999997</v>
      </c>
      <c r="D395" s="220"/>
      <c r="E395" s="229"/>
      <c r="F395" s="229"/>
      <c r="G395"/>
      <c r="H395" s="188">
        <f t="shared" si="17"/>
        <v>35667.699999999997</v>
      </c>
      <c r="J395" s="4">
        <f t="shared" si="19"/>
        <v>7.6414999999999997</v>
      </c>
      <c r="K395" s="121">
        <f t="shared" si="18"/>
        <v>272554.73</v>
      </c>
    </row>
    <row r="396" spans="1:11">
      <c r="A396" s="127">
        <v>94023</v>
      </c>
      <c r="B396" s="125" t="s">
        <v>447</v>
      </c>
      <c r="C396" s="220"/>
      <c r="D396" s="220"/>
      <c r="E396" s="229"/>
      <c r="F396" s="229"/>
      <c r="G396"/>
      <c r="H396" s="188">
        <f t="shared" si="17"/>
        <v>0</v>
      </c>
      <c r="J396" s="4">
        <f t="shared" si="19"/>
        <v>7.6414999999999997</v>
      </c>
      <c r="K396" s="121">
        <f t="shared" si="18"/>
        <v>0</v>
      </c>
    </row>
    <row r="397" spans="1:11">
      <c r="A397" s="127">
        <v>94024</v>
      </c>
      <c r="B397" s="125" t="s">
        <v>448</v>
      </c>
      <c r="C397" s="220">
        <v>500</v>
      </c>
      <c r="D397" s="220"/>
      <c r="E397" s="229"/>
      <c r="F397" s="229"/>
      <c r="G397"/>
      <c r="H397" s="188">
        <f t="shared" si="17"/>
        <v>500</v>
      </c>
      <c r="J397" s="4">
        <f t="shared" si="19"/>
        <v>7.6414999999999997</v>
      </c>
      <c r="K397" s="121">
        <f t="shared" si="18"/>
        <v>3820.75</v>
      </c>
    </row>
    <row r="398" spans="1:11">
      <c r="A398" s="127">
        <v>94025</v>
      </c>
      <c r="B398" s="125" t="s">
        <v>449</v>
      </c>
      <c r="C398" s="220"/>
      <c r="D398" s="220"/>
      <c r="E398" s="229"/>
      <c r="F398" s="229"/>
      <c r="G398"/>
      <c r="H398" s="188">
        <f t="shared" si="17"/>
        <v>0</v>
      </c>
      <c r="J398" s="4">
        <f t="shared" si="19"/>
        <v>7.6414999999999997</v>
      </c>
      <c r="K398" s="121">
        <f t="shared" si="18"/>
        <v>0</v>
      </c>
    </row>
    <row r="399" spans="1:11">
      <c r="A399" s="130">
        <v>94026</v>
      </c>
      <c r="B399" s="123" t="s">
        <v>485</v>
      </c>
      <c r="C399" s="221">
        <v>108174</v>
      </c>
      <c r="D399" s="221"/>
      <c r="E399" s="230">
        <v>149296.32999999999</v>
      </c>
      <c r="F399" s="230">
        <v>6270.3999999999978</v>
      </c>
      <c r="G399" s="190"/>
      <c r="H399" s="190">
        <f t="shared" ref="H399:H428" si="20">ROUND(C399-D399+E399-F399,2)</f>
        <v>251199.93</v>
      </c>
      <c r="J399" s="4">
        <f t="shared" si="19"/>
        <v>7.6414999999999997</v>
      </c>
      <c r="K399" s="124">
        <f t="shared" si="18"/>
        <v>1919544.27</v>
      </c>
    </row>
    <row r="400" spans="1:11">
      <c r="A400" s="127">
        <v>94027</v>
      </c>
      <c r="B400" s="125" t="s">
        <v>450</v>
      </c>
      <c r="C400" s="220">
        <v>616.29</v>
      </c>
      <c r="D400" s="220"/>
      <c r="E400" s="229"/>
      <c r="F400" s="229"/>
      <c r="G400"/>
      <c r="H400" s="188">
        <f t="shared" si="20"/>
        <v>616.29</v>
      </c>
      <c r="J400" s="4">
        <f t="shared" si="19"/>
        <v>7.6414999999999997</v>
      </c>
      <c r="K400" s="121">
        <f t="shared" si="18"/>
        <v>4709.38</v>
      </c>
    </row>
    <row r="401" spans="1:11">
      <c r="A401" s="127">
        <v>94028</v>
      </c>
      <c r="B401" s="4" t="s">
        <v>451</v>
      </c>
      <c r="C401" s="220"/>
      <c r="D401" s="220"/>
      <c r="E401" s="229"/>
      <c r="F401" s="229"/>
      <c r="G401"/>
      <c r="H401" s="188">
        <f t="shared" si="20"/>
        <v>0</v>
      </c>
      <c r="J401" s="4">
        <f t="shared" si="19"/>
        <v>7.6414999999999997</v>
      </c>
      <c r="K401" s="121">
        <f t="shared" si="18"/>
        <v>0</v>
      </c>
    </row>
    <row r="402" spans="1:11">
      <c r="A402" s="127">
        <v>94029</v>
      </c>
      <c r="B402" s="4" t="s">
        <v>452</v>
      </c>
      <c r="C402" s="220"/>
      <c r="D402" s="220"/>
      <c r="E402" s="229"/>
      <c r="F402" s="229"/>
      <c r="G402"/>
      <c r="H402" s="188">
        <f t="shared" si="20"/>
        <v>0</v>
      </c>
      <c r="J402" s="4">
        <f t="shared" si="19"/>
        <v>7.6414999999999997</v>
      </c>
      <c r="K402" s="121">
        <f t="shared" si="18"/>
        <v>0</v>
      </c>
    </row>
    <row r="403" spans="1:11">
      <c r="A403" s="127">
        <v>95001</v>
      </c>
      <c r="B403" s="37" t="s">
        <v>397</v>
      </c>
      <c r="C403" s="220"/>
      <c r="D403" s="220"/>
      <c r="E403" s="229"/>
      <c r="F403" s="229"/>
      <c r="G403"/>
      <c r="H403" s="188">
        <f t="shared" si="20"/>
        <v>0</v>
      </c>
      <c r="J403" s="4">
        <f t="shared" si="19"/>
        <v>7.6414999999999997</v>
      </c>
      <c r="K403" s="121">
        <f t="shared" si="18"/>
        <v>0</v>
      </c>
    </row>
    <row r="404" spans="1:11">
      <c r="A404" s="127">
        <v>95002</v>
      </c>
      <c r="B404" s="37" t="s">
        <v>398</v>
      </c>
      <c r="C404" s="220">
        <v>18003.41</v>
      </c>
      <c r="D404" s="220"/>
      <c r="E404" s="229"/>
      <c r="F404" s="229"/>
      <c r="G404"/>
      <c r="H404" s="188">
        <f t="shared" si="20"/>
        <v>18003.41</v>
      </c>
      <c r="J404" s="4">
        <f t="shared" si="19"/>
        <v>7.6414999999999997</v>
      </c>
      <c r="K404" s="121">
        <f t="shared" si="18"/>
        <v>137573.06</v>
      </c>
    </row>
    <row r="405" spans="1:11">
      <c r="A405" s="127">
        <v>95003</v>
      </c>
      <c r="B405" s="37" t="s">
        <v>399</v>
      </c>
      <c r="C405" s="220">
        <v>5244.45</v>
      </c>
      <c r="D405" s="220"/>
      <c r="E405" s="229"/>
      <c r="F405" s="229"/>
      <c r="G405"/>
      <c r="H405" s="188">
        <f t="shared" si="20"/>
        <v>5244.45</v>
      </c>
      <c r="J405" s="4">
        <f t="shared" si="19"/>
        <v>7.6414999999999997</v>
      </c>
      <c r="K405" s="121">
        <f t="shared" si="18"/>
        <v>40075.46</v>
      </c>
    </row>
    <row r="406" spans="1:11">
      <c r="A406" s="127">
        <v>96001</v>
      </c>
      <c r="B406" s="37" t="s">
        <v>453</v>
      </c>
      <c r="C406" s="220">
        <v>4666.6400000000003</v>
      </c>
      <c r="D406" s="220"/>
      <c r="E406" s="229"/>
      <c r="F406" s="229"/>
      <c r="G406"/>
      <c r="H406" s="188">
        <f t="shared" si="20"/>
        <v>4666.6400000000003</v>
      </c>
      <c r="J406" s="4">
        <f t="shared" si="19"/>
        <v>7.6414999999999997</v>
      </c>
      <c r="K406" s="121">
        <f t="shared" si="18"/>
        <v>35660.129999999997</v>
      </c>
    </row>
    <row r="407" spans="1:11">
      <c r="A407" s="127">
        <v>96002</v>
      </c>
      <c r="B407" s="37" t="s">
        <v>454</v>
      </c>
      <c r="C407" s="220">
        <v>480</v>
      </c>
      <c r="D407" s="220"/>
      <c r="E407" s="229"/>
      <c r="F407" s="229"/>
      <c r="G407"/>
      <c r="H407" s="188">
        <f t="shared" si="20"/>
        <v>480</v>
      </c>
      <c r="J407" s="4">
        <f t="shared" si="19"/>
        <v>7.6414999999999997</v>
      </c>
      <c r="K407" s="121">
        <f t="shared" si="18"/>
        <v>3667.92</v>
      </c>
    </row>
    <row r="408" spans="1:11">
      <c r="A408" s="127">
        <v>96003</v>
      </c>
      <c r="B408" s="37" t="s">
        <v>455</v>
      </c>
      <c r="C408" s="220">
        <v>1000</v>
      </c>
      <c r="D408" s="220"/>
      <c r="E408" s="229"/>
      <c r="F408" s="229"/>
      <c r="G408"/>
      <c r="H408" s="188">
        <f t="shared" si="20"/>
        <v>1000</v>
      </c>
      <c r="J408" s="4">
        <f t="shared" si="19"/>
        <v>7.6414999999999997</v>
      </c>
      <c r="K408" s="121">
        <f t="shared" si="18"/>
        <v>7641.5</v>
      </c>
    </row>
    <row r="409" spans="1:11">
      <c r="A409" s="127">
        <v>96004</v>
      </c>
      <c r="B409" s="37" t="s">
        <v>456</v>
      </c>
      <c r="C409" s="220">
        <v>540</v>
      </c>
      <c r="D409" s="220"/>
      <c r="E409" s="229"/>
      <c r="F409" s="229"/>
      <c r="G409"/>
      <c r="H409" s="188">
        <f t="shared" si="20"/>
        <v>540</v>
      </c>
      <c r="J409" s="4">
        <f t="shared" si="19"/>
        <v>7.6414999999999997</v>
      </c>
      <c r="K409" s="121">
        <f t="shared" si="18"/>
        <v>4126.41</v>
      </c>
    </row>
    <row r="410" spans="1:11">
      <c r="A410" s="127">
        <v>96005</v>
      </c>
      <c r="B410" s="37" t="s">
        <v>457</v>
      </c>
      <c r="C410" s="220">
        <v>1378.6</v>
      </c>
      <c r="D410" s="220"/>
      <c r="E410" s="229"/>
      <c r="F410" s="229"/>
      <c r="G410"/>
      <c r="H410" s="188">
        <f t="shared" si="20"/>
        <v>1378.6</v>
      </c>
      <c r="J410" s="4">
        <f t="shared" si="19"/>
        <v>7.6414999999999997</v>
      </c>
      <c r="K410" s="121">
        <f t="shared" si="18"/>
        <v>10534.57</v>
      </c>
    </row>
    <row r="411" spans="1:11">
      <c r="A411" s="127">
        <v>96006</v>
      </c>
      <c r="B411" s="37" t="s">
        <v>488</v>
      </c>
      <c r="C411" s="220"/>
      <c r="D411" s="220"/>
      <c r="E411" s="229"/>
      <c r="F411" s="229"/>
      <c r="G411"/>
      <c r="H411" s="188">
        <f t="shared" si="20"/>
        <v>0</v>
      </c>
      <c r="J411" s="4">
        <f t="shared" si="19"/>
        <v>7.6414999999999997</v>
      </c>
      <c r="K411" s="121">
        <f t="shared" si="18"/>
        <v>0</v>
      </c>
    </row>
    <row r="412" spans="1:11">
      <c r="A412" s="127">
        <v>96007</v>
      </c>
      <c r="B412" s="37" t="s">
        <v>458</v>
      </c>
      <c r="C412" s="220">
        <v>342875</v>
      </c>
      <c r="D412" s="220"/>
      <c r="E412" s="229"/>
      <c r="F412" s="229"/>
      <c r="G412"/>
      <c r="H412" s="188">
        <f t="shared" si="20"/>
        <v>342875</v>
      </c>
      <c r="J412" s="4">
        <f t="shared" si="19"/>
        <v>7.6414999999999997</v>
      </c>
      <c r="K412" s="121">
        <f t="shared" si="18"/>
        <v>2620079.31</v>
      </c>
    </row>
    <row r="413" spans="1:11">
      <c r="A413" s="127">
        <v>96008</v>
      </c>
      <c r="B413" s="37" t="s">
        <v>459</v>
      </c>
      <c r="C413" s="220">
        <v>1508</v>
      </c>
      <c r="D413" s="220"/>
      <c r="E413" s="229"/>
      <c r="F413" s="229"/>
      <c r="G413"/>
      <c r="H413" s="188">
        <f t="shared" si="20"/>
        <v>1508</v>
      </c>
      <c r="J413" s="4">
        <f t="shared" si="19"/>
        <v>7.6414999999999997</v>
      </c>
      <c r="K413" s="121">
        <f t="shared" si="18"/>
        <v>11523.38</v>
      </c>
    </row>
    <row r="414" spans="1:11">
      <c r="A414" s="127">
        <v>97001</v>
      </c>
      <c r="B414" s="37" t="s">
        <v>463</v>
      </c>
      <c r="C414" s="220">
        <v>7392.97</v>
      </c>
      <c r="D414" s="220"/>
      <c r="E414" s="229"/>
      <c r="F414" s="229"/>
      <c r="G414"/>
      <c r="H414" s="188">
        <f t="shared" si="20"/>
        <v>7392.97</v>
      </c>
      <c r="J414" s="4">
        <f t="shared" si="19"/>
        <v>7.6414999999999997</v>
      </c>
      <c r="K414" s="121">
        <f t="shared" si="18"/>
        <v>56493.38</v>
      </c>
    </row>
    <row r="415" spans="1:11">
      <c r="A415" s="127">
        <v>97002</v>
      </c>
      <c r="B415" s="37" t="s">
        <v>464</v>
      </c>
      <c r="C415" s="220">
        <v>421.61</v>
      </c>
      <c r="D415" s="220"/>
      <c r="E415" s="229"/>
      <c r="F415" s="229"/>
      <c r="G415"/>
      <c r="H415" s="188">
        <f t="shared" si="20"/>
        <v>421.61</v>
      </c>
      <c r="J415" s="4">
        <f t="shared" si="19"/>
        <v>7.6414999999999997</v>
      </c>
      <c r="K415" s="121">
        <f t="shared" si="18"/>
        <v>3221.73</v>
      </c>
    </row>
    <row r="416" spans="1:11">
      <c r="A416" s="127">
        <v>97003</v>
      </c>
      <c r="B416" s="37" t="s">
        <v>460</v>
      </c>
      <c r="C416" s="220">
        <v>50112.800000000003</v>
      </c>
      <c r="D416" s="220"/>
      <c r="E416" s="229"/>
      <c r="F416" s="229"/>
      <c r="G416"/>
      <c r="H416" s="188">
        <f t="shared" si="20"/>
        <v>50112.800000000003</v>
      </c>
      <c r="J416" s="4">
        <f t="shared" si="19"/>
        <v>7.6414999999999997</v>
      </c>
      <c r="K416" s="121">
        <f t="shared" si="18"/>
        <v>382936.96</v>
      </c>
    </row>
    <row r="417" spans="1:11">
      <c r="A417" s="127">
        <v>97004</v>
      </c>
      <c r="B417" s="37" t="s">
        <v>461</v>
      </c>
      <c r="C417" s="220">
        <v>758.7</v>
      </c>
      <c r="D417" s="220"/>
      <c r="E417" s="229"/>
      <c r="F417" s="229"/>
      <c r="G417"/>
      <c r="H417" s="188">
        <f t="shared" si="20"/>
        <v>758.7</v>
      </c>
      <c r="J417" s="4">
        <f t="shared" si="19"/>
        <v>7.6414999999999997</v>
      </c>
      <c r="K417" s="121">
        <f t="shared" si="18"/>
        <v>5797.61</v>
      </c>
    </row>
    <row r="418" spans="1:11">
      <c r="A418" s="130">
        <v>97005</v>
      </c>
      <c r="B418" s="123" t="s">
        <v>467</v>
      </c>
      <c r="C418" s="221">
        <v>2164.17</v>
      </c>
      <c r="D418" s="221"/>
      <c r="E418" s="230"/>
      <c r="F418" s="230"/>
      <c r="G418" s="190"/>
      <c r="H418" s="190">
        <f t="shared" si="20"/>
        <v>2164.17</v>
      </c>
      <c r="J418" s="4">
        <f t="shared" si="19"/>
        <v>7.6414999999999997</v>
      </c>
      <c r="K418" s="124">
        <f t="shared" si="18"/>
        <v>16537.509999999998</v>
      </c>
    </row>
    <row r="419" spans="1:11">
      <c r="A419" s="36">
        <v>97006</v>
      </c>
      <c r="B419" s="132" t="s">
        <v>468</v>
      </c>
      <c r="C419" s="220"/>
      <c r="D419" s="220"/>
      <c r="E419" s="229"/>
      <c r="F419" s="229"/>
      <c r="G419"/>
      <c r="H419" s="188">
        <f t="shared" si="20"/>
        <v>0</v>
      </c>
      <c r="J419" s="4">
        <f t="shared" si="19"/>
        <v>7.6414999999999997</v>
      </c>
      <c r="K419" s="121">
        <f t="shared" si="18"/>
        <v>0</v>
      </c>
    </row>
    <row r="420" spans="1:11">
      <c r="A420" s="36">
        <v>98000</v>
      </c>
      <c r="B420" s="132" t="s">
        <v>489</v>
      </c>
      <c r="C420" s="220"/>
      <c r="D420" s="220"/>
      <c r="E420" s="229"/>
      <c r="F420" s="229"/>
      <c r="G420"/>
      <c r="H420" s="188">
        <f t="shared" si="20"/>
        <v>0</v>
      </c>
      <c r="J420" s="4">
        <f t="shared" si="19"/>
        <v>7.6414999999999997</v>
      </c>
      <c r="K420" s="121">
        <f t="shared" si="18"/>
        <v>0</v>
      </c>
    </row>
    <row r="421" spans="1:11">
      <c r="A421" s="36">
        <v>98001</v>
      </c>
      <c r="B421" s="132" t="s">
        <v>490</v>
      </c>
      <c r="C421" s="220"/>
      <c r="D421" s="220"/>
      <c r="E421" s="229"/>
      <c r="F421" s="229"/>
      <c r="G421"/>
      <c r="H421" s="188">
        <f t="shared" si="20"/>
        <v>0</v>
      </c>
      <c r="J421" s="4">
        <f t="shared" si="19"/>
        <v>7.6414999999999997</v>
      </c>
      <c r="K421" s="121">
        <f t="shared" si="18"/>
        <v>0</v>
      </c>
    </row>
    <row r="422" spans="1:11">
      <c r="A422" s="36">
        <v>98002</v>
      </c>
      <c r="B422" s="132" t="s">
        <v>491</v>
      </c>
      <c r="C422" s="220"/>
      <c r="D422" s="220"/>
      <c r="E422" s="229"/>
      <c r="F422" s="229"/>
      <c r="G422"/>
      <c r="H422" s="188">
        <f t="shared" si="20"/>
        <v>0</v>
      </c>
      <c r="J422" s="4">
        <f t="shared" si="19"/>
        <v>7.6414999999999997</v>
      </c>
      <c r="K422" s="121">
        <f t="shared" si="18"/>
        <v>0</v>
      </c>
    </row>
    <row r="423" spans="1:11">
      <c r="A423" s="36">
        <v>60001</v>
      </c>
      <c r="B423" s="132" t="s">
        <v>392</v>
      </c>
      <c r="C423" s="220"/>
      <c r="D423" s="220"/>
      <c r="E423" s="229"/>
      <c r="F423" s="229"/>
      <c r="G423"/>
      <c r="H423" s="188">
        <f t="shared" si="20"/>
        <v>0</v>
      </c>
      <c r="J423" s="4">
        <f t="shared" si="19"/>
        <v>7.6414999999999997</v>
      </c>
      <c r="K423" s="121">
        <f t="shared" si="18"/>
        <v>0</v>
      </c>
    </row>
    <row r="424" spans="1:11">
      <c r="A424" s="36">
        <v>60002</v>
      </c>
      <c r="B424" s="132" t="s">
        <v>393</v>
      </c>
      <c r="C424" s="220"/>
      <c r="D424" s="220"/>
      <c r="E424" s="229"/>
      <c r="F424" s="229"/>
      <c r="G424"/>
      <c r="H424" s="188">
        <f t="shared" si="20"/>
        <v>0</v>
      </c>
      <c r="J424" s="4">
        <f t="shared" si="19"/>
        <v>7.6414999999999997</v>
      </c>
      <c r="K424" s="121">
        <f t="shared" si="18"/>
        <v>0</v>
      </c>
    </row>
    <row r="425" spans="1:11">
      <c r="A425" s="127">
        <v>60003</v>
      </c>
      <c r="B425" s="37" t="s">
        <v>394</v>
      </c>
      <c r="C425" s="220"/>
      <c r="D425" s="220"/>
      <c r="E425" s="229"/>
      <c r="F425" s="229"/>
      <c r="G425"/>
      <c r="H425" s="188">
        <f t="shared" si="20"/>
        <v>0</v>
      </c>
      <c r="J425" s="4">
        <f t="shared" si="19"/>
        <v>7.6414999999999997</v>
      </c>
      <c r="K425" s="121">
        <f t="shared" si="18"/>
        <v>0</v>
      </c>
    </row>
    <row r="426" spans="1:11">
      <c r="A426" s="127">
        <v>60004</v>
      </c>
      <c r="B426" s="37" t="s">
        <v>395</v>
      </c>
      <c r="C426" s="220"/>
      <c r="D426" s="220">
        <v>126903</v>
      </c>
      <c r="E426" s="229"/>
      <c r="F426" s="229"/>
      <c r="G426"/>
      <c r="H426" s="188">
        <f t="shared" si="20"/>
        <v>-126903</v>
      </c>
      <c r="J426" s="4">
        <f t="shared" si="19"/>
        <v>7.6414999999999997</v>
      </c>
      <c r="K426" s="121">
        <f t="shared" si="18"/>
        <v>-969729.27</v>
      </c>
    </row>
    <row r="427" spans="1:11">
      <c r="A427" s="127">
        <v>60005</v>
      </c>
      <c r="B427" s="37" t="s">
        <v>396</v>
      </c>
      <c r="C427" s="220"/>
      <c r="D427" s="220">
        <v>59088.9</v>
      </c>
      <c r="E427" s="229"/>
      <c r="F427" s="229"/>
      <c r="G427"/>
      <c r="H427" s="188">
        <f t="shared" si="20"/>
        <v>-59088.9</v>
      </c>
      <c r="J427" s="4">
        <f t="shared" si="19"/>
        <v>7.6414999999999997</v>
      </c>
      <c r="K427" s="121">
        <f t="shared" si="18"/>
        <v>-451527.83</v>
      </c>
    </row>
    <row r="428" spans="1:11">
      <c r="A428" s="127">
        <v>60006</v>
      </c>
      <c r="B428" s="37" t="s">
        <v>462</v>
      </c>
      <c r="C428" s="222"/>
      <c r="D428" s="222"/>
      <c r="E428" s="232"/>
      <c r="F428" s="232"/>
      <c r="G428"/>
      <c r="H428" s="188">
        <f t="shared" si="20"/>
        <v>0</v>
      </c>
      <c r="J428" s="4">
        <f t="shared" si="19"/>
        <v>7.6414999999999997</v>
      </c>
      <c r="K428" s="121">
        <f t="shared" si="18"/>
        <v>0</v>
      </c>
    </row>
    <row r="429" spans="1:11" ht="15" thickBot="1">
      <c r="A429" s="36"/>
      <c r="B429" s="37" t="s">
        <v>486</v>
      </c>
      <c r="C429" s="184">
        <f>SUM(C8:C428)</f>
        <v>16351842.35</v>
      </c>
      <c r="D429" s="184">
        <f t="shared" ref="D429:F429" si="21">SUM(D8:D428)</f>
        <v>16351842.35</v>
      </c>
      <c r="E429" s="184">
        <f t="shared" si="21"/>
        <v>155566.72999999998</v>
      </c>
      <c r="F429" s="184">
        <f t="shared" si="21"/>
        <v>155566.72999999998</v>
      </c>
      <c r="G429"/>
      <c r="H429" s="184">
        <f t="shared" ref="H429" si="22">SUM(H8:H428)</f>
        <v>-1.811713445931673E-9</v>
      </c>
      <c r="K429" s="38">
        <f t="shared" ref="K429" si="23">SUM(K8:K428)</f>
        <v>-2.0000030926894397E-2</v>
      </c>
    </row>
    <row r="430" spans="1:11" ht="15" thickTop="1">
      <c r="A430" s="37"/>
      <c r="B430"/>
      <c r="C430"/>
      <c r="D430" s="185">
        <f>C429-D429</f>
        <v>0</v>
      </c>
      <c r="E430"/>
      <c r="F430" s="185">
        <f>E429-F429</f>
        <v>0</v>
      </c>
      <c r="G430"/>
      <c r="H430"/>
    </row>
    <row r="448" ht="17.899999999999999" customHeight="1"/>
  </sheetData>
  <autoFilter ref="A1:K448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N448"/>
  <sheetViews>
    <sheetView zoomScaleNormal="100" workbookViewId="0">
      <pane xSplit="2" ySplit="7" topLeftCell="E164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3" customWidth="1"/>
    <col min="9" max="9" width="10.15234375" bestFit="1" customWidth="1"/>
    <col min="10" max="10" width="11.15234375" style="4" bestFit="1" customWidth="1"/>
    <col min="11" max="11" width="16.15234375" style="33" customWidth="1"/>
    <col min="12" max="12" width="9.84375" bestFit="1" customWidth="1"/>
    <col min="13" max="13" width="13.61328125" bestFit="1" customWidth="1"/>
  </cols>
  <sheetData>
    <row r="1" spans="1:13">
      <c r="A1" s="1" t="s">
        <v>471</v>
      </c>
      <c r="B1" s="182" t="s">
        <v>495</v>
      </c>
      <c r="C1"/>
      <c r="D1"/>
      <c r="E1"/>
      <c r="F1"/>
      <c r="G1"/>
      <c r="H1"/>
    </row>
    <row r="2" spans="1:13">
      <c r="A2" s="1"/>
      <c r="B2"/>
      <c r="C2"/>
      <c r="D2"/>
      <c r="E2"/>
      <c r="F2"/>
      <c r="G2"/>
      <c r="H2"/>
    </row>
    <row r="3" spans="1:13" ht="17.899999999999999" customHeight="1">
      <c r="A3"/>
      <c r="B3"/>
      <c r="C3"/>
      <c r="D3"/>
      <c r="E3"/>
      <c r="F3"/>
      <c r="G3"/>
      <c r="H3"/>
    </row>
    <row r="4" spans="1:13" ht="17.899999999999999" customHeight="1">
      <c r="A4"/>
      <c r="B4"/>
      <c r="C4"/>
      <c r="D4"/>
      <c r="E4"/>
      <c r="F4"/>
      <c r="G4"/>
      <c r="H4"/>
    </row>
    <row r="5" spans="1:13">
      <c r="A5"/>
      <c r="B5"/>
      <c r="C5"/>
      <c r="D5" s="183"/>
      <c r="E5"/>
      <c r="F5" s="183"/>
      <c r="G5"/>
      <c r="H5"/>
    </row>
    <row r="6" spans="1:13">
      <c r="A6" s="34"/>
      <c r="B6"/>
      <c r="C6" s="225" t="s">
        <v>567</v>
      </c>
      <c r="D6" s="226"/>
      <c r="E6" s="225" t="s">
        <v>568</v>
      </c>
      <c r="F6" s="226"/>
      <c r="G6"/>
      <c r="H6" s="227" t="s">
        <v>487</v>
      </c>
      <c r="K6" s="228" t="s">
        <v>487</v>
      </c>
    </row>
    <row r="7" spans="1:13">
      <c r="A7" s="35" t="s">
        <v>472</v>
      </c>
      <c r="B7" s="35" t="s">
        <v>473</v>
      </c>
      <c r="C7" s="195" t="s">
        <v>569</v>
      </c>
      <c r="D7" s="195" t="s">
        <v>570</v>
      </c>
      <c r="E7" s="195" t="s">
        <v>569</v>
      </c>
      <c r="F7" s="195" t="s">
        <v>570</v>
      </c>
      <c r="G7" s="186"/>
      <c r="H7" s="187"/>
      <c r="J7" s="4">
        <f>Ex.rate25!T45</f>
        <v>7.6580000000000004</v>
      </c>
      <c r="K7" s="120" t="s">
        <v>510</v>
      </c>
    </row>
    <row r="8" spans="1:13">
      <c r="A8" s="36">
        <v>11100</v>
      </c>
      <c r="B8" s="37" t="s">
        <v>227</v>
      </c>
      <c r="C8" s="220">
        <v>291927.44</v>
      </c>
      <c r="D8" s="220"/>
      <c r="E8" s="229"/>
      <c r="F8" s="229"/>
      <c r="G8"/>
      <c r="H8" s="188">
        <f>ROUND(C8-D8+E8-F8,2)</f>
        <v>291927.44</v>
      </c>
      <c r="J8" s="4">
        <f>J7</f>
        <v>7.6580000000000004</v>
      </c>
      <c r="K8" s="121">
        <f t="shared" ref="K8:K71" si="0">ROUND(H8*J8,2)</f>
        <v>2235580.34</v>
      </c>
      <c r="M8" s="231"/>
    </row>
    <row r="9" spans="1:13">
      <c r="A9" s="36">
        <v>11101</v>
      </c>
      <c r="B9" s="37" t="s">
        <v>228</v>
      </c>
      <c r="C9" s="220"/>
      <c r="D9" s="220">
        <v>291927.44</v>
      </c>
      <c r="E9" s="229"/>
      <c r="F9" s="229"/>
      <c r="G9"/>
      <c r="H9" s="188">
        <f t="shared" ref="H9:H72" si="1">ROUND(C9-D9+E9-F9,2)</f>
        <v>-291927.44</v>
      </c>
      <c r="J9" s="4">
        <f t="shared" ref="J9:J72" si="2">J8</f>
        <v>7.6580000000000004</v>
      </c>
      <c r="K9" s="121">
        <f t="shared" si="0"/>
        <v>-2235580.34</v>
      </c>
      <c r="M9" s="231"/>
    </row>
    <row r="10" spans="1:13">
      <c r="A10" s="36">
        <v>11200</v>
      </c>
      <c r="B10" s="37" t="s">
        <v>229</v>
      </c>
      <c r="C10" s="220">
        <v>36427</v>
      </c>
      <c r="D10" s="220"/>
      <c r="E10" s="229"/>
      <c r="F10" s="229"/>
      <c r="G10"/>
      <c r="H10" s="188">
        <f t="shared" si="1"/>
        <v>36427</v>
      </c>
      <c r="J10" s="4">
        <f t="shared" si="2"/>
        <v>7.6580000000000004</v>
      </c>
      <c r="K10" s="121">
        <f t="shared" si="0"/>
        <v>278957.96999999997</v>
      </c>
      <c r="M10" s="231"/>
    </row>
    <row r="11" spans="1:13">
      <c r="A11" s="36">
        <v>11201</v>
      </c>
      <c r="B11" s="37" t="s">
        <v>230</v>
      </c>
      <c r="C11" s="220"/>
      <c r="D11" s="220">
        <v>24651.34</v>
      </c>
      <c r="E11" s="229"/>
      <c r="F11" s="229"/>
      <c r="G11"/>
      <c r="H11" s="188">
        <f t="shared" si="1"/>
        <v>-24651.34</v>
      </c>
      <c r="J11" s="4">
        <f t="shared" si="2"/>
        <v>7.6580000000000004</v>
      </c>
      <c r="K11" s="121">
        <f t="shared" si="0"/>
        <v>-188779.96</v>
      </c>
      <c r="M11" s="231"/>
    </row>
    <row r="12" spans="1:13">
      <c r="A12" s="36">
        <v>11300</v>
      </c>
      <c r="B12" s="37" t="s">
        <v>231</v>
      </c>
      <c r="C12" s="220">
        <v>61419.91</v>
      </c>
      <c r="D12" s="220"/>
      <c r="E12" s="229"/>
      <c r="F12" s="229"/>
      <c r="G12"/>
      <c r="H12" s="188">
        <f t="shared" si="1"/>
        <v>61419.91</v>
      </c>
      <c r="J12" s="4">
        <f t="shared" si="2"/>
        <v>7.6580000000000004</v>
      </c>
      <c r="K12" s="121">
        <f t="shared" si="0"/>
        <v>470353.67</v>
      </c>
      <c r="M12" s="231"/>
    </row>
    <row r="13" spans="1:13">
      <c r="A13" s="36">
        <v>11301</v>
      </c>
      <c r="B13" s="37" t="s">
        <v>232</v>
      </c>
      <c r="C13" s="220"/>
      <c r="D13" s="220">
        <v>43080.93</v>
      </c>
      <c r="E13" s="229"/>
      <c r="F13" s="229"/>
      <c r="G13"/>
      <c r="H13" s="188">
        <f t="shared" si="1"/>
        <v>-43080.93</v>
      </c>
      <c r="J13" s="4">
        <f t="shared" si="2"/>
        <v>7.6580000000000004</v>
      </c>
      <c r="K13" s="121">
        <f t="shared" si="0"/>
        <v>-329913.76</v>
      </c>
      <c r="M13" s="231"/>
    </row>
    <row r="14" spans="1:13">
      <c r="A14" s="36">
        <v>11400</v>
      </c>
      <c r="B14" s="37" t="s">
        <v>233</v>
      </c>
      <c r="C14" s="220">
        <v>3300</v>
      </c>
      <c r="D14" s="220"/>
      <c r="E14" s="229"/>
      <c r="F14" s="229"/>
      <c r="G14"/>
      <c r="H14" s="188">
        <f t="shared" si="1"/>
        <v>3300</v>
      </c>
      <c r="J14" s="4">
        <f t="shared" si="2"/>
        <v>7.6580000000000004</v>
      </c>
      <c r="K14" s="121">
        <f t="shared" si="0"/>
        <v>25271.4</v>
      </c>
      <c r="M14" s="231"/>
    </row>
    <row r="15" spans="1:13">
      <c r="A15" s="36">
        <v>11401</v>
      </c>
      <c r="B15" s="37" t="s">
        <v>234</v>
      </c>
      <c r="C15" s="220"/>
      <c r="D15" s="220">
        <v>1705</v>
      </c>
      <c r="E15" s="229"/>
      <c r="F15" s="229"/>
      <c r="G15"/>
      <c r="H15" s="188">
        <f t="shared" si="1"/>
        <v>-1705</v>
      </c>
      <c r="J15" s="4">
        <f t="shared" si="2"/>
        <v>7.6580000000000004</v>
      </c>
      <c r="K15" s="121">
        <f t="shared" si="0"/>
        <v>-13056.89</v>
      </c>
      <c r="M15" s="231"/>
    </row>
    <row r="16" spans="1:13">
      <c r="A16" s="122">
        <v>11500</v>
      </c>
      <c r="B16" s="123" t="s">
        <v>237</v>
      </c>
      <c r="C16" s="221">
        <v>269857.01</v>
      </c>
      <c r="D16" s="221"/>
      <c r="E16" s="230"/>
      <c r="F16" s="230"/>
      <c r="G16" s="190"/>
      <c r="H16" s="190">
        <f t="shared" si="1"/>
        <v>269857.01</v>
      </c>
      <c r="J16" s="4">
        <f t="shared" si="2"/>
        <v>7.6580000000000004</v>
      </c>
      <c r="K16" s="124">
        <f t="shared" si="0"/>
        <v>2066564.98</v>
      </c>
      <c r="M16" s="231"/>
    </row>
    <row r="17" spans="1:13">
      <c r="A17" s="122">
        <v>11501</v>
      </c>
      <c r="B17" s="123" t="s">
        <v>238</v>
      </c>
      <c r="C17" s="221"/>
      <c r="D17" s="221">
        <v>166006.68</v>
      </c>
      <c r="E17" s="230"/>
      <c r="F17" s="230"/>
      <c r="G17" s="190"/>
      <c r="H17" s="190">
        <f t="shared" si="1"/>
        <v>-166006.68</v>
      </c>
      <c r="J17" s="4">
        <f t="shared" si="2"/>
        <v>7.6580000000000004</v>
      </c>
      <c r="K17" s="124">
        <f t="shared" si="0"/>
        <v>-1271279.1599999999</v>
      </c>
      <c r="M17" s="231"/>
    </row>
    <row r="18" spans="1:13">
      <c r="A18" s="36">
        <v>11600</v>
      </c>
      <c r="B18" s="37" t="s">
        <v>239</v>
      </c>
      <c r="C18" s="220">
        <v>27027.54</v>
      </c>
      <c r="D18" s="220"/>
      <c r="E18" s="229"/>
      <c r="F18" s="229"/>
      <c r="G18"/>
      <c r="H18" s="188">
        <f t="shared" si="1"/>
        <v>27027.54</v>
      </c>
      <c r="J18" s="4">
        <f t="shared" si="2"/>
        <v>7.6580000000000004</v>
      </c>
      <c r="K18" s="121">
        <f t="shared" si="0"/>
        <v>206976.9</v>
      </c>
      <c r="M18" s="231"/>
    </row>
    <row r="19" spans="1:13">
      <c r="A19" s="36">
        <v>11601</v>
      </c>
      <c r="B19" s="37" t="s">
        <v>240</v>
      </c>
      <c r="C19" s="220"/>
      <c r="D19" s="220">
        <v>4624.46</v>
      </c>
      <c r="E19" s="229"/>
      <c r="F19" s="229"/>
      <c r="G19"/>
      <c r="H19" s="188">
        <f t="shared" si="1"/>
        <v>-4624.46</v>
      </c>
      <c r="J19" s="4">
        <f t="shared" si="2"/>
        <v>7.6580000000000004</v>
      </c>
      <c r="K19" s="121">
        <f t="shared" si="0"/>
        <v>-35414.11</v>
      </c>
      <c r="M19" s="231"/>
    </row>
    <row r="20" spans="1:13">
      <c r="A20" s="36">
        <v>11700</v>
      </c>
      <c r="B20" s="37" t="s">
        <v>474</v>
      </c>
      <c r="C20" s="220">
        <v>38695</v>
      </c>
      <c r="D20" s="220"/>
      <c r="E20" s="229"/>
      <c r="F20" s="229"/>
      <c r="G20"/>
      <c r="H20" s="188">
        <f t="shared" si="1"/>
        <v>38695</v>
      </c>
      <c r="J20" s="4">
        <f t="shared" si="2"/>
        <v>7.6580000000000004</v>
      </c>
      <c r="K20" s="121">
        <f t="shared" si="0"/>
        <v>296326.31</v>
      </c>
      <c r="M20" s="231"/>
    </row>
    <row r="21" spans="1:13">
      <c r="A21" s="36">
        <v>11701</v>
      </c>
      <c r="B21" s="37" t="s">
        <v>236</v>
      </c>
      <c r="C21" s="220"/>
      <c r="D21" s="220">
        <v>6449.2</v>
      </c>
      <c r="E21" s="229"/>
      <c r="F21" s="229"/>
      <c r="G21"/>
      <c r="H21" s="188">
        <f t="shared" si="1"/>
        <v>-6449.2</v>
      </c>
      <c r="J21" s="4">
        <f t="shared" si="2"/>
        <v>7.6580000000000004</v>
      </c>
      <c r="K21" s="121">
        <f t="shared" si="0"/>
        <v>-49387.97</v>
      </c>
      <c r="M21" s="231"/>
    </row>
    <row r="22" spans="1:13">
      <c r="A22" s="36">
        <v>12001</v>
      </c>
      <c r="B22" s="37" t="s">
        <v>224</v>
      </c>
      <c r="C22" s="220"/>
      <c r="D22" s="220"/>
      <c r="E22" s="229"/>
      <c r="F22" s="229"/>
      <c r="G22"/>
      <c r="H22" s="188">
        <f t="shared" si="1"/>
        <v>0</v>
      </c>
      <c r="J22" s="4">
        <f t="shared" si="2"/>
        <v>7.6580000000000004</v>
      </c>
      <c r="K22" s="121">
        <f t="shared" si="0"/>
        <v>0</v>
      </c>
      <c r="M22" s="231"/>
    </row>
    <row r="23" spans="1:13">
      <c r="A23" s="36">
        <v>12002</v>
      </c>
      <c r="B23" s="37" t="s">
        <v>225</v>
      </c>
      <c r="C23" s="220"/>
      <c r="D23" s="220"/>
      <c r="E23" s="229"/>
      <c r="F23" s="229"/>
      <c r="G23"/>
      <c r="H23" s="188">
        <f t="shared" si="1"/>
        <v>0</v>
      </c>
      <c r="J23" s="4">
        <f t="shared" si="2"/>
        <v>7.6580000000000004</v>
      </c>
      <c r="K23" s="121">
        <f t="shared" si="0"/>
        <v>0</v>
      </c>
      <c r="M23" s="231"/>
    </row>
    <row r="24" spans="1:13" s="126" customFormat="1">
      <c r="A24" s="36">
        <v>12003</v>
      </c>
      <c r="B24" s="125" t="s">
        <v>226</v>
      </c>
      <c r="C24" s="220"/>
      <c r="D24" s="220"/>
      <c r="E24" s="229"/>
      <c r="F24" s="229"/>
      <c r="G24" s="183"/>
      <c r="H24" s="188">
        <f t="shared" si="1"/>
        <v>0</v>
      </c>
      <c r="J24" s="4">
        <f t="shared" si="2"/>
        <v>7.6580000000000004</v>
      </c>
      <c r="K24" s="121">
        <f t="shared" si="0"/>
        <v>0</v>
      </c>
      <c r="L24"/>
      <c r="M24" s="231"/>
    </row>
    <row r="25" spans="1:13">
      <c r="A25" s="127">
        <v>13011</v>
      </c>
      <c r="B25" s="37" t="s">
        <v>91</v>
      </c>
      <c r="C25" s="220"/>
      <c r="D25" s="220"/>
      <c r="E25" s="229"/>
      <c r="F25" s="229"/>
      <c r="G25"/>
      <c r="H25" s="188">
        <f t="shared" si="1"/>
        <v>0</v>
      </c>
      <c r="J25" s="4">
        <f t="shared" si="2"/>
        <v>7.6580000000000004</v>
      </c>
      <c r="K25" s="121">
        <f t="shared" si="0"/>
        <v>0</v>
      </c>
      <c r="M25" s="231"/>
    </row>
    <row r="26" spans="1:13">
      <c r="A26" s="127">
        <v>13012</v>
      </c>
      <c r="B26" s="125" t="s">
        <v>92</v>
      </c>
      <c r="C26" s="220"/>
      <c r="D26" s="220"/>
      <c r="E26" s="229"/>
      <c r="F26" s="229"/>
      <c r="G26"/>
      <c r="H26" s="188">
        <f t="shared" si="1"/>
        <v>0</v>
      </c>
      <c r="J26" s="4">
        <f t="shared" si="2"/>
        <v>7.6580000000000004</v>
      </c>
      <c r="K26" s="121">
        <f t="shared" si="0"/>
        <v>0</v>
      </c>
      <c r="M26" s="231"/>
    </row>
    <row r="27" spans="1:13">
      <c r="A27" s="127">
        <v>13021</v>
      </c>
      <c r="B27" s="37" t="s">
        <v>93</v>
      </c>
      <c r="C27" s="220"/>
      <c r="D27" s="220"/>
      <c r="E27" s="229"/>
      <c r="F27" s="229"/>
      <c r="G27"/>
      <c r="H27" s="188">
        <f t="shared" si="1"/>
        <v>0</v>
      </c>
      <c r="J27" s="4">
        <f t="shared" si="2"/>
        <v>7.6580000000000004</v>
      </c>
      <c r="K27" s="121">
        <f t="shared" si="0"/>
        <v>0</v>
      </c>
      <c r="M27" s="231"/>
    </row>
    <row r="28" spans="1:13">
      <c r="A28" s="127">
        <v>13022</v>
      </c>
      <c r="B28" s="37" t="s">
        <v>94</v>
      </c>
      <c r="C28" s="220"/>
      <c r="D28" s="220"/>
      <c r="E28" s="229"/>
      <c r="F28" s="229"/>
      <c r="G28"/>
      <c r="H28" s="188">
        <f t="shared" si="1"/>
        <v>0</v>
      </c>
      <c r="J28" s="4">
        <f t="shared" si="2"/>
        <v>7.6580000000000004</v>
      </c>
      <c r="K28" s="121">
        <f t="shared" si="0"/>
        <v>0</v>
      </c>
      <c r="M28" s="231"/>
    </row>
    <row r="29" spans="1:13">
      <c r="A29" s="127">
        <v>13023</v>
      </c>
      <c r="B29" s="37" t="s">
        <v>95</v>
      </c>
      <c r="C29" s="220"/>
      <c r="D29" s="220"/>
      <c r="E29" s="229"/>
      <c r="F29" s="229"/>
      <c r="G29"/>
      <c r="H29" s="188">
        <f t="shared" si="1"/>
        <v>0</v>
      </c>
      <c r="J29" s="4">
        <f t="shared" si="2"/>
        <v>7.6580000000000004</v>
      </c>
      <c r="K29" s="121">
        <f t="shared" si="0"/>
        <v>0</v>
      </c>
      <c r="M29" s="231"/>
    </row>
    <row r="30" spans="1:13">
      <c r="A30" s="127">
        <v>13024</v>
      </c>
      <c r="B30" s="37" t="s">
        <v>96</v>
      </c>
      <c r="C30" s="220"/>
      <c r="D30" s="220"/>
      <c r="E30" s="229"/>
      <c r="F30" s="229"/>
      <c r="G30"/>
      <c r="H30" s="188">
        <f t="shared" si="1"/>
        <v>0</v>
      </c>
      <c r="J30" s="4">
        <f t="shared" si="2"/>
        <v>7.6580000000000004</v>
      </c>
      <c r="K30" s="121">
        <f t="shared" si="0"/>
        <v>0</v>
      </c>
      <c r="M30" s="231"/>
    </row>
    <row r="31" spans="1:13">
      <c r="A31" s="127">
        <v>13031</v>
      </c>
      <c r="B31" s="37" t="s">
        <v>97</v>
      </c>
      <c r="C31" s="220"/>
      <c r="D31" s="220"/>
      <c r="E31" s="229"/>
      <c r="F31" s="229"/>
      <c r="G31"/>
      <c r="H31" s="188">
        <f t="shared" si="1"/>
        <v>0</v>
      </c>
      <c r="J31" s="4">
        <f t="shared" si="2"/>
        <v>7.6580000000000004</v>
      </c>
      <c r="K31" s="121">
        <f t="shared" si="0"/>
        <v>0</v>
      </c>
      <c r="M31" s="231"/>
    </row>
    <row r="32" spans="1:13">
      <c r="A32" s="127">
        <v>13032</v>
      </c>
      <c r="B32" s="37" t="s">
        <v>98</v>
      </c>
      <c r="C32" s="220"/>
      <c r="D32" s="220"/>
      <c r="E32" s="229"/>
      <c r="F32" s="229"/>
      <c r="G32"/>
      <c r="H32" s="188">
        <f t="shared" si="1"/>
        <v>0</v>
      </c>
      <c r="J32" s="4">
        <f t="shared" si="2"/>
        <v>7.6580000000000004</v>
      </c>
      <c r="K32" s="121">
        <f t="shared" si="0"/>
        <v>0</v>
      </c>
      <c r="M32" s="231"/>
    </row>
    <row r="33" spans="1:13">
      <c r="A33" s="127">
        <v>13041</v>
      </c>
      <c r="B33" s="37" t="s">
        <v>99</v>
      </c>
      <c r="C33" s="220"/>
      <c r="D33" s="220"/>
      <c r="E33" s="229"/>
      <c r="F33" s="229"/>
      <c r="G33"/>
      <c r="H33" s="188">
        <f t="shared" si="1"/>
        <v>0</v>
      </c>
      <c r="J33" s="4">
        <f t="shared" si="2"/>
        <v>7.6580000000000004</v>
      </c>
      <c r="K33" s="121">
        <f t="shared" si="0"/>
        <v>0</v>
      </c>
      <c r="M33" s="231"/>
    </row>
    <row r="34" spans="1:13">
      <c r="A34" s="127">
        <v>13042</v>
      </c>
      <c r="B34" s="37" t="s">
        <v>100</v>
      </c>
      <c r="C34" s="220"/>
      <c r="D34" s="220"/>
      <c r="E34" s="229"/>
      <c r="F34" s="229"/>
      <c r="G34"/>
      <c r="H34" s="188">
        <f t="shared" si="1"/>
        <v>0</v>
      </c>
      <c r="J34" s="4">
        <f t="shared" si="2"/>
        <v>7.6580000000000004</v>
      </c>
      <c r="K34" s="121">
        <f t="shared" si="0"/>
        <v>0</v>
      </c>
      <c r="M34" s="231"/>
    </row>
    <row r="35" spans="1:13">
      <c r="A35" s="127">
        <v>13043</v>
      </c>
      <c r="B35" s="37" t="s">
        <v>101</v>
      </c>
      <c r="C35" s="220"/>
      <c r="D35" s="220"/>
      <c r="E35" s="229"/>
      <c r="F35" s="229"/>
      <c r="G35"/>
      <c r="H35" s="188">
        <f t="shared" si="1"/>
        <v>0</v>
      </c>
      <c r="J35" s="4">
        <f t="shared" si="2"/>
        <v>7.6580000000000004</v>
      </c>
      <c r="K35" s="121">
        <f t="shared" si="0"/>
        <v>0</v>
      </c>
      <c r="M35" s="231"/>
    </row>
    <row r="36" spans="1:13">
      <c r="A36" s="127">
        <v>13044</v>
      </c>
      <c r="B36" s="37" t="s">
        <v>102</v>
      </c>
      <c r="C36" s="220"/>
      <c r="D36" s="220"/>
      <c r="E36" s="229"/>
      <c r="F36" s="229"/>
      <c r="G36"/>
      <c r="H36" s="188">
        <f t="shared" si="1"/>
        <v>0</v>
      </c>
      <c r="J36" s="4">
        <f t="shared" si="2"/>
        <v>7.6580000000000004</v>
      </c>
      <c r="K36" s="121">
        <f t="shared" si="0"/>
        <v>0</v>
      </c>
      <c r="M36" s="231"/>
    </row>
    <row r="37" spans="1:13">
      <c r="A37" s="127">
        <v>13045</v>
      </c>
      <c r="B37" s="37" t="s">
        <v>103</v>
      </c>
      <c r="C37" s="220"/>
      <c r="D37" s="220"/>
      <c r="E37" s="229"/>
      <c r="F37" s="229"/>
      <c r="G37"/>
      <c r="H37" s="188">
        <f t="shared" si="1"/>
        <v>0</v>
      </c>
      <c r="J37" s="4">
        <f t="shared" si="2"/>
        <v>7.6580000000000004</v>
      </c>
      <c r="K37" s="121">
        <f t="shared" si="0"/>
        <v>0</v>
      </c>
      <c r="M37" s="231"/>
    </row>
    <row r="38" spans="1:13">
      <c r="A38" s="127">
        <v>13051</v>
      </c>
      <c r="B38" s="37" t="s">
        <v>104</v>
      </c>
      <c r="C38" s="220"/>
      <c r="D38" s="220"/>
      <c r="E38" s="229"/>
      <c r="F38" s="229"/>
      <c r="G38"/>
      <c r="H38" s="188">
        <f t="shared" si="1"/>
        <v>0</v>
      </c>
      <c r="J38" s="4">
        <f t="shared" si="2"/>
        <v>7.6580000000000004</v>
      </c>
      <c r="K38" s="121">
        <f t="shared" si="0"/>
        <v>0</v>
      </c>
      <c r="M38" s="231"/>
    </row>
    <row r="39" spans="1:13">
      <c r="A39" s="127">
        <v>13052</v>
      </c>
      <c r="B39" s="37" t="s">
        <v>105</v>
      </c>
      <c r="C39" s="220"/>
      <c r="D39" s="220"/>
      <c r="E39" s="229"/>
      <c r="F39" s="229"/>
      <c r="G39"/>
      <c r="H39" s="188">
        <f t="shared" si="1"/>
        <v>0</v>
      </c>
      <c r="J39" s="4">
        <f t="shared" si="2"/>
        <v>7.6580000000000004</v>
      </c>
      <c r="K39" s="121">
        <f t="shared" si="0"/>
        <v>0</v>
      </c>
      <c r="M39" s="231"/>
    </row>
    <row r="40" spans="1:13">
      <c r="A40" s="127">
        <v>13053</v>
      </c>
      <c r="B40" s="37" t="s">
        <v>106</v>
      </c>
      <c r="C40" s="220"/>
      <c r="D40" s="220"/>
      <c r="E40" s="229"/>
      <c r="F40" s="229"/>
      <c r="G40"/>
      <c r="H40" s="188">
        <f t="shared" si="1"/>
        <v>0</v>
      </c>
      <c r="J40" s="4">
        <f t="shared" si="2"/>
        <v>7.6580000000000004</v>
      </c>
      <c r="K40" s="121">
        <f t="shared" si="0"/>
        <v>0</v>
      </c>
      <c r="M40" s="231"/>
    </row>
    <row r="41" spans="1:13">
      <c r="A41" s="127">
        <v>13054</v>
      </c>
      <c r="B41" s="37" t="s">
        <v>107</v>
      </c>
      <c r="C41" s="220"/>
      <c r="D41" s="220"/>
      <c r="E41" s="229"/>
      <c r="F41" s="229"/>
      <c r="G41"/>
      <c r="H41" s="188">
        <f t="shared" si="1"/>
        <v>0</v>
      </c>
      <c r="J41" s="4">
        <f t="shared" si="2"/>
        <v>7.6580000000000004</v>
      </c>
      <c r="K41" s="121">
        <f t="shared" si="0"/>
        <v>0</v>
      </c>
      <c r="M41" s="231"/>
    </row>
    <row r="42" spans="1:13">
      <c r="A42" s="127">
        <v>13055</v>
      </c>
      <c r="B42" s="37" t="s">
        <v>108</v>
      </c>
      <c r="C42" s="220"/>
      <c r="D42" s="220"/>
      <c r="E42" s="229"/>
      <c r="F42" s="229"/>
      <c r="G42"/>
      <c r="H42" s="188">
        <f t="shared" si="1"/>
        <v>0</v>
      </c>
      <c r="J42" s="4">
        <f t="shared" si="2"/>
        <v>7.6580000000000004</v>
      </c>
      <c r="K42" s="121">
        <f t="shared" si="0"/>
        <v>0</v>
      </c>
      <c r="M42" s="231"/>
    </row>
    <row r="43" spans="1:13">
      <c r="A43" s="127">
        <v>13056</v>
      </c>
      <c r="B43" s="37" t="s">
        <v>109</v>
      </c>
      <c r="C43" s="220"/>
      <c r="D43" s="220"/>
      <c r="E43" s="229"/>
      <c r="F43" s="229"/>
      <c r="G43"/>
      <c r="H43" s="188">
        <f t="shared" si="1"/>
        <v>0</v>
      </c>
      <c r="J43" s="4">
        <f t="shared" si="2"/>
        <v>7.6580000000000004</v>
      </c>
      <c r="K43" s="121">
        <f t="shared" si="0"/>
        <v>0</v>
      </c>
      <c r="M43" s="231"/>
    </row>
    <row r="44" spans="1:13">
      <c r="A44" s="127">
        <v>13061</v>
      </c>
      <c r="B44" s="37" t="s">
        <v>110</v>
      </c>
      <c r="C44" s="220"/>
      <c r="D44" s="220"/>
      <c r="E44" s="229"/>
      <c r="F44" s="229"/>
      <c r="G44"/>
      <c r="H44" s="188">
        <f t="shared" si="1"/>
        <v>0</v>
      </c>
      <c r="J44" s="4">
        <f t="shared" si="2"/>
        <v>7.6580000000000004</v>
      </c>
      <c r="K44" s="121">
        <f t="shared" si="0"/>
        <v>0</v>
      </c>
      <c r="M44" s="231"/>
    </row>
    <row r="45" spans="1:13">
      <c r="A45" s="36">
        <v>13081</v>
      </c>
      <c r="B45" s="37" t="s">
        <v>111</v>
      </c>
      <c r="C45" s="220"/>
      <c r="D45" s="220"/>
      <c r="E45" s="229"/>
      <c r="F45" s="229"/>
      <c r="G45"/>
      <c r="H45" s="188">
        <f t="shared" si="1"/>
        <v>0</v>
      </c>
      <c r="J45" s="4">
        <f t="shared" si="2"/>
        <v>7.6580000000000004</v>
      </c>
      <c r="K45" s="121">
        <f t="shared" si="0"/>
        <v>0</v>
      </c>
      <c r="M45" s="231"/>
    </row>
    <row r="46" spans="1:13">
      <c r="A46" s="36">
        <v>13091</v>
      </c>
      <c r="B46" s="37" t="s">
        <v>112</v>
      </c>
      <c r="C46" s="220"/>
      <c r="D46" s="220"/>
      <c r="E46" s="229"/>
      <c r="F46" s="229"/>
      <c r="G46"/>
      <c r="H46" s="188">
        <f t="shared" si="1"/>
        <v>0</v>
      </c>
      <c r="J46" s="4">
        <f t="shared" si="2"/>
        <v>7.6580000000000004</v>
      </c>
      <c r="K46" s="121">
        <f t="shared" si="0"/>
        <v>0</v>
      </c>
      <c r="M46" s="231"/>
    </row>
    <row r="47" spans="1:13">
      <c r="A47" s="127">
        <v>13101</v>
      </c>
      <c r="B47" s="37" t="s">
        <v>113</v>
      </c>
      <c r="C47" s="220"/>
      <c r="D47" s="220"/>
      <c r="E47" s="229"/>
      <c r="F47" s="229"/>
      <c r="G47"/>
      <c r="H47" s="188">
        <f t="shared" si="1"/>
        <v>0</v>
      </c>
      <c r="J47" s="4">
        <f t="shared" si="2"/>
        <v>7.6580000000000004</v>
      </c>
      <c r="K47" s="121">
        <f t="shared" si="0"/>
        <v>0</v>
      </c>
      <c r="M47" s="231"/>
    </row>
    <row r="48" spans="1:13">
      <c r="A48" s="127">
        <v>13111</v>
      </c>
      <c r="B48" s="37" t="s">
        <v>114</v>
      </c>
      <c r="C48" s="220">
        <v>1043591.43</v>
      </c>
      <c r="D48" s="220"/>
      <c r="E48" s="229"/>
      <c r="F48" s="229"/>
      <c r="G48"/>
      <c r="H48" s="188">
        <f t="shared" si="1"/>
        <v>1043591.43</v>
      </c>
      <c r="J48" s="4">
        <f t="shared" si="2"/>
        <v>7.6580000000000004</v>
      </c>
      <c r="K48" s="121">
        <f t="shared" si="0"/>
        <v>7991823.1699999999</v>
      </c>
      <c r="M48" s="231"/>
    </row>
    <row r="49" spans="1:13">
      <c r="A49" s="127">
        <v>13112</v>
      </c>
      <c r="B49" s="37" t="s">
        <v>115</v>
      </c>
      <c r="C49" s="220">
        <v>1267660.3400000001</v>
      </c>
      <c r="D49" s="220"/>
      <c r="E49" s="229"/>
      <c r="F49" s="229"/>
      <c r="G49"/>
      <c r="H49" s="188">
        <f t="shared" si="1"/>
        <v>1267660.3400000001</v>
      </c>
      <c r="J49" s="4">
        <f t="shared" si="2"/>
        <v>7.6580000000000004</v>
      </c>
      <c r="K49" s="121">
        <f t="shared" si="0"/>
        <v>9707742.8800000008</v>
      </c>
      <c r="M49" s="231"/>
    </row>
    <row r="50" spans="1:13">
      <c r="A50" s="127">
        <v>13113</v>
      </c>
      <c r="B50" s="37" t="s">
        <v>116</v>
      </c>
      <c r="C50" s="220">
        <v>12742.56</v>
      </c>
      <c r="D50" s="220"/>
      <c r="E50" s="229"/>
      <c r="F50" s="229"/>
      <c r="G50"/>
      <c r="H50" s="188">
        <f t="shared" si="1"/>
        <v>12742.56</v>
      </c>
      <c r="J50" s="4">
        <f t="shared" si="2"/>
        <v>7.6580000000000004</v>
      </c>
      <c r="K50" s="121">
        <f t="shared" si="0"/>
        <v>97582.52</v>
      </c>
      <c r="M50" s="231"/>
    </row>
    <row r="51" spans="1:13">
      <c r="A51" s="127">
        <v>13114</v>
      </c>
      <c r="B51" s="37" t="s">
        <v>117</v>
      </c>
      <c r="C51" s="220">
        <v>40816.92</v>
      </c>
      <c r="D51" s="220"/>
      <c r="E51" s="229"/>
      <c r="F51" s="229"/>
      <c r="G51"/>
      <c r="H51" s="188">
        <f t="shared" si="1"/>
        <v>40816.92</v>
      </c>
      <c r="J51" s="4">
        <f t="shared" si="2"/>
        <v>7.6580000000000004</v>
      </c>
      <c r="K51" s="121">
        <f t="shared" si="0"/>
        <v>312575.96999999997</v>
      </c>
      <c r="M51" s="231"/>
    </row>
    <row r="52" spans="1:13">
      <c r="A52" s="127">
        <v>13115</v>
      </c>
      <c r="B52" s="37" t="s">
        <v>118</v>
      </c>
      <c r="C52" s="220">
        <v>126177.35</v>
      </c>
      <c r="D52" s="220"/>
      <c r="E52" s="229"/>
      <c r="F52" s="229"/>
      <c r="G52"/>
      <c r="H52" s="188">
        <f t="shared" si="1"/>
        <v>126177.35</v>
      </c>
      <c r="J52" s="4">
        <f t="shared" si="2"/>
        <v>7.6580000000000004</v>
      </c>
      <c r="K52" s="121">
        <f t="shared" si="0"/>
        <v>966266.15</v>
      </c>
      <c r="M52" s="231"/>
    </row>
    <row r="53" spans="1:13">
      <c r="A53" s="127">
        <v>13116</v>
      </c>
      <c r="B53" s="37" t="s">
        <v>119</v>
      </c>
      <c r="C53" s="220">
        <v>2077.4</v>
      </c>
      <c r="D53" s="220"/>
      <c r="E53" s="229"/>
      <c r="F53" s="229"/>
      <c r="G53"/>
      <c r="H53" s="188">
        <f t="shared" si="1"/>
        <v>2077.4</v>
      </c>
      <c r="J53" s="4">
        <f t="shared" si="2"/>
        <v>7.6580000000000004</v>
      </c>
      <c r="K53" s="121">
        <f t="shared" si="0"/>
        <v>15908.73</v>
      </c>
      <c r="M53" s="231"/>
    </row>
    <row r="54" spans="1:13">
      <c r="A54" s="127">
        <v>13117</v>
      </c>
      <c r="B54" s="37" t="s">
        <v>120</v>
      </c>
      <c r="C54" s="220">
        <v>23866.98</v>
      </c>
      <c r="D54" s="220"/>
      <c r="E54" s="229"/>
      <c r="F54" s="229"/>
      <c r="G54"/>
      <c r="H54" s="188">
        <f t="shared" si="1"/>
        <v>23866.98</v>
      </c>
      <c r="J54" s="4">
        <f t="shared" si="2"/>
        <v>7.6580000000000004</v>
      </c>
      <c r="K54" s="121">
        <f t="shared" si="0"/>
        <v>182773.33</v>
      </c>
      <c r="M54" s="231"/>
    </row>
    <row r="55" spans="1:13">
      <c r="A55" s="127">
        <v>13118</v>
      </c>
      <c r="B55" s="37" t="s">
        <v>121</v>
      </c>
      <c r="C55" s="220"/>
      <c r="D55" s="220"/>
      <c r="E55" s="229"/>
      <c r="F55" s="229"/>
      <c r="G55"/>
      <c r="H55" s="188">
        <f t="shared" si="1"/>
        <v>0</v>
      </c>
      <c r="J55" s="4">
        <f t="shared" si="2"/>
        <v>7.6580000000000004</v>
      </c>
      <c r="K55" s="121">
        <f t="shared" si="0"/>
        <v>0</v>
      </c>
      <c r="M55" s="231"/>
    </row>
    <row r="56" spans="1:13">
      <c r="A56" s="127">
        <v>13121</v>
      </c>
      <c r="B56" s="125" t="s">
        <v>122</v>
      </c>
      <c r="C56" s="220"/>
      <c r="D56" s="220"/>
      <c r="E56" s="229"/>
      <c r="F56" s="229"/>
      <c r="G56"/>
      <c r="H56" s="188">
        <f t="shared" si="1"/>
        <v>0</v>
      </c>
      <c r="J56" s="4">
        <f t="shared" si="2"/>
        <v>7.6580000000000004</v>
      </c>
      <c r="K56" s="121">
        <f t="shared" si="0"/>
        <v>0</v>
      </c>
      <c r="M56" s="231"/>
    </row>
    <row r="57" spans="1:13">
      <c r="A57" s="36">
        <v>13131</v>
      </c>
      <c r="B57" s="37" t="s">
        <v>123</v>
      </c>
      <c r="C57" s="220"/>
      <c r="D57" s="220"/>
      <c r="E57" s="229"/>
      <c r="F57" s="229"/>
      <c r="G57"/>
      <c r="H57" s="188">
        <f t="shared" si="1"/>
        <v>0</v>
      </c>
      <c r="J57" s="4">
        <f t="shared" si="2"/>
        <v>7.6580000000000004</v>
      </c>
      <c r="K57" s="121">
        <f t="shared" si="0"/>
        <v>0</v>
      </c>
      <c r="M57" s="231"/>
    </row>
    <row r="58" spans="1:13">
      <c r="A58" s="36">
        <v>13132</v>
      </c>
      <c r="B58" s="37" t="s">
        <v>124</v>
      </c>
      <c r="C58" s="220"/>
      <c r="D58" s="220"/>
      <c r="E58" s="229"/>
      <c r="F58" s="229"/>
      <c r="G58"/>
      <c r="H58" s="188">
        <f t="shared" si="1"/>
        <v>0</v>
      </c>
      <c r="J58" s="4">
        <f t="shared" si="2"/>
        <v>7.6580000000000004</v>
      </c>
      <c r="K58" s="121">
        <f t="shared" si="0"/>
        <v>0</v>
      </c>
      <c r="M58" s="231"/>
    </row>
    <row r="59" spans="1:13">
      <c r="A59" s="36">
        <v>13133</v>
      </c>
      <c r="B59" s="37" t="s">
        <v>125</v>
      </c>
      <c r="C59" s="220"/>
      <c r="D59" s="220"/>
      <c r="E59" s="229"/>
      <c r="F59" s="229"/>
      <c r="G59"/>
      <c r="H59" s="188">
        <f t="shared" si="1"/>
        <v>0</v>
      </c>
      <c r="J59" s="4">
        <f t="shared" si="2"/>
        <v>7.6580000000000004</v>
      </c>
      <c r="K59" s="121">
        <f t="shared" si="0"/>
        <v>0</v>
      </c>
      <c r="M59" s="231"/>
    </row>
    <row r="60" spans="1:13">
      <c r="A60" s="36">
        <v>13134</v>
      </c>
      <c r="B60" s="37" t="s">
        <v>126</v>
      </c>
      <c r="C60" s="220"/>
      <c r="D60" s="220"/>
      <c r="E60" s="229"/>
      <c r="F60" s="229"/>
      <c r="G60"/>
      <c r="H60" s="188">
        <f t="shared" si="1"/>
        <v>0</v>
      </c>
      <c r="J60" s="4">
        <f t="shared" si="2"/>
        <v>7.6580000000000004</v>
      </c>
      <c r="K60" s="121">
        <f t="shared" si="0"/>
        <v>0</v>
      </c>
      <c r="M60" s="231"/>
    </row>
    <row r="61" spans="1:13">
      <c r="A61" s="36">
        <v>13135</v>
      </c>
      <c r="B61" s="125" t="s">
        <v>127</v>
      </c>
      <c r="C61" s="220"/>
      <c r="D61" s="220"/>
      <c r="E61" s="229"/>
      <c r="F61" s="229"/>
      <c r="G61"/>
      <c r="H61" s="188">
        <f t="shared" si="1"/>
        <v>0</v>
      </c>
      <c r="J61" s="4">
        <f t="shared" si="2"/>
        <v>7.6580000000000004</v>
      </c>
      <c r="K61" s="121">
        <f t="shared" si="0"/>
        <v>0</v>
      </c>
      <c r="M61" s="231"/>
    </row>
    <row r="62" spans="1:13">
      <c r="A62" s="128">
        <v>13136</v>
      </c>
      <c r="B62" s="37" t="s">
        <v>128</v>
      </c>
      <c r="C62" s="220"/>
      <c r="D62" s="220"/>
      <c r="E62" s="229"/>
      <c r="F62" s="229"/>
      <c r="G62"/>
      <c r="H62" s="188">
        <f t="shared" si="1"/>
        <v>0</v>
      </c>
      <c r="J62" s="4">
        <f t="shared" si="2"/>
        <v>7.6580000000000004</v>
      </c>
      <c r="K62" s="121">
        <f t="shared" si="0"/>
        <v>0</v>
      </c>
      <c r="M62" s="231"/>
    </row>
    <row r="63" spans="1:13">
      <c r="A63" s="36">
        <v>13141</v>
      </c>
      <c r="B63" s="125" t="s">
        <v>129</v>
      </c>
      <c r="C63" s="220"/>
      <c r="D63" s="220"/>
      <c r="E63" s="229"/>
      <c r="F63" s="229"/>
      <c r="G63"/>
      <c r="H63" s="188">
        <f t="shared" si="1"/>
        <v>0</v>
      </c>
      <c r="J63" s="4">
        <f t="shared" si="2"/>
        <v>7.6580000000000004</v>
      </c>
      <c r="K63" s="121">
        <f t="shared" si="0"/>
        <v>0</v>
      </c>
      <c r="M63" s="231"/>
    </row>
    <row r="64" spans="1:13">
      <c r="A64" s="36">
        <v>13142</v>
      </c>
      <c r="B64" s="125" t="s">
        <v>130</v>
      </c>
      <c r="C64" s="220"/>
      <c r="D64" s="220"/>
      <c r="E64" s="229"/>
      <c r="F64" s="229"/>
      <c r="G64"/>
      <c r="H64" s="188">
        <f t="shared" si="1"/>
        <v>0</v>
      </c>
      <c r="J64" s="4">
        <f t="shared" si="2"/>
        <v>7.6580000000000004</v>
      </c>
      <c r="K64" s="121">
        <f t="shared" si="0"/>
        <v>0</v>
      </c>
      <c r="M64" s="231"/>
    </row>
    <row r="65" spans="1:13">
      <c r="A65" s="36">
        <v>13143</v>
      </c>
      <c r="B65" s="37" t="s">
        <v>131</v>
      </c>
      <c r="C65" s="220"/>
      <c r="D65" s="220"/>
      <c r="E65" s="229"/>
      <c r="F65" s="229"/>
      <c r="G65"/>
      <c r="H65" s="188">
        <f t="shared" si="1"/>
        <v>0</v>
      </c>
      <c r="J65" s="4">
        <f t="shared" si="2"/>
        <v>7.6580000000000004</v>
      </c>
      <c r="K65" s="121">
        <f t="shared" si="0"/>
        <v>0</v>
      </c>
      <c r="M65" s="231"/>
    </row>
    <row r="66" spans="1:13">
      <c r="A66" s="36">
        <v>13144</v>
      </c>
      <c r="B66" s="37" t="s">
        <v>132</v>
      </c>
      <c r="C66" s="220"/>
      <c r="D66" s="220"/>
      <c r="E66" s="229"/>
      <c r="F66" s="229"/>
      <c r="G66"/>
      <c r="H66" s="188">
        <f t="shared" si="1"/>
        <v>0</v>
      </c>
      <c r="J66" s="4">
        <f t="shared" si="2"/>
        <v>7.6580000000000004</v>
      </c>
      <c r="K66" s="121">
        <f t="shared" si="0"/>
        <v>0</v>
      </c>
      <c r="M66" s="231"/>
    </row>
    <row r="67" spans="1:13">
      <c r="A67" s="36">
        <v>13151</v>
      </c>
      <c r="B67" s="37" t="s">
        <v>133</v>
      </c>
      <c r="C67" s="220"/>
      <c r="D67" s="220"/>
      <c r="E67" s="229"/>
      <c r="F67" s="229"/>
      <c r="G67"/>
      <c r="H67" s="188">
        <f t="shared" si="1"/>
        <v>0</v>
      </c>
      <c r="J67" s="4">
        <f t="shared" si="2"/>
        <v>7.6580000000000004</v>
      </c>
      <c r="K67" s="121">
        <f t="shared" si="0"/>
        <v>0</v>
      </c>
      <c r="M67" s="231"/>
    </row>
    <row r="68" spans="1:13">
      <c r="A68" s="36">
        <v>13152</v>
      </c>
      <c r="B68" s="37" t="s">
        <v>134</v>
      </c>
      <c r="C68" s="220"/>
      <c r="D68" s="220"/>
      <c r="E68" s="229"/>
      <c r="F68" s="229"/>
      <c r="G68"/>
      <c r="H68" s="188">
        <f t="shared" si="1"/>
        <v>0</v>
      </c>
      <c r="J68" s="4">
        <f t="shared" si="2"/>
        <v>7.6580000000000004</v>
      </c>
      <c r="K68" s="121">
        <f t="shared" si="0"/>
        <v>0</v>
      </c>
      <c r="M68" s="231"/>
    </row>
    <row r="69" spans="1:13">
      <c r="A69" s="36">
        <v>13153</v>
      </c>
      <c r="B69" s="37" t="s">
        <v>135</v>
      </c>
      <c r="C69" s="220"/>
      <c r="D69" s="220"/>
      <c r="E69" s="229"/>
      <c r="F69" s="229"/>
      <c r="G69"/>
      <c r="H69" s="188">
        <f t="shared" si="1"/>
        <v>0</v>
      </c>
      <c r="J69" s="4">
        <f t="shared" si="2"/>
        <v>7.6580000000000004</v>
      </c>
      <c r="K69" s="121">
        <f t="shared" si="0"/>
        <v>0</v>
      </c>
      <c r="M69" s="231"/>
    </row>
    <row r="70" spans="1:13">
      <c r="A70" s="36">
        <v>13161</v>
      </c>
      <c r="B70" s="37" t="s">
        <v>136</v>
      </c>
      <c r="C70" s="220"/>
      <c r="D70" s="220"/>
      <c r="E70" s="229"/>
      <c r="F70" s="229"/>
      <c r="G70"/>
      <c r="H70" s="188">
        <f t="shared" si="1"/>
        <v>0</v>
      </c>
      <c r="J70" s="4">
        <f t="shared" si="2"/>
        <v>7.6580000000000004</v>
      </c>
      <c r="K70" s="121">
        <f t="shared" si="0"/>
        <v>0</v>
      </c>
      <c r="M70" s="231"/>
    </row>
    <row r="71" spans="1:13">
      <c r="A71" s="36">
        <v>13162</v>
      </c>
      <c r="B71" s="37" t="s">
        <v>137</v>
      </c>
      <c r="C71" s="220"/>
      <c r="D71" s="220"/>
      <c r="E71" s="229"/>
      <c r="F71" s="229"/>
      <c r="G71"/>
      <c r="H71" s="188">
        <f t="shared" si="1"/>
        <v>0</v>
      </c>
      <c r="J71" s="4">
        <f t="shared" si="2"/>
        <v>7.6580000000000004</v>
      </c>
      <c r="K71" s="121">
        <f t="shared" si="0"/>
        <v>0</v>
      </c>
      <c r="M71" s="231"/>
    </row>
    <row r="72" spans="1:13">
      <c r="A72" s="36">
        <v>13163</v>
      </c>
      <c r="B72" s="37" t="s">
        <v>138</v>
      </c>
      <c r="C72" s="220"/>
      <c r="D72" s="220"/>
      <c r="E72" s="229"/>
      <c r="F72" s="229"/>
      <c r="G72"/>
      <c r="H72" s="188">
        <f t="shared" si="1"/>
        <v>0</v>
      </c>
      <c r="J72" s="4">
        <f t="shared" si="2"/>
        <v>7.6580000000000004</v>
      </c>
      <c r="K72" s="121">
        <f t="shared" ref="K72:K135" si="3">ROUND(H72*J72,2)</f>
        <v>0</v>
      </c>
      <c r="M72" s="231"/>
    </row>
    <row r="73" spans="1:13">
      <c r="A73" s="36">
        <v>13164</v>
      </c>
      <c r="B73" s="37" t="s">
        <v>139</v>
      </c>
      <c r="C73" s="220"/>
      <c r="D73" s="220"/>
      <c r="E73" s="229"/>
      <c r="F73" s="229"/>
      <c r="G73"/>
      <c r="H73" s="188">
        <f t="shared" ref="H73:H138" si="4">ROUND(C73-D73+E73-F73,2)</f>
        <v>0</v>
      </c>
      <c r="J73" s="4">
        <f t="shared" ref="J73:J136" si="5">J72</f>
        <v>7.6580000000000004</v>
      </c>
      <c r="K73" s="121">
        <f t="shared" si="3"/>
        <v>0</v>
      </c>
      <c r="M73" s="231"/>
    </row>
    <row r="74" spans="1:13">
      <c r="A74" s="127">
        <v>13171</v>
      </c>
      <c r="B74" s="125" t="s">
        <v>140</v>
      </c>
      <c r="C74" s="220"/>
      <c r="D74" s="220"/>
      <c r="E74" s="229"/>
      <c r="F74" s="229"/>
      <c r="G74"/>
      <c r="H74" s="188">
        <f t="shared" si="4"/>
        <v>0</v>
      </c>
      <c r="J74" s="4">
        <f t="shared" si="5"/>
        <v>7.6580000000000004</v>
      </c>
      <c r="K74" s="121">
        <f t="shared" si="3"/>
        <v>0</v>
      </c>
      <c r="M74" s="231"/>
    </row>
    <row r="75" spans="1:13">
      <c r="A75" s="127">
        <v>13172</v>
      </c>
      <c r="B75" s="125" t="s">
        <v>141</v>
      </c>
      <c r="C75" s="220"/>
      <c r="D75" s="220"/>
      <c r="E75" s="229"/>
      <c r="F75" s="229"/>
      <c r="G75"/>
      <c r="H75" s="188">
        <f t="shared" si="4"/>
        <v>0</v>
      </c>
      <c r="J75" s="4">
        <f t="shared" si="5"/>
        <v>7.6580000000000004</v>
      </c>
      <c r="K75" s="121">
        <f t="shared" si="3"/>
        <v>0</v>
      </c>
      <c r="M75" s="231"/>
    </row>
    <row r="76" spans="1:13">
      <c r="A76" s="127">
        <v>13181</v>
      </c>
      <c r="B76" s="125" t="s">
        <v>475</v>
      </c>
      <c r="C76" s="220"/>
      <c r="D76" s="220"/>
      <c r="E76" s="229"/>
      <c r="F76" s="229"/>
      <c r="G76"/>
      <c r="H76" s="188">
        <f t="shared" si="4"/>
        <v>0</v>
      </c>
      <c r="J76" s="4">
        <f t="shared" si="5"/>
        <v>7.6580000000000004</v>
      </c>
      <c r="K76" s="121">
        <f t="shared" si="3"/>
        <v>0</v>
      </c>
      <c r="M76" s="231"/>
    </row>
    <row r="77" spans="1:13">
      <c r="A77" s="127">
        <v>13182</v>
      </c>
      <c r="B77" s="125" t="s">
        <v>143</v>
      </c>
      <c r="C77" s="220"/>
      <c r="D77" s="220"/>
      <c r="E77" s="229"/>
      <c r="F77" s="229"/>
      <c r="G77"/>
      <c r="H77" s="188">
        <f t="shared" si="4"/>
        <v>0</v>
      </c>
      <c r="J77" s="4">
        <f t="shared" si="5"/>
        <v>7.6580000000000004</v>
      </c>
      <c r="K77" s="121">
        <f t="shared" si="3"/>
        <v>0</v>
      </c>
      <c r="M77" s="231"/>
    </row>
    <row r="78" spans="1:13">
      <c r="A78" s="127">
        <v>13183</v>
      </c>
      <c r="B78" s="125" t="s">
        <v>144</v>
      </c>
      <c r="C78" s="220"/>
      <c r="D78" s="220"/>
      <c r="E78" s="229"/>
      <c r="F78" s="229"/>
      <c r="G78"/>
      <c r="H78" s="188">
        <f t="shared" si="4"/>
        <v>0</v>
      </c>
      <c r="J78" s="4">
        <f t="shared" si="5"/>
        <v>7.6580000000000004</v>
      </c>
      <c r="K78" s="121">
        <f t="shared" si="3"/>
        <v>0</v>
      </c>
      <c r="M78" s="231"/>
    </row>
    <row r="79" spans="1:13">
      <c r="A79" s="127">
        <v>13191</v>
      </c>
      <c r="B79" s="125" t="s">
        <v>145</v>
      </c>
      <c r="C79" s="220"/>
      <c r="D79" s="220"/>
      <c r="E79" s="229"/>
      <c r="F79" s="229"/>
      <c r="G79"/>
      <c r="H79" s="188">
        <f t="shared" si="4"/>
        <v>0</v>
      </c>
      <c r="J79" s="4">
        <f t="shared" si="5"/>
        <v>7.6580000000000004</v>
      </c>
      <c r="K79" s="121">
        <f t="shared" si="3"/>
        <v>0</v>
      </c>
      <c r="M79" s="231"/>
    </row>
    <row r="80" spans="1:13">
      <c r="A80" s="127">
        <v>13192</v>
      </c>
      <c r="B80" s="125" t="s">
        <v>146</v>
      </c>
      <c r="C80" s="220"/>
      <c r="D80" s="220"/>
      <c r="E80" s="229"/>
      <c r="F80" s="229"/>
      <c r="G80"/>
      <c r="H80" s="188">
        <f t="shared" si="4"/>
        <v>0</v>
      </c>
      <c r="J80" s="4">
        <f t="shared" si="5"/>
        <v>7.6580000000000004</v>
      </c>
      <c r="K80" s="121">
        <f t="shared" si="3"/>
        <v>0</v>
      </c>
      <c r="M80" s="231"/>
    </row>
    <row r="81" spans="1:13">
      <c r="A81" s="127">
        <v>13193</v>
      </c>
      <c r="B81" s="125" t="s">
        <v>147</v>
      </c>
      <c r="C81" s="220"/>
      <c r="D81" s="220"/>
      <c r="E81" s="229"/>
      <c r="F81" s="229"/>
      <c r="G81"/>
      <c r="H81" s="188">
        <f t="shared" si="4"/>
        <v>0</v>
      </c>
      <c r="J81" s="4">
        <f t="shared" si="5"/>
        <v>7.6580000000000004</v>
      </c>
      <c r="K81" s="121">
        <f t="shared" si="3"/>
        <v>0</v>
      </c>
      <c r="M81" s="231"/>
    </row>
    <row r="82" spans="1:13">
      <c r="A82" s="127">
        <v>13194</v>
      </c>
      <c r="B82" s="125" t="s">
        <v>148</v>
      </c>
      <c r="C82" s="220"/>
      <c r="D82" s="220"/>
      <c r="E82" s="229"/>
      <c r="F82" s="229"/>
      <c r="G82"/>
      <c r="H82" s="188">
        <f t="shared" si="4"/>
        <v>0</v>
      </c>
      <c r="J82" s="4">
        <f t="shared" si="5"/>
        <v>7.6580000000000004</v>
      </c>
      <c r="K82" s="121">
        <f t="shared" si="3"/>
        <v>0</v>
      </c>
      <c r="M82" s="231"/>
    </row>
    <row r="83" spans="1:13">
      <c r="A83" s="127">
        <v>13195</v>
      </c>
      <c r="B83" s="125" t="s">
        <v>149</v>
      </c>
      <c r="C83" s="220"/>
      <c r="D83" s="220"/>
      <c r="E83" s="229"/>
      <c r="F83" s="229"/>
      <c r="G83"/>
      <c r="H83" s="188">
        <f t="shared" si="4"/>
        <v>0</v>
      </c>
      <c r="J83" s="4">
        <f t="shared" si="5"/>
        <v>7.6580000000000004</v>
      </c>
      <c r="K83" s="121">
        <f t="shared" si="3"/>
        <v>0</v>
      </c>
      <c r="M83" s="231"/>
    </row>
    <row r="84" spans="1:13">
      <c r="A84" s="127">
        <v>13196</v>
      </c>
      <c r="B84" s="125" t="s">
        <v>150</v>
      </c>
      <c r="C84" s="220"/>
      <c r="D84" s="220"/>
      <c r="E84" s="229"/>
      <c r="F84" s="229"/>
      <c r="G84"/>
      <c r="H84" s="188">
        <f t="shared" si="4"/>
        <v>0</v>
      </c>
      <c r="J84" s="4">
        <f t="shared" si="5"/>
        <v>7.6580000000000004</v>
      </c>
      <c r="K84" s="121">
        <f t="shared" si="3"/>
        <v>0</v>
      </c>
      <c r="M84" s="231"/>
    </row>
    <row r="85" spans="1:13">
      <c r="A85" s="127">
        <v>13201</v>
      </c>
      <c r="B85" s="125" t="s">
        <v>151</v>
      </c>
      <c r="C85" s="220"/>
      <c r="D85" s="220"/>
      <c r="E85" s="229"/>
      <c r="F85" s="229"/>
      <c r="G85"/>
      <c r="H85" s="188">
        <f t="shared" si="4"/>
        <v>0</v>
      </c>
      <c r="J85" s="4">
        <f t="shared" si="5"/>
        <v>7.6580000000000004</v>
      </c>
      <c r="K85" s="121">
        <f t="shared" si="3"/>
        <v>0</v>
      </c>
      <c r="M85" s="231"/>
    </row>
    <row r="86" spans="1:13">
      <c r="A86" s="127">
        <v>13202</v>
      </c>
      <c r="B86" s="125" t="s">
        <v>152</v>
      </c>
      <c r="C86" s="220"/>
      <c r="D86" s="220"/>
      <c r="E86" s="229"/>
      <c r="F86" s="229"/>
      <c r="G86"/>
      <c r="H86" s="188">
        <f t="shared" si="4"/>
        <v>0</v>
      </c>
      <c r="J86" s="4">
        <f t="shared" si="5"/>
        <v>7.6580000000000004</v>
      </c>
      <c r="K86" s="121">
        <f t="shared" si="3"/>
        <v>0</v>
      </c>
      <c r="M86" s="231"/>
    </row>
    <row r="87" spans="1:13">
      <c r="A87" s="127">
        <v>13203</v>
      </c>
      <c r="B87" s="125" t="s">
        <v>153</v>
      </c>
      <c r="C87" s="220"/>
      <c r="D87" s="220"/>
      <c r="E87" s="229"/>
      <c r="F87" s="229"/>
      <c r="G87"/>
      <c r="H87" s="188">
        <f t="shared" si="4"/>
        <v>0</v>
      </c>
      <c r="J87" s="4">
        <f t="shared" si="5"/>
        <v>7.6580000000000004</v>
      </c>
      <c r="K87" s="121">
        <f t="shared" si="3"/>
        <v>0</v>
      </c>
      <c r="M87" s="231"/>
    </row>
    <row r="88" spans="1:13">
      <c r="A88" s="127">
        <v>13204</v>
      </c>
      <c r="B88" s="125" t="s">
        <v>154</v>
      </c>
      <c r="C88" s="220"/>
      <c r="D88" s="220"/>
      <c r="E88" s="229"/>
      <c r="F88" s="229"/>
      <c r="G88"/>
      <c r="H88" s="188">
        <f t="shared" si="4"/>
        <v>0</v>
      </c>
      <c r="J88" s="4">
        <f t="shared" si="5"/>
        <v>7.6580000000000004</v>
      </c>
      <c r="K88" s="121">
        <f t="shared" si="3"/>
        <v>0</v>
      </c>
      <c r="M88" s="231"/>
    </row>
    <row r="89" spans="1:13">
      <c r="A89" s="127">
        <v>13205</v>
      </c>
      <c r="B89" s="125" t="s">
        <v>155</v>
      </c>
      <c r="C89" s="220"/>
      <c r="D89" s="220"/>
      <c r="E89" s="229"/>
      <c r="F89" s="229"/>
      <c r="G89"/>
      <c r="H89" s="188">
        <f t="shared" si="4"/>
        <v>0</v>
      </c>
      <c r="J89" s="4">
        <f t="shared" si="5"/>
        <v>7.6580000000000004</v>
      </c>
      <c r="K89" s="121">
        <f t="shared" si="3"/>
        <v>0</v>
      </c>
      <c r="M89" s="231"/>
    </row>
    <row r="90" spans="1:13">
      <c r="A90" s="127">
        <v>13206</v>
      </c>
      <c r="B90" s="125" t="s">
        <v>156</v>
      </c>
      <c r="C90" s="220"/>
      <c r="D90" s="220"/>
      <c r="E90" s="229"/>
      <c r="F90" s="229"/>
      <c r="G90"/>
      <c r="H90" s="188">
        <f t="shared" si="4"/>
        <v>0</v>
      </c>
      <c r="J90" s="4">
        <f t="shared" si="5"/>
        <v>7.6580000000000004</v>
      </c>
      <c r="K90" s="121">
        <f t="shared" si="3"/>
        <v>0</v>
      </c>
      <c r="M90" s="231"/>
    </row>
    <row r="91" spans="1:13">
      <c r="A91" s="127">
        <v>13211</v>
      </c>
      <c r="B91" s="125" t="s">
        <v>157</v>
      </c>
      <c r="C91" s="220"/>
      <c r="D91" s="220"/>
      <c r="E91" s="229"/>
      <c r="F91" s="229"/>
      <c r="G91"/>
      <c r="H91" s="188">
        <f t="shared" si="4"/>
        <v>0</v>
      </c>
      <c r="J91" s="4">
        <f t="shared" si="5"/>
        <v>7.6580000000000004</v>
      </c>
      <c r="K91" s="121">
        <f t="shared" si="3"/>
        <v>0</v>
      </c>
      <c r="M91" s="231"/>
    </row>
    <row r="92" spans="1:13">
      <c r="A92" s="127">
        <v>13212</v>
      </c>
      <c r="B92" s="125" t="s">
        <v>158</v>
      </c>
      <c r="C92" s="220"/>
      <c r="D92" s="220"/>
      <c r="E92" s="229"/>
      <c r="F92" s="229"/>
      <c r="G92"/>
      <c r="H92" s="188">
        <f t="shared" si="4"/>
        <v>0</v>
      </c>
      <c r="J92" s="4">
        <f t="shared" si="5"/>
        <v>7.6580000000000004</v>
      </c>
      <c r="K92" s="121">
        <f t="shared" si="3"/>
        <v>0</v>
      </c>
      <c r="M92" s="231"/>
    </row>
    <row r="93" spans="1:13">
      <c r="A93" s="127">
        <v>13213</v>
      </c>
      <c r="B93" s="125" t="s">
        <v>159</v>
      </c>
      <c r="C93" s="220"/>
      <c r="D93" s="220"/>
      <c r="E93" s="229"/>
      <c r="F93" s="229"/>
      <c r="G93"/>
      <c r="H93" s="188">
        <f t="shared" si="4"/>
        <v>0</v>
      </c>
      <c r="J93" s="4">
        <f t="shared" si="5"/>
        <v>7.6580000000000004</v>
      </c>
      <c r="K93" s="121">
        <f t="shared" si="3"/>
        <v>0</v>
      </c>
      <c r="M93" s="231"/>
    </row>
    <row r="94" spans="1:13">
      <c r="A94" s="127">
        <v>13214</v>
      </c>
      <c r="B94" s="125" t="s">
        <v>160</v>
      </c>
      <c r="C94" s="220"/>
      <c r="D94" s="220"/>
      <c r="E94" s="229"/>
      <c r="F94" s="229"/>
      <c r="G94"/>
      <c r="H94" s="188">
        <f t="shared" si="4"/>
        <v>0</v>
      </c>
      <c r="J94" s="4">
        <f t="shared" si="5"/>
        <v>7.6580000000000004</v>
      </c>
      <c r="K94" s="121">
        <f t="shared" si="3"/>
        <v>0</v>
      </c>
      <c r="M94" s="231"/>
    </row>
    <row r="95" spans="1:13">
      <c r="A95" s="127">
        <v>13215</v>
      </c>
      <c r="B95" s="125" t="s">
        <v>161</v>
      </c>
      <c r="C95" s="220"/>
      <c r="D95" s="220"/>
      <c r="E95" s="229"/>
      <c r="F95" s="229"/>
      <c r="G95"/>
      <c r="H95" s="188">
        <f t="shared" si="4"/>
        <v>0</v>
      </c>
      <c r="J95" s="4">
        <f t="shared" si="5"/>
        <v>7.6580000000000004</v>
      </c>
      <c r="K95" s="121">
        <f t="shared" si="3"/>
        <v>0</v>
      </c>
      <c r="M95" s="231"/>
    </row>
    <row r="96" spans="1:13">
      <c r="A96" s="127">
        <v>13216</v>
      </c>
      <c r="B96" s="125" t="s">
        <v>162</v>
      </c>
      <c r="C96" s="220"/>
      <c r="D96" s="220"/>
      <c r="E96" s="229"/>
      <c r="F96" s="229"/>
      <c r="G96"/>
      <c r="H96" s="188">
        <f t="shared" si="4"/>
        <v>0</v>
      </c>
      <c r="J96" s="4">
        <f t="shared" si="5"/>
        <v>7.6580000000000004</v>
      </c>
      <c r="K96" s="121">
        <f t="shared" si="3"/>
        <v>0</v>
      </c>
      <c r="M96" s="231"/>
    </row>
    <row r="97" spans="1:13">
      <c r="A97" s="127">
        <v>13217</v>
      </c>
      <c r="B97" s="125" t="s">
        <v>163</v>
      </c>
      <c r="C97" s="220"/>
      <c r="D97" s="220"/>
      <c r="E97" s="229"/>
      <c r="F97" s="229"/>
      <c r="G97"/>
      <c r="H97" s="188">
        <f t="shared" si="4"/>
        <v>0</v>
      </c>
      <c r="J97" s="4">
        <f t="shared" si="5"/>
        <v>7.6580000000000004</v>
      </c>
      <c r="K97" s="121">
        <f t="shared" si="3"/>
        <v>0</v>
      </c>
      <c r="M97" s="231"/>
    </row>
    <row r="98" spans="1:13">
      <c r="A98" s="127">
        <v>13221</v>
      </c>
      <c r="B98" s="125" t="s">
        <v>164</v>
      </c>
      <c r="C98" s="220"/>
      <c r="D98" s="220"/>
      <c r="E98" s="229"/>
      <c r="F98" s="229"/>
      <c r="G98"/>
      <c r="H98" s="188">
        <f t="shared" si="4"/>
        <v>0</v>
      </c>
      <c r="J98" s="4">
        <f t="shared" si="5"/>
        <v>7.6580000000000004</v>
      </c>
      <c r="K98" s="121">
        <f t="shared" si="3"/>
        <v>0</v>
      </c>
      <c r="M98" s="231"/>
    </row>
    <row r="99" spans="1:13">
      <c r="A99" s="127">
        <v>13231</v>
      </c>
      <c r="B99" s="125" t="s">
        <v>476</v>
      </c>
      <c r="C99" s="220"/>
      <c r="D99" s="220"/>
      <c r="E99" s="229"/>
      <c r="F99" s="229"/>
      <c r="G99"/>
      <c r="H99" s="188">
        <f t="shared" si="4"/>
        <v>0</v>
      </c>
      <c r="J99" s="4">
        <f t="shared" si="5"/>
        <v>7.6580000000000004</v>
      </c>
      <c r="K99" s="121">
        <f t="shared" si="3"/>
        <v>0</v>
      </c>
      <c r="M99" s="231"/>
    </row>
    <row r="100" spans="1:13">
      <c r="A100" s="128">
        <v>13232</v>
      </c>
      <c r="B100" s="37" t="s">
        <v>166</v>
      </c>
      <c r="C100" s="220"/>
      <c r="D100" s="220"/>
      <c r="E100" s="229"/>
      <c r="F100" s="229"/>
      <c r="G100"/>
      <c r="H100" s="188">
        <f t="shared" si="4"/>
        <v>0</v>
      </c>
      <c r="J100" s="4">
        <f t="shared" si="5"/>
        <v>7.6580000000000004</v>
      </c>
      <c r="K100" s="121">
        <f t="shared" si="3"/>
        <v>0</v>
      </c>
      <c r="M100" s="231"/>
    </row>
    <row r="101" spans="1:13">
      <c r="A101" s="127">
        <v>13241</v>
      </c>
      <c r="B101" s="125" t="s">
        <v>167</v>
      </c>
      <c r="C101" s="220"/>
      <c r="D101" s="220"/>
      <c r="E101" s="229"/>
      <c r="F101" s="229"/>
      <c r="G101"/>
      <c r="H101" s="188">
        <f t="shared" si="4"/>
        <v>0</v>
      </c>
      <c r="J101" s="4">
        <f t="shared" si="5"/>
        <v>7.6580000000000004</v>
      </c>
      <c r="K101" s="121">
        <f t="shared" si="3"/>
        <v>0</v>
      </c>
      <c r="M101" s="231"/>
    </row>
    <row r="102" spans="1:13">
      <c r="A102" s="127">
        <v>13242</v>
      </c>
      <c r="B102" s="125" t="s">
        <v>477</v>
      </c>
      <c r="C102" s="220"/>
      <c r="D102" s="220"/>
      <c r="E102" s="229"/>
      <c r="F102" s="229"/>
      <c r="G102"/>
      <c r="H102" s="188">
        <f t="shared" si="4"/>
        <v>0</v>
      </c>
      <c r="J102" s="4">
        <f t="shared" si="5"/>
        <v>7.6580000000000004</v>
      </c>
      <c r="K102" s="121">
        <f t="shared" si="3"/>
        <v>0</v>
      </c>
      <c r="M102" s="231"/>
    </row>
    <row r="103" spans="1:13">
      <c r="A103" s="127">
        <v>13243</v>
      </c>
      <c r="B103" s="125" t="s">
        <v>169</v>
      </c>
      <c r="C103" s="220"/>
      <c r="D103" s="220"/>
      <c r="E103" s="229"/>
      <c r="F103" s="229"/>
      <c r="G103"/>
      <c r="H103" s="188">
        <f t="shared" si="4"/>
        <v>0</v>
      </c>
      <c r="J103" s="4">
        <f t="shared" si="5"/>
        <v>7.6580000000000004</v>
      </c>
      <c r="K103" s="121">
        <f t="shared" si="3"/>
        <v>0</v>
      </c>
      <c r="M103" s="231"/>
    </row>
    <row r="104" spans="1:13">
      <c r="A104" s="129">
        <v>13251</v>
      </c>
      <c r="B104" s="37" t="s">
        <v>170</v>
      </c>
      <c r="C104" s="220"/>
      <c r="D104" s="220"/>
      <c r="E104" s="229"/>
      <c r="F104" s="229"/>
      <c r="G104"/>
      <c r="H104" s="188">
        <f t="shared" si="4"/>
        <v>0</v>
      </c>
      <c r="J104" s="4">
        <f t="shared" si="5"/>
        <v>7.6580000000000004</v>
      </c>
      <c r="K104" s="121">
        <f t="shared" si="3"/>
        <v>0</v>
      </c>
      <c r="M104" s="231"/>
    </row>
    <row r="105" spans="1:13">
      <c r="A105" s="129">
        <v>13252</v>
      </c>
      <c r="B105" s="37" t="s">
        <v>171</v>
      </c>
      <c r="C105" s="220"/>
      <c r="D105" s="220"/>
      <c r="E105" s="229"/>
      <c r="F105" s="229"/>
      <c r="G105"/>
      <c r="H105" s="188">
        <f t="shared" si="4"/>
        <v>0</v>
      </c>
      <c r="J105" s="4">
        <f t="shared" si="5"/>
        <v>7.6580000000000004</v>
      </c>
      <c r="K105" s="121">
        <f t="shared" si="3"/>
        <v>0</v>
      </c>
      <c r="M105" s="231"/>
    </row>
    <row r="106" spans="1:13">
      <c r="A106" s="129">
        <v>13253</v>
      </c>
      <c r="B106" s="37" t="s">
        <v>172</v>
      </c>
      <c r="C106" s="220"/>
      <c r="D106" s="220"/>
      <c r="E106" s="229"/>
      <c r="F106" s="229"/>
      <c r="G106"/>
      <c r="H106" s="188">
        <f t="shared" si="4"/>
        <v>0</v>
      </c>
      <c r="J106" s="4">
        <f t="shared" si="5"/>
        <v>7.6580000000000004</v>
      </c>
      <c r="K106" s="121">
        <f t="shared" si="3"/>
        <v>0</v>
      </c>
      <c r="M106" s="231"/>
    </row>
    <row r="107" spans="1:13">
      <c r="A107" s="129">
        <v>13254</v>
      </c>
      <c r="B107" s="37" t="s">
        <v>173</v>
      </c>
      <c r="C107" s="220"/>
      <c r="D107" s="220"/>
      <c r="E107" s="229"/>
      <c r="F107" s="229"/>
      <c r="G107"/>
      <c r="H107" s="188">
        <f t="shared" si="4"/>
        <v>0</v>
      </c>
      <c r="J107" s="4">
        <f t="shared" si="5"/>
        <v>7.6580000000000004</v>
      </c>
      <c r="K107" s="121">
        <f t="shared" si="3"/>
        <v>0</v>
      </c>
      <c r="M107" s="231"/>
    </row>
    <row r="108" spans="1:13">
      <c r="A108" s="128">
        <v>13261</v>
      </c>
      <c r="B108" s="37" t="s">
        <v>174</v>
      </c>
      <c r="C108" s="220"/>
      <c r="D108" s="220"/>
      <c r="E108" s="229"/>
      <c r="F108" s="229"/>
      <c r="G108"/>
      <c r="H108" s="188">
        <f>ROUND(C108-D108+E108-F108,2)</f>
        <v>0</v>
      </c>
      <c r="J108" s="4">
        <f t="shared" si="5"/>
        <v>7.6580000000000004</v>
      </c>
      <c r="K108" s="121">
        <f t="shared" si="3"/>
        <v>0</v>
      </c>
      <c r="M108" s="231"/>
    </row>
    <row r="109" spans="1:13">
      <c r="A109" s="127">
        <v>13501</v>
      </c>
      <c r="B109" s="37" t="s">
        <v>176</v>
      </c>
      <c r="C109" s="220"/>
      <c r="D109" s="220"/>
      <c r="E109" s="229"/>
      <c r="F109" s="229"/>
      <c r="G109"/>
      <c r="H109" s="188">
        <f t="shared" si="4"/>
        <v>0</v>
      </c>
      <c r="J109" s="4">
        <f t="shared" si="5"/>
        <v>7.6580000000000004</v>
      </c>
      <c r="K109" s="121">
        <f t="shared" si="3"/>
        <v>0</v>
      </c>
      <c r="M109" s="231"/>
    </row>
    <row r="110" spans="1:13">
      <c r="A110" s="127">
        <v>13502</v>
      </c>
      <c r="B110" s="37" t="s">
        <v>177</v>
      </c>
      <c r="C110" s="220"/>
      <c r="D110" s="220"/>
      <c r="E110" s="229"/>
      <c r="F110" s="229"/>
      <c r="G110"/>
      <c r="H110" s="188">
        <f t="shared" si="4"/>
        <v>0</v>
      </c>
      <c r="J110" s="4">
        <f t="shared" si="5"/>
        <v>7.6580000000000004</v>
      </c>
      <c r="K110" s="121">
        <f t="shared" si="3"/>
        <v>0</v>
      </c>
      <c r="M110" s="231"/>
    </row>
    <row r="111" spans="1:13">
      <c r="A111" s="127">
        <v>13503</v>
      </c>
      <c r="B111" s="37" t="s">
        <v>178</v>
      </c>
      <c r="C111" s="220"/>
      <c r="D111" s="220"/>
      <c r="E111" s="229"/>
      <c r="F111" s="229"/>
      <c r="G111"/>
      <c r="H111" s="188">
        <f t="shared" si="4"/>
        <v>0</v>
      </c>
      <c r="J111" s="4">
        <f t="shared" si="5"/>
        <v>7.6580000000000004</v>
      </c>
      <c r="K111" s="121">
        <f t="shared" si="3"/>
        <v>0</v>
      </c>
      <c r="M111" s="231"/>
    </row>
    <row r="112" spans="1:13">
      <c r="A112" s="127">
        <v>13601</v>
      </c>
      <c r="B112" s="37" t="s">
        <v>175</v>
      </c>
      <c r="C112" s="220"/>
      <c r="D112" s="220"/>
      <c r="E112" s="229"/>
      <c r="F112" s="229"/>
      <c r="G112"/>
      <c r="H112" s="188">
        <f t="shared" si="4"/>
        <v>0</v>
      </c>
      <c r="J112" s="4">
        <f t="shared" si="5"/>
        <v>7.6580000000000004</v>
      </c>
      <c r="K112" s="121">
        <f t="shared" si="3"/>
        <v>0</v>
      </c>
      <c r="M112" s="231"/>
    </row>
    <row r="113" spans="1:13">
      <c r="A113" s="127">
        <v>14101</v>
      </c>
      <c r="B113" s="125" t="s">
        <v>179</v>
      </c>
      <c r="C113" s="220">
        <v>25199.34</v>
      </c>
      <c r="D113" s="220"/>
      <c r="E113" s="229"/>
      <c r="F113" s="229"/>
      <c r="G113"/>
      <c r="H113" s="188">
        <f t="shared" si="4"/>
        <v>25199.34</v>
      </c>
      <c r="J113" s="4">
        <f t="shared" si="5"/>
        <v>7.6580000000000004</v>
      </c>
      <c r="K113" s="121">
        <f t="shared" si="3"/>
        <v>192976.55</v>
      </c>
      <c r="M113" s="231"/>
    </row>
    <row r="114" spans="1:13">
      <c r="A114" s="127">
        <v>14102</v>
      </c>
      <c r="B114" s="125" t="s">
        <v>180</v>
      </c>
      <c r="C114" s="220">
        <v>1031665.37</v>
      </c>
      <c r="D114" s="220"/>
      <c r="E114" s="229"/>
      <c r="F114" s="229"/>
      <c r="G114"/>
      <c r="H114" s="188">
        <f t="shared" si="4"/>
        <v>1031665.37</v>
      </c>
      <c r="J114" s="4">
        <f t="shared" si="5"/>
        <v>7.6580000000000004</v>
      </c>
      <c r="K114" s="121">
        <f t="shared" si="3"/>
        <v>7900493.4000000004</v>
      </c>
      <c r="M114" s="231"/>
    </row>
    <row r="115" spans="1:13">
      <c r="A115" s="130">
        <v>14103</v>
      </c>
      <c r="B115" s="131" t="s">
        <v>478</v>
      </c>
      <c r="C115" s="221"/>
      <c r="D115" s="221"/>
      <c r="E115" s="230"/>
      <c r="F115" s="230"/>
      <c r="G115" s="190"/>
      <c r="H115" s="190">
        <f t="shared" si="4"/>
        <v>0</v>
      </c>
      <c r="J115" s="4">
        <f t="shared" si="5"/>
        <v>7.6580000000000004</v>
      </c>
      <c r="K115" s="124">
        <f t="shared" si="3"/>
        <v>0</v>
      </c>
      <c r="M115" s="231"/>
    </row>
    <row r="116" spans="1:13">
      <c r="A116" s="127">
        <v>14201</v>
      </c>
      <c r="B116" s="125" t="s">
        <v>181</v>
      </c>
      <c r="C116" s="220"/>
      <c r="D116" s="220"/>
      <c r="E116" s="229"/>
      <c r="F116" s="229"/>
      <c r="G116"/>
      <c r="H116" s="188">
        <f t="shared" si="4"/>
        <v>0</v>
      </c>
      <c r="J116" s="4">
        <f t="shared" si="5"/>
        <v>7.6580000000000004</v>
      </c>
      <c r="K116" s="121">
        <f t="shared" si="3"/>
        <v>0</v>
      </c>
      <c r="M116" s="231"/>
    </row>
    <row r="117" spans="1:13">
      <c r="A117" s="127">
        <v>15001</v>
      </c>
      <c r="B117" s="37" t="s">
        <v>182</v>
      </c>
      <c r="C117" s="220"/>
      <c r="D117" s="220"/>
      <c r="E117" s="229"/>
      <c r="F117" s="229"/>
      <c r="G117"/>
      <c r="H117" s="188">
        <f t="shared" si="4"/>
        <v>0</v>
      </c>
      <c r="J117" s="4">
        <f t="shared" si="5"/>
        <v>7.6580000000000004</v>
      </c>
      <c r="K117" s="121">
        <f t="shared" si="3"/>
        <v>0</v>
      </c>
      <c r="M117" s="231"/>
    </row>
    <row r="118" spans="1:13">
      <c r="A118" s="127">
        <v>15002</v>
      </c>
      <c r="B118" s="37" t="s">
        <v>183</v>
      </c>
      <c r="C118" s="220"/>
      <c r="D118" s="220"/>
      <c r="E118" s="229"/>
      <c r="F118" s="229"/>
      <c r="G118"/>
      <c r="H118" s="188">
        <f t="shared" si="4"/>
        <v>0</v>
      </c>
      <c r="J118" s="4">
        <f t="shared" si="5"/>
        <v>7.6580000000000004</v>
      </c>
      <c r="K118" s="121">
        <f t="shared" si="3"/>
        <v>0</v>
      </c>
      <c r="M118" s="231"/>
    </row>
    <row r="119" spans="1:13">
      <c r="A119" s="127">
        <v>15003</v>
      </c>
      <c r="B119" s="37" t="s">
        <v>184</v>
      </c>
      <c r="C119" s="192">
        <f>150000+634.95</f>
        <v>150634.95000000001</v>
      </c>
      <c r="D119" s="220"/>
      <c r="E119" s="229"/>
      <c r="F119" s="229"/>
      <c r="G119"/>
      <c r="H119" s="188">
        <f t="shared" si="4"/>
        <v>150634.95000000001</v>
      </c>
      <c r="J119" s="4">
        <f t="shared" si="5"/>
        <v>7.6580000000000004</v>
      </c>
      <c r="K119" s="121">
        <f t="shared" si="3"/>
        <v>1153562.45</v>
      </c>
      <c r="M119" s="231"/>
    </row>
    <row r="120" spans="1:13">
      <c r="A120" s="127">
        <v>15004</v>
      </c>
      <c r="B120" s="37" t="s">
        <v>243</v>
      </c>
      <c r="C120" s="220">
        <v>42749.34</v>
      </c>
      <c r="D120" s="220"/>
      <c r="E120" s="229"/>
      <c r="F120" s="229"/>
      <c r="G120"/>
      <c r="H120" s="188">
        <f t="shared" si="4"/>
        <v>42749.34</v>
      </c>
      <c r="J120" s="4">
        <f t="shared" si="5"/>
        <v>7.6580000000000004</v>
      </c>
      <c r="K120" s="121">
        <f t="shared" si="3"/>
        <v>327374.45</v>
      </c>
      <c r="M120" s="231"/>
    </row>
    <row r="121" spans="1:13">
      <c r="A121" s="127">
        <v>15005</v>
      </c>
      <c r="B121" s="37" t="s">
        <v>185</v>
      </c>
      <c r="C121" s="220">
        <v>127944.73</v>
      </c>
      <c r="D121" s="220"/>
      <c r="E121" s="229"/>
      <c r="F121" s="229"/>
      <c r="G121"/>
      <c r="H121" s="188">
        <f t="shared" si="4"/>
        <v>127944.73</v>
      </c>
      <c r="J121" s="4">
        <f t="shared" si="5"/>
        <v>7.6580000000000004</v>
      </c>
      <c r="K121" s="121">
        <f t="shared" si="3"/>
        <v>979800.74</v>
      </c>
      <c r="M121" s="231"/>
    </row>
    <row r="122" spans="1:13">
      <c r="A122" s="127">
        <v>15006</v>
      </c>
      <c r="B122" s="37" t="s">
        <v>218</v>
      </c>
      <c r="C122" s="220"/>
      <c r="D122" s="220"/>
      <c r="E122" s="229"/>
      <c r="F122" s="229"/>
      <c r="G122"/>
      <c r="H122" s="188">
        <f t="shared" si="4"/>
        <v>0</v>
      </c>
      <c r="J122" s="4">
        <f t="shared" si="5"/>
        <v>7.6580000000000004</v>
      </c>
      <c r="K122" s="121">
        <f t="shared" si="3"/>
        <v>0</v>
      </c>
      <c r="M122" s="231"/>
    </row>
    <row r="123" spans="1:13">
      <c r="A123" s="127">
        <v>15007</v>
      </c>
      <c r="B123" s="37" t="s">
        <v>186</v>
      </c>
      <c r="C123" s="220"/>
      <c r="D123" s="220"/>
      <c r="E123" s="229"/>
      <c r="F123" s="229"/>
      <c r="G123"/>
      <c r="H123" s="188">
        <f t="shared" si="4"/>
        <v>0</v>
      </c>
      <c r="J123" s="4">
        <f t="shared" si="5"/>
        <v>7.6580000000000004</v>
      </c>
      <c r="K123" s="121">
        <f t="shared" si="3"/>
        <v>0</v>
      </c>
      <c r="M123" s="231"/>
    </row>
    <row r="124" spans="1:13">
      <c r="A124" s="127">
        <v>15008</v>
      </c>
      <c r="B124" s="37" t="s">
        <v>187</v>
      </c>
      <c r="C124" s="220"/>
      <c r="D124" s="220"/>
      <c r="E124" s="229"/>
      <c r="F124" s="229"/>
      <c r="G124"/>
      <c r="H124" s="188">
        <f t="shared" si="4"/>
        <v>0</v>
      </c>
      <c r="J124" s="4">
        <f t="shared" si="5"/>
        <v>7.6580000000000004</v>
      </c>
      <c r="K124" s="121">
        <f t="shared" si="3"/>
        <v>0</v>
      </c>
      <c r="M124" s="231"/>
    </row>
    <row r="125" spans="1:13">
      <c r="A125" s="127">
        <v>15009</v>
      </c>
      <c r="B125" s="37" t="s">
        <v>245</v>
      </c>
      <c r="C125" s="189">
        <f>1125075.82-540747.25</f>
        <v>584328.57000000007</v>
      </c>
      <c r="D125" s="221"/>
      <c r="E125" s="230"/>
      <c r="F125" s="230"/>
      <c r="G125"/>
      <c r="H125" s="188">
        <f t="shared" si="4"/>
        <v>584328.56999999995</v>
      </c>
      <c r="J125" s="4">
        <f t="shared" si="5"/>
        <v>7.6580000000000004</v>
      </c>
      <c r="K125" s="121">
        <f t="shared" si="3"/>
        <v>4474788.1900000004</v>
      </c>
      <c r="M125" s="231"/>
    </row>
    <row r="126" spans="1:13">
      <c r="A126" s="127">
        <v>15010</v>
      </c>
      <c r="B126" s="37" t="s">
        <v>219</v>
      </c>
      <c r="C126" s="220"/>
      <c r="D126" s="220"/>
      <c r="E126" s="229"/>
      <c r="F126" s="229"/>
      <c r="G126"/>
      <c r="H126" s="188">
        <f t="shared" si="4"/>
        <v>0</v>
      </c>
      <c r="J126" s="4">
        <f t="shared" si="5"/>
        <v>7.6580000000000004</v>
      </c>
      <c r="K126" s="121">
        <f t="shared" si="3"/>
        <v>0</v>
      </c>
      <c r="M126" s="231"/>
    </row>
    <row r="127" spans="1:13">
      <c r="A127" s="127">
        <v>15011</v>
      </c>
      <c r="B127" s="37" t="s">
        <v>220</v>
      </c>
      <c r="C127" s="220"/>
      <c r="D127" s="220"/>
      <c r="E127" s="229"/>
      <c r="F127" s="229"/>
      <c r="G127"/>
      <c r="H127" s="188">
        <f t="shared" si="4"/>
        <v>0</v>
      </c>
      <c r="J127" s="4">
        <f t="shared" si="5"/>
        <v>7.6580000000000004</v>
      </c>
      <c r="K127" s="121">
        <f t="shared" si="3"/>
        <v>0</v>
      </c>
      <c r="M127" s="231"/>
    </row>
    <row r="128" spans="1:13">
      <c r="A128" s="127">
        <v>15012</v>
      </c>
      <c r="B128" s="37" t="s">
        <v>221</v>
      </c>
      <c r="C128" s="220"/>
      <c r="D128" s="220"/>
      <c r="E128" s="229"/>
      <c r="F128" s="229"/>
      <c r="G128"/>
      <c r="H128" s="188">
        <f t="shared" si="4"/>
        <v>0</v>
      </c>
      <c r="J128" s="4">
        <f t="shared" si="5"/>
        <v>7.6580000000000004</v>
      </c>
      <c r="K128" s="121">
        <f t="shared" si="3"/>
        <v>0</v>
      </c>
      <c r="M128" s="231"/>
    </row>
    <row r="129" spans="1:13">
      <c r="A129" s="127">
        <v>15013</v>
      </c>
      <c r="B129" s="37" t="s">
        <v>244</v>
      </c>
      <c r="C129" s="220"/>
      <c r="D129" s="220"/>
      <c r="E129" s="229"/>
      <c r="F129" s="229"/>
      <c r="G129"/>
      <c r="H129" s="188">
        <f t="shared" si="4"/>
        <v>0</v>
      </c>
      <c r="J129" s="4">
        <f t="shared" si="5"/>
        <v>7.6580000000000004</v>
      </c>
      <c r="K129" s="121">
        <f t="shared" si="3"/>
        <v>0</v>
      </c>
      <c r="M129" s="231"/>
    </row>
    <row r="130" spans="1:13">
      <c r="A130" s="127">
        <v>15014</v>
      </c>
      <c r="B130" s="37" t="s">
        <v>188</v>
      </c>
      <c r="C130" s="220"/>
      <c r="D130" s="220"/>
      <c r="E130" s="229"/>
      <c r="F130" s="229"/>
      <c r="G130"/>
      <c r="H130" s="188">
        <f t="shared" si="4"/>
        <v>0</v>
      </c>
      <c r="J130" s="4">
        <f t="shared" si="5"/>
        <v>7.6580000000000004</v>
      </c>
      <c r="K130" s="121">
        <f t="shared" si="3"/>
        <v>0</v>
      </c>
      <c r="M130" s="231"/>
    </row>
    <row r="131" spans="1:13">
      <c r="A131" s="127">
        <v>15015</v>
      </c>
      <c r="B131" s="37" t="s">
        <v>189</v>
      </c>
      <c r="C131" s="220"/>
      <c r="D131" s="220"/>
      <c r="E131" s="229"/>
      <c r="F131" s="229"/>
      <c r="G131"/>
      <c r="H131" s="188">
        <f t="shared" si="4"/>
        <v>0</v>
      </c>
      <c r="J131" s="4">
        <f t="shared" si="5"/>
        <v>7.6580000000000004</v>
      </c>
      <c r="K131" s="121">
        <f t="shared" si="3"/>
        <v>0</v>
      </c>
      <c r="M131" s="231"/>
    </row>
    <row r="132" spans="1:13">
      <c r="A132" s="130">
        <v>15016</v>
      </c>
      <c r="B132" s="123" t="s">
        <v>241</v>
      </c>
      <c r="C132" s="221">
        <v>32435.39</v>
      </c>
      <c r="D132" s="221"/>
      <c r="E132" s="230"/>
      <c r="F132" s="230">
        <v>6340.3299999999981</v>
      </c>
      <c r="G132" s="190"/>
      <c r="H132" s="190">
        <f t="shared" si="4"/>
        <v>26095.06</v>
      </c>
      <c r="J132" s="4">
        <f t="shared" si="5"/>
        <v>7.6580000000000004</v>
      </c>
      <c r="K132" s="124">
        <f t="shared" si="3"/>
        <v>199835.97</v>
      </c>
      <c r="M132" s="231"/>
    </row>
    <row r="133" spans="1:13">
      <c r="A133" s="129">
        <v>15017</v>
      </c>
      <c r="B133" s="132" t="s">
        <v>222</v>
      </c>
      <c r="C133" s="220"/>
      <c r="D133" s="220"/>
      <c r="E133" s="229"/>
      <c r="F133" s="229"/>
      <c r="G133"/>
      <c r="H133" s="188">
        <f t="shared" si="4"/>
        <v>0</v>
      </c>
      <c r="J133" s="4">
        <f t="shared" si="5"/>
        <v>7.6580000000000004</v>
      </c>
      <c r="K133" s="121">
        <f t="shared" si="3"/>
        <v>0</v>
      </c>
      <c r="M133" s="231"/>
    </row>
    <row r="134" spans="1:13">
      <c r="A134" s="129">
        <v>15018</v>
      </c>
      <c r="B134" s="132" t="s">
        <v>223</v>
      </c>
      <c r="C134" s="220"/>
      <c r="D134" s="220"/>
      <c r="E134" s="229"/>
      <c r="F134" s="229"/>
      <c r="G134"/>
      <c r="H134" s="188">
        <f t="shared" si="4"/>
        <v>0</v>
      </c>
      <c r="J134" s="4">
        <f t="shared" si="5"/>
        <v>7.6580000000000004</v>
      </c>
      <c r="K134" s="121">
        <f t="shared" si="3"/>
        <v>0</v>
      </c>
      <c r="M134" s="231"/>
    </row>
    <row r="135" spans="1:13">
      <c r="A135" s="133"/>
      <c r="B135" s="134" t="s">
        <v>479</v>
      </c>
      <c r="C135" s="220"/>
      <c r="D135" s="220"/>
      <c r="E135" s="229"/>
      <c r="F135" s="229"/>
      <c r="G135"/>
      <c r="H135" s="188">
        <f t="shared" si="4"/>
        <v>0</v>
      </c>
      <c r="J135" s="4">
        <f t="shared" si="5"/>
        <v>7.6580000000000004</v>
      </c>
      <c r="K135" s="121">
        <f t="shared" si="3"/>
        <v>0</v>
      </c>
      <c r="M135" s="231"/>
    </row>
    <row r="136" spans="1:13">
      <c r="A136" s="127">
        <v>15101</v>
      </c>
      <c r="B136" s="37" t="s">
        <v>207</v>
      </c>
      <c r="C136" s="220"/>
      <c r="D136" s="220"/>
      <c r="E136" s="229"/>
      <c r="F136" s="229"/>
      <c r="G136"/>
      <c r="H136" s="188">
        <f t="shared" si="4"/>
        <v>0</v>
      </c>
      <c r="J136" s="4">
        <f t="shared" si="5"/>
        <v>7.6580000000000004</v>
      </c>
      <c r="K136" s="121">
        <f t="shared" ref="K136:K199" si="6">ROUND(H136*J136,2)</f>
        <v>0</v>
      </c>
      <c r="M136" s="231"/>
    </row>
    <row r="137" spans="1:13">
      <c r="A137" s="127">
        <v>15102</v>
      </c>
      <c r="B137" s="37" t="s">
        <v>208</v>
      </c>
      <c r="C137" s="220"/>
      <c r="D137" s="220"/>
      <c r="E137" s="229"/>
      <c r="F137" s="229"/>
      <c r="G137"/>
      <c r="H137" s="188">
        <f t="shared" si="4"/>
        <v>0</v>
      </c>
      <c r="J137" s="4">
        <f t="shared" ref="J137:J200" si="7">J136</f>
        <v>7.6580000000000004</v>
      </c>
      <c r="K137" s="121">
        <f t="shared" si="6"/>
        <v>0</v>
      </c>
      <c r="M137" s="231"/>
    </row>
    <row r="138" spans="1:13">
      <c r="A138" s="127">
        <v>15103</v>
      </c>
      <c r="B138" s="37" t="s">
        <v>209</v>
      </c>
      <c r="C138" s="220"/>
      <c r="D138" s="220"/>
      <c r="E138" s="229"/>
      <c r="F138" s="229"/>
      <c r="G138"/>
      <c r="H138" s="188">
        <f t="shared" si="4"/>
        <v>0</v>
      </c>
      <c r="J138" s="4">
        <f t="shared" si="7"/>
        <v>7.6580000000000004</v>
      </c>
      <c r="K138" s="121">
        <f t="shared" si="6"/>
        <v>0</v>
      </c>
      <c r="M138" s="231"/>
    </row>
    <row r="139" spans="1:13">
      <c r="A139" s="127">
        <v>15104</v>
      </c>
      <c r="B139" s="37" t="s">
        <v>210</v>
      </c>
      <c r="C139" s="220"/>
      <c r="D139" s="220"/>
      <c r="E139" s="229"/>
      <c r="F139" s="229"/>
      <c r="G139"/>
      <c r="H139" s="188">
        <f t="shared" ref="H139:H202" si="8">ROUND(C139-D139+E139-F139,2)</f>
        <v>0</v>
      </c>
      <c r="J139" s="4">
        <f t="shared" si="7"/>
        <v>7.6580000000000004</v>
      </c>
      <c r="K139" s="121">
        <f t="shared" si="6"/>
        <v>0</v>
      </c>
      <c r="M139" s="231"/>
    </row>
    <row r="140" spans="1:13">
      <c r="A140" s="127">
        <v>15105</v>
      </c>
      <c r="B140" s="37" t="s">
        <v>211</v>
      </c>
      <c r="C140" s="220"/>
      <c r="D140" s="220"/>
      <c r="E140" s="229"/>
      <c r="F140" s="229"/>
      <c r="G140"/>
      <c r="H140" s="188">
        <f t="shared" si="8"/>
        <v>0</v>
      </c>
      <c r="J140" s="4">
        <f t="shared" si="7"/>
        <v>7.6580000000000004</v>
      </c>
      <c r="K140" s="121">
        <f t="shared" si="6"/>
        <v>0</v>
      </c>
      <c r="M140" s="231"/>
    </row>
    <row r="141" spans="1:13">
      <c r="A141" s="127">
        <v>15106</v>
      </c>
      <c r="B141" s="37" t="s">
        <v>212</v>
      </c>
      <c r="C141" s="220"/>
      <c r="D141" s="220"/>
      <c r="E141" s="229"/>
      <c r="F141" s="229"/>
      <c r="G141"/>
      <c r="H141" s="188">
        <f t="shared" si="8"/>
        <v>0</v>
      </c>
      <c r="J141" s="4">
        <f t="shared" si="7"/>
        <v>7.6580000000000004</v>
      </c>
      <c r="K141" s="121">
        <f t="shared" si="6"/>
        <v>0</v>
      </c>
      <c r="M141" s="231"/>
    </row>
    <row r="142" spans="1:13">
      <c r="A142" s="127">
        <v>15107</v>
      </c>
      <c r="B142" s="37" t="s">
        <v>213</v>
      </c>
      <c r="C142" s="220"/>
      <c r="D142" s="220"/>
      <c r="E142" s="229"/>
      <c r="F142" s="229"/>
      <c r="G142"/>
      <c r="H142" s="188">
        <f t="shared" si="8"/>
        <v>0</v>
      </c>
      <c r="J142" s="4">
        <f t="shared" si="7"/>
        <v>7.6580000000000004</v>
      </c>
      <c r="K142" s="121">
        <f t="shared" si="6"/>
        <v>0</v>
      </c>
      <c r="M142" s="231"/>
    </row>
    <row r="143" spans="1:13">
      <c r="A143" s="127">
        <v>15108</v>
      </c>
      <c r="B143" s="37" t="s">
        <v>214</v>
      </c>
      <c r="C143" s="220"/>
      <c r="D143" s="220"/>
      <c r="E143" s="229"/>
      <c r="F143" s="229"/>
      <c r="G143"/>
      <c r="H143" s="188">
        <f t="shared" si="8"/>
        <v>0</v>
      </c>
      <c r="J143" s="4">
        <f t="shared" si="7"/>
        <v>7.6580000000000004</v>
      </c>
      <c r="K143" s="121">
        <f t="shared" si="6"/>
        <v>0</v>
      </c>
      <c r="M143" s="231"/>
    </row>
    <row r="144" spans="1:13">
      <c r="A144" s="127">
        <v>15109</v>
      </c>
      <c r="B144" s="37" t="s">
        <v>215</v>
      </c>
      <c r="C144" s="220"/>
      <c r="D144" s="220"/>
      <c r="E144" s="229"/>
      <c r="F144" s="229"/>
      <c r="G144"/>
      <c r="H144" s="188">
        <f t="shared" si="8"/>
        <v>0</v>
      </c>
      <c r="J144" s="4">
        <f t="shared" si="7"/>
        <v>7.6580000000000004</v>
      </c>
      <c r="K144" s="121">
        <f t="shared" si="6"/>
        <v>0</v>
      </c>
      <c r="M144" s="231"/>
    </row>
    <row r="145" spans="1:13">
      <c r="A145" s="127">
        <v>15110</v>
      </c>
      <c r="B145" s="37" t="s">
        <v>190</v>
      </c>
      <c r="C145" s="220"/>
      <c r="D145" s="220"/>
      <c r="E145" s="229"/>
      <c r="F145" s="229"/>
      <c r="G145"/>
      <c r="H145" s="188">
        <f t="shared" si="8"/>
        <v>0</v>
      </c>
      <c r="J145" s="4">
        <f t="shared" si="7"/>
        <v>7.6580000000000004</v>
      </c>
      <c r="K145" s="121">
        <f t="shared" si="6"/>
        <v>0</v>
      </c>
      <c r="M145" s="231"/>
    </row>
    <row r="146" spans="1:13">
      <c r="A146" s="127">
        <v>15111</v>
      </c>
      <c r="B146" s="37" t="s">
        <v>191</v>
      </c>
      <c r="C146" s="220"/>
      <c r="D146" s="220"/>
      <c r="E146" s="229"/>
      <c r="F146" s="229"/>
      <c r="G146"/>
      <c r="H146" s="188">
        <f t="shared" si="8"/>
        <v>0</v>
      </c>
      <c r="J146" s="4">
        <f t="shared" si="7"/>
        <v>7.6580000000000004</v>
      </c>
      <c r="K146" s="121">
        <f t="shared" si="6"/>
        <v>0</v>
      </c>
      <c r="M146" s="231"/>
    </row>
    <row r="147" spans="1:13">
      <c r="A147" s="127">
        <v>15112</v>
      </c>
      <c r="B147" s="37" t="s">
        <v>192</v>
      </c>
      <c r="C147" s="220"/>
      <c r="D147" s="220"/>
      <c r="E147" s="229"/>
      <c r="F147" s="229"/>
      <c r="G147"/>
      <c r="H147" s="188">
        <f t="shared" si="8"/>
        <v>0</v>
      </c>
      <c r="J147" s="4">
        <f t="shared" si="7"/>
        <v>7.6580000000000004</v>
      </c>
      <c r="K147" s="121">
        <f t="shared" si="6"/>
        <v>0</v>
      </c>
      <c r="M147" s="231"/>
    </row>
    <row r="148" spans="1:13">
      <c r="A148" s="127">
        <v>15113</v>
      </c>
      <c r="B148" s="37" t="s">
        <v>193</v>
      </c>
      <c r="C148" s="220"/>
      <c r="D148" s="220"/>
      <c r="E148" s="229"/>
      <c r="F148" s="229"/>
      <c r="G148"/>
      <c r="H148" s="188">
        <f t="shared" si="8"/>
        <v>0</v>
      </c>
      <c r="J148" s="4">
        <f t="shared" si="7"/>
        <v>7.6580000000000004</v>
      </c>
      <c r="K148" s="121">
        <f t="shared" si="6"/>
        <v>0</v>
      </c>
      <c r="M148" s="231"/>
    </row>
    <row r="149" spans="1:13">
      <c r="A149" s="127">
        <v>15114</v>
      </c>
      <c r="B149" s="37" t="s">
        <v>216</v>
      </c>
      <c r="C149" s="220"/>
      <c r="D149" s="220"/>
      <c r="E149" s="229"/>
      <c r="F149" s="229"/>
      <c r="G149"/>
      <c r="H149" s="188">
        <f t="shared" si="8"/>
        <v>0</v>
      </c>
      <c r="J149" s="4">
        <f t="shared" si="7"/>
        <v>7.6580000000000004</v>
      </c>
      <c r="K149" s="121">
        <f t="shared" si="6"/>
        <v>0</v>
      </c>
      <c r="M149" s="231"/>
    </row>
    <row r="150" spans="1:13">
      <c r="A150" s="127">
        <v>15115</v>
      </c>
      <c r="B150" s="37" t="s">
        <v>194</v>
      </c>
      <c r="C150" s="220"/>
      <c r="D150" s="220"/>
      <c r="E150" s="229"/>
      <c r="F150" s="229"/>
      <c r="G150"/>
      <c r="H150" s="188">
        <f t="shared" si="8"/>
        <v>0</v>
      </c>
      <c r="J150" s="4">
        <f t="shared" si="7"/>
        <v>7.6580000000000004</v>
      </c>
      <c r="K150" s="121">
        <f t="shared" si="6"/>
        <v>0</v>
      </c>
      <c r="M150" s="231"/>
    </row>
    <row r="151" spans="1:13">
      <c r="A151" s="127">
        <v>15116</v>
      </c>
      <c r="B151" s="37" t="s">
        <v>195</v>
      </c>
      <c r="C151" s="220"/>
      <c r="D151" s="220"/>
      <c r="E151" s="229"/>
      <c r="F151" s="229"/>
      <c r="G151"/>
      <c r="H151" s="188">
        <f t="shared" si="8"/>
        <v>0</v>
      </c>
      <c r="J151" s="4">
        <f t="shared" si="7"/>
        <v>7.6580000000000004</v>
      </c>
      <c r="K151" s="121">
        <f t="shared" si="6"/>
        <v>0</v>
      </c>
      <c r="M151" s="231"/>
    </row>
    <row r="152" spans="1:13">
      <c r="A152" s="127">
        <v>15117</v>
      </c>
      <c r="B152" s="37" t="s">
        <v>196</v>
      </c>
      <c r="C152" s="220"/>
      <c r="D152" s="220"/>
      <c r="E152" s="229"/>
      <c r="F152" s="229"/>
      <c r="G152"/>
      <c r="H152" s="188">
        <f t="shared" si="8"/>
        <v>0</v>
      </c>
      <c r="J152" s="4">
        <f t="shared" si="7"/>
        <v>7.6580000000000004</v>
      </c>
      <c r="K152" s="121">
        <f t="shared" si="6"/>
        <v>0</v>
      </c>
      <c r="M152" s="231"/>
    </row>
    <row r="153" spans="1:13">
      <c r="A153" s="127">
        <v>15118</v>
      </c>
      <c r="B153" s="37" t="s">
        <v>197</v>
      </c>
      <c r="C153" s="220"/>
      <c r="D153" s="220"/>
      <c r="E153" s="229"/>
      <c r="F153" s="229"/>
      <c r="G153"/>
      <c r="H153" s="188">
        <f t="shared" si="8"/>
        <v>0</v>
      </c>
      <c r="J153" s="4">
        <f t="shared" si="7"/>
        <v>7.6580000000000004</v>
      </c>
      <c r="K153" s="121">
        <f t="shared" si="6"/>
        <v>0</v>
      </c>
      <c r="M153" s="231"/>
    </row>
    <row r="154" spans="1:13">
      <c r="A154" s="127">
        <v>15119</v>
      </c>
      <c r="B154" s="37" t="s">
        <v>198</v>
      </c>
      <c r="C154" s="220"/>
      <c r="D154" s="220"/>
      <c r="E154" s="229"/>
      <c r="F154" s="229"/>
      <c r="G154"/>
      <c r="H154" s="188">
        <f t="shared" si="8"/>
        <v>0</v>
      </c>
      <c r="J154" s="4">
        <f t="shared" si="7"/>
        <v>7.6580000000000004</v>
      </c>
      <c r="K154" s="121">
        <f t="shared" si="6"/>
        <v>0</v>
      </c>
      <c r="M154" s="231"/>
    </row>
    <row r="155" spans="1:13">
      <c r="A155" s="127">
        <v>15120</v>
      </c>
      <c r="B155" s="37" t="s">
        <v>199</v>
      </c>
      <c r="C155" s="220"/>
      <c r="D155" s="220"/>
      <c r="E155" s="229"/>
      <c r="F155" s="229"/>
      <c r="G155"/>
      <c r="H155" s="188">
        <f t="shared" si="8"/>
        <v>0</v>
      </c>
      <c r="J155" s="4">
        <f t="shared" si="7"/>
        <v>7.6580000000000004</v>
      </c>
      <c r="K155" s="121">
        <f t="shared" si="6"/>
        <v>0</v>
      </c>
      <c r="M155" s="231"/>
    </row>
    <row r="156" spans="1:13">
      <c r="A156" s="127">
        <v>15121</v>
      </c>
      <c r="B156" s="37" t="s">
        <v>200</v>
      </c>
      <c r="C156" s="220"/>
      <c r="D156" s="220"/>
      <c r="E156" s="229"/>
      <c r="F156" s="229"/>
      <c r="G156"/>
      <c r="H156" s="188">
        <f t="shared" si="8"/>
        <v>0</v>
      </c>
      <c r="J156" s="4">
        <f t="shared" si="7"/>
        <v>7.6580000000000004</v>
      </c>
      <c r="K156" s="121">
        <f t="shared" si="6"/>
        <v>0</v>
      </c>
      <c r="M156" s="231"/>
    </row>
    <row r="157" spans="1:13">
      <c r="A157" s="127">
        <v>15122</v>
      </c>
      <c r="B157" s="37" t="s">
        <v>201</v>
      </c>
      <c r="C157" s="220"/>
      <c r="D157" s="220"/>
      <c r="E157" s="229"/>
      <c r="F157" s="229"/>
      <c r="G157"/>
      <c r="H157" s="188">
        <f t="shared" si="8"/>
        <v>0</v>
      </c>
      <c r="J157" s="4">
        <f t="shared" si="7"/>
        <v>7.6580000000000004</v>
      </c>
      <c r="K157" s="121">
        <f t="shared" si="6"/>
        <v>0</v>
      </c>
      <c r="M157" s="231"/>
    </row>
    <row r="158" spans="1:13">
      <c r="A158" s="127">
        <v>15123</v>
      </c>
      <c r="B158" s="37" t="s">
        <v>202</v>
      </c>
      <c r="C158" s="220"/>
      <c r="D158" s="220"/>
      <c r="E158" s="229"/>
      <c r="F158" s="229"/>
      <c r="G158"/>
      <c r="H158" s="188">
        <f t="shared" si="8"/>
        <v>0</v>
      </c>
      <c r="J158" s="4">
        <f t="shared" si="7"/>
        <v>7.6580000000000004</v>
      </c>
      <c r="K158" s="121">
        <f t="shared" si="6"/>
        <v>0</v>
      </c>
      <c r="M158" s="231"/>
    </row>
    <row r="159" spans="1:13">
      <c r="A159" s="127">
        <v>15124</v>
      </c>
      <c r="B159" s="37" t="s">
        <v>203</v>
      </c>
      <c r="C159" s="220"/>
      <c r="D159" s="220"/>
      <c r="E159" s="229"/>
      <c r="F159" s="229"/>
      <c r="G159"/>
      <c r="H159" s="188">
        <f t="shared" si="8"/>
        <v>0</v>
      </c>
      <c r="J159" s="4">
        <f t="shared" si="7"/>
        <v>7.6580000000000004</v>
      </c>
      <c r="K159" s="121">
        <f t="shared" si="6"/>
        <v>0</v>
      </c>
      <c r="M159" s="231"/>
    </row>
    <row r="160" spans="1:13">
      <c r="A160" s="127">
        <v>15125</v>
      </c>
      <c r="B160" s="37" t="s">
        <v>204</v>
      </c>
      <c r="C160" s="220"/>
      <c r="D160" s="220"/>
      <c r="E160" s="229"/>
      <c r="F160" s="229"/>
      <c r="G160"/>
      <c r="H160" s="188">
        <f t="shared" si="8"/>
        <v>0</v>
      </c>
      <c r="J160" s="4">
        <f t="shared" si="7"/>
        <v>7.6580000000000004</v>
      </c>
      <c r="K160" s="121">
        <f t="shared" si="6"/>
        <v>0</v>
      </c>
      <c r="M160" s="231"/>
    </row>
    <row r="161" spans="1:14">
      <c r="A161" s="127">
        <v>15126</v>
      </c>
      <c r="B161" s="37" t="s">
        <v>205</v>
      </c>
      <c r="C161" s="220"/>
      <c r="D161" s="220"/>
      <c r="E161" s="229"/>
      <c r="F161" s="229"/>
      <c r="G161"/>
      <c r="H161" s="188">
        <f t="shared" si="8"/>
        <v>0</v>
      </c>
      <c r="J161" s="4">
        <f t="shared" si="7"/>
        <v>7.6580000000000004</v>
      </c>
      <c r="K161" s="121">
        <f t="shared" si="6"/>
        <v>0</v>
      </c>
      <c r="M161" s="231"/>
    </row>
    <row r="162" spans="1:14">
      <c r="A162" s="127">
        <v>15136</v>
      </c>
      <c r="B162" s="37" t="s">
        <v>217</v>
      </c>
      <c r="C162" s="220"/>
      <c r="D162" s="220"/>
      <c r="E162" s="229"/>
      <c r="F162" s="229"/>
      <c r="G162"/>
      <c r="H162" s="188">
        <f t="shared" si="8"/>
        <v>0</v>
      </c>
      <c r="J162" s="4">
        <f t="shared" si="7"/>
        <v>7.6580000000000004</v>
      </c>
      <c r="K162" s="121">
        <f t="shared" si="6"/>
        <v>0</v>
      </c>
      <c r="M162" s="231"/>
    </row>
    <row r="163" spans="1:14">
      <c r="A163" s="129">
        <v>15137</v>
      </c>
      <c r="B163" s="37" t="s">
        <v>206</v>
      </c>
      <c r="C163" s="220"/>
      <c r="D163" s="220"/>
      <c r="E163" s="229"/>
      <c r="F163" s="229"/>
      <c r="G163"/>
      <c r="H163" s="188">
        <f t="shared" si="8"/>
        <v>0</v>
      </c>
      <c r="J163" s="4">
        <f t="shared" si="7"/>
        <v>7.6580000000000004</v>
      </c>
      <c r="K163" s="121">
        <f t="shared" si="6"/>
        <v>0</v>
      </c>
      <c r="M163" s="231"/>
    </row>
    <row r="164" spans="1:14">
      <c r="A164" s="130">
        <v>21000</v>
      </c>
      <c r="B164" s="123" t="s">
        <v>480</v>
      </c>
      <c r="C164" s="221"/>
      <c r="D164" s="221">
        <v>26713.86</v>
      </c>
      <c r="E164" s="230"/>
      <c r="F164" s="230"/>
      <c r="G164" s="190"/>
      <c r="H164" s="190">
        <f t="shared" si="8"/>
        <v>-26713.86</v>
      </c>
      <c r="J164" s="4">
        <f t="shared" si="7"/>
        <v>7.6580000000000004</v>
      </c>
      <c r="K164" s="124">
        <f t="shared" si="6"/>
        <v>-204574.74</v>
      </c>
      <c r="M164" s="231"/>
      <c r="N164" s="231"/>
    </row>
    <row r="165" spans="1:14">
      <c r="A165" s="127">
        <v>21001</v>
      </c>
      <c r="B165" s="37" t="s">
        <v>256</v>
      </c>
      <c r="C165" s="220"/>
      <c r="D165" s="220"/>
      <c r="E165" s="229"/>
      <c r="F165" s="229"/>
      <c r="G165"/>
      <c r="H165" s="188">
        <f t="shared" si="8"/>
        <v>0</v>
      </c>
      <c r="J165" s="4">
        <f t="shared" si="7"/>
        <v>7.6580000000000004</v>
      </c>
      <c r="K165" s="121">
        <f t="shared" si="6"/>
        <v>0</v>
      </c>
      <c r="M165" s="231"/>
    </row>
    <row r="166" spans="1:14" s="126" customFormat="1">
      <c r="A166" s="127">
        <v>21002</v>
      </c>
      <c r="B166" s="37" t="s">
        <v>294</v>
      </c>
      <c r="C166" s="220"/>
      <c r="D166" s="220"/>
      <c r="E166" s="229"/>
      <c r="F166" s="229"/>
      <c r="G166" s="183"/>
      <c r="H166" s="188">
        <f t="shared" si="8"/>
        <v>0</v>
      </c>
      <c r="J166" s="4">
        <f t="shared" si="7"/>
        <v>7.6580000000000004</v>
      </c>
      <c r="K166" s="121">
        <f t="shared" si="6"/>
        <v>0</v>
      </c>
      <c r="L166"/>
      <c r="M166" s="231"/>
    </row>
    <row r="167" spans="1:14">
      <c r="A167" s="127">
        <v>22001</v>
      </c>
      <c r="B167" s="125" t="s">
        <v>179</v>
      </c>
      <c r="C167" s="220"/>
      <c r="D167" s="220">
        <v>194409.82</v>
      </c>
      <c r="E167" s="229"/>
      <c r="F167" s="229"/>
      <c r="G167"/>
      <c r="H167" s="188">
        <f t="shared" si="8"/>
        <v>-194409.82</v>
      </c>
      <c r="J167" s="4">
        <f t="shared" si="7"/>
        <v>7.6580000000000004</v>
      </c>
      <c r="K167" s="121">
        <f t="shared" si="6"/>
        <v>-1488790.4</v>
      </c>
      <c r="M167" s="231"/>
      <c r="N167" s="231"/>
    </row>
    <row r="168" spans="1:14">
      <c r="A168" s="127">
        <v>22002</v>
      </c>
      <c r="B168" s="125" t="s">
        <v>180</v>
      </c>
      <c r="C168" s="220"/>
      <c r="D168" s="220">
        <v>480257.07</v>
      </c>
      <c r="E168" s="229"/>
      <c r="F168" s="229"/>
      <c r="G168"/>
      <c r="H168" s="188">
        <f t="shared" si="8"/>
        <v>-480257.07</v>
      </c>
      <c r="J168" s="4">
        <f t="shared" si="7"/>
        <v>7.6580000000000004</v>
      </c>
      <c r="K168" s="121">
        <f t="shared" si="6"/>
        <v>-3677808.6400000001</v>
      </c>
      <c r="M168" s="231"/>
      <c r="N168" s="231"/>
    </row>
    <row r="169" spans="1:14">
      <c r="A169" s="127">
        <v>22101</v>
      </c>
      <c r="B169" s="37" t="s">
        <v>247</v>
      </c>
      <c r="C169" s="220"/>
      <c r="D169" s="220">
        <v>296009.99</v>
      </c>
      <c r="E169" s="229"/>
      <c r="F169" s="229"/>
      <c r="G169"/>
      <c r="H169" s="188">
        <f t="shared" si="8"/>
        <v>-296009.99</v>
      </c>
      <c r="J169" s="4">
        <f t="shared" si="7"/>
        <v>7.6580000000000004</v>
      </c>
      <c r="K169" s="121">
        <f t="shared" si="6"/>
        <v>-2266844.5</v>
      </c>
      <c r="M169" s="231"/>
      <c r="N169" s="231"/>
    </row>
    <row r="170" spans="1:14">
      <c r="A170" s="127">
        <v>23001</v>
      </c>
      <c r="B170" s="37" t="s">
        <v>246</v>
      </c>
      <c r="C170" s="220"/>
      <c r="D170" s="220"/>
      <c r="E170" s="229"/>
      <c r="F170" s="229"/>
      <c r="G170"/>
      <c r="H170" s="188">
        <f t="shared" si="8"/>
        <v>0</v>
      </c>
      <c r="J170" s="4">
        <f t="shared" si="7"/>
        <v>7.6580000000000004</v>
      </c>
      <c r="K170" s="121">
        <f t="shared" si="6"/>
        <v>0</v>
      </c>
      <c r="M170" s="231"/>
    </row>
    <row r="171" spans="1:14">
      <c r="A171" s="127">
        <v>25001</v>
      </c>
      <c r="B171" s="37" t="s">
        <v>248</v>
      </c>
      <c r="C171" s="220"/>
      <c r="D171" s="192"/>
      <c r="E171" s="229"/>
      <c r="F171" s="229"/>
      <c r="G171"/>
      <c r="H171" s="188">
        <f t="shared" si="8"/>
        <v>0</v>
      </c>
      <c r="J171" s="4">
        <f t="shared" si="7"/>
        <v>7.6580000000000004</v>
      </c>
      <c r="K171" s="121">
        <f t="shared" si="6"/>
        <v>0</v>
      </c>
      <c r="M171" s="231"/>
    </row>
    <row r="172" spans="1:14">
      <c r="A172" s="127">
        <v>25002</v>
      </c>
      <c r="B172" s="37" t="s">
        <v>249</v>
      </c>
      <c r="C172" s="220"/>
      <c r="D172" s="220"/>
      <c r="E172" s="229"/>
      <c r="F172" s="229"/>
      <c r="G172"/>
      <c r="H172" s="188">
        <f t="shared" si="8"/>
        <v>0</v>
      </c>
      <c r="J172" s="4">
        <f t="shared" si="7"/>
        <v>7.6580000000000004</v>
      </c>
      <c r="K172" s="121">
        <f t="shared" si="6"/>
        <v>0</v>
      </c>
      <c r="M172" s="231"/>
    </row>
    <row r="173" spans="1:14">
      <c r="A173" s="127">
        <v>25003</v>
      </c>
      <c r="B173" s="37" t="s">
        <v>250</v>
      </c>
      <c r="C173" s="220"/>
      <c r="D173" s="220"/>
      <c r="E173" s="229"/>
      <c r="F173" s="229"/>
      <c r="G173"/>
      <c r="H173" s="188">
        <f t="shared" si="8"/>
        <v>0</v>
      </c>
      <c r="J173" s="4">
        <f t="shared" si="7"/>
        <v>7.6580000000000004</v>
      </c>
      <c r="K173" s="121">
        <f t="shared" si="6"/>
        <v>0</v>
      </c>
      <c r="M173" s="231"/>
    </row>
    <row r="174" spans="1:14">
      <c r="A174" s="127">
        <v>25004</v>
      </c>
      <c r="B174" s="37" t="s">
        <v>251</v>
      </c>
      <c r="C174" s="220"/>
      <c r="D174" s="220">
        <v>793281.56</v>
      </c>
      <c r="E174" s="229"/>
      <c r="F174" s="229"/>
      <c r="G174"/>
      <c r="H174" s="188">
        <f t="shared" si="8"/>
        <v>-793281.56</v>
      </c>
      <c r="J174" s="4">
        <f t="shared" si="7"/>
        <v>7.6580000000000004</v>
      </c>
      <c r="K174" s="121">
        <f t="shared" si="6"/>
        <v>-6074950.1900000004</v>
      </c>
      <c r="M174" s="231"/>
      <c r="N174" s="231"/>
    </row>
    <row r="175" spans="1:14">
      <c r="A175" s="127">
        <v>25005</v>
      </c>
      <c r="B175" s="37" t="s">
        <v>252</v>
      </c>
      <c r="C175" s="220"/>
      <c r="D175" s="220"/>
      <c r="E175" s="229"/>
      <c r="F175" s="229"/>
      <c r="G175"/>
      <c r="H175" s="188">
        <f t="shared" si="8"/>
        <v>0</v>
      </c>
      <c r="J175" s="4">
        <f t="shared" si="7"/>
        <v>7.6580000000000004</v>
      </c>
      <c r="K175" s="121">
        <f t="shared" si="6"/>
        <v>0</v>
      </c>
      <c r="M175" s="231"/>
    </row>
    <row r="176" spans="1:14">
      <c r="A176" s="127">
        <v>25006</v>
      </c>
      <c r="B176" s="37" t="s">
        <v>480</v>
      </c>
      <c r="C176" s="192"/>
      <c r="D176" s="220">
        <v>82015.55</v>
      </c>
      <c r="E176" s="229"/>
      <c r="F176" s="229"/>
      <c r="G176"/>
      <c r="H176" s="188">
        <f t="shared" si="8"/>
        <v>-82015.55</v>
      </c>
      <c r="J176" s="4">
        <f t="shared" si="7"/>
        <v>7.6580000000000004</v>
      </c>
      <c r="K176" s="121">
        <f t="shared" si="6"/>
        <v>-628075.07999999996</v>
      </c>
      <c r="M176" s="231"/>
      <c r="N176" s="231"/>
    </row>
    <row r="177" spans="1:14">
      <c r="A177" s="127">
        <v>25007</v>
      </c>
      <c r="B177" s="37" t="s">
        <v>286</v>
      </c>
      <c r="C177" s="220">
        <v>142956</v>
      </c>
      <c r="D177" s="220"/>
      <c r="E177" s="229"/>
      <c r="F177" s="229">
        <v>142956</v>
      </c>
      <c r="G177"/>
      <c r="H177" s="188">
        <f t="shared" si="8"/>
        <v>0</v>
      </c>
      <c r="J177" s="4">
        <f t="shared" si="7"/>
        <v>7.6580000000000004</v>
      </c>
      <c r="K177" s="121">
        <f t="shared" si="6"/>
        <v>0</v>
      </c>
      <c r="M177" s="231"/>
    </row>
    <row r="178" spans="1:14">
      <c r="A178" s="127">
        <v>25008</v>
      </c>
      <c r="B178" s="125" t="s">
        <v>287</v>
      </c>
      <c r="C178" s="220"/>
      <c r="D178" s="220"/>
      <c r="E178" s="229"/>
      <c r="F178" s="229"/>
      <c r="G178"/>
      <c r="H178" s="188">
        <f t="shared" si="8"/>
        <v>0</v>
      </c>
      <c r="J178" s="4">
        <f t="shared" si="7"/>
        <v>7.6580000000000004</v>
      </c>
      <c r="K178" s="121">
        <f t="shared" si="6"/>
        <v>0</v>
      </c>
      <c r="M178" s="231"/>
    </row>
    <row r="179" spans="1:14">
      <c r="A179" s="127">
        <v>25009</v>
      </c>
      <c r="B179" s="125" t="s">
        <v>288</v>
      </c>
      <c r="C179" s="220"/>
      <c r="D179" s="220"/>
      <c r="E179" s="229"/>
      <c r="F179" s="229"/>
      <c r="G179"/>
      <c r="H179" s="188">
        <f t="shared" si="8"/>
        <v>0</v>
      </c>
      <c r="J179" s="4">
        <f t="shared" si="7"/>
        <v>7.6580000000000004</v>
      </c>
      <c r="K179" s="121">
        <f t="shared" si="6"/>
        <v>0</v>
      </c>
      <c r="M179" s="231"/>
    </row>
    <row r="180" spans="1:14">
      <c r="A180" s="127">
        <v>25010</v>
      </c>
      <c r="B180" s="37" t="s">
        <v>253</v>
      </c>
      <c r="C180" s="220"/>
      <c r="D180" s="220"/>
      <c r="E180" s="229"/>
      <c r="F180" s="229"/>
      <c r="G180"/>
      <c r="H180" s="188">
        <f t="shared" si="8"/>
        <v>0</v>
      </c>
      <c r="J180" s="4">
        <f t="shared" si="7"/>
        <v>7.6580000000000004</v>
      </c>
      <c r="K180" s="121">
        <f t="shared" si="6"/>
        <v>0</v>
      </c>
      <c r="M180" s="231"/>
    </row>
    <row r="181" spans="1:14">
      <c r="A181" s="127">
        <v>25011</v>
      </c>
      <c r="B181" s="125" t="s">
        <v>289</v>
      </c>
      <c r="C181" s="220"/>
      <c r="D181" s="220"/>
      <c r="E181" s="229"/>
      <c r="F181" s="229"/>
      <c r="G181"/>
      <c r="H181" s="188">
        <f t="shared" si="8"/>
        <v>0</v>
      </c>
      <c r="J181" s="4">
        <f t="shared" si="7"/>
        <v>7.6580000000000004</v>
      </c>
      <c r="K181" s="121">
        <f t="shared" si="6"/>
        <v>0</v>
      </c>
      <c r="M181" s="231"/>
    </row>
    <row r="182" spans="1:14">
      <c r="A182" s="127">
        <v>25012</v>
      </c>
      <c r="B182" s="37" t="s">
        <v>242</v>
      </c>
      <c r="C182" s="221"/>
      <c r="D182" s="189">
        <v>31194.48</v>
      </c>
      <c r="E182" s="230">
        <v>6270.3999999999978</v>
      </c>
      <c r="F182" s="230"/>
      <c r="G182"/>
      <c r="H182" s="188">
        <f t="shared" si="8"/>
        <v>-24924.080000000002</v>
      </c>
      <c r="I182" s="231"/>
      <c r="J182" s="4">
        <f t="shared" si="7"/>
        <v>7.6580000000000004</v>
      </c>
      <c r="K182" s="121">
        <f t="shared" si="6"/>
        <v>-190868.6</v>
      </c>
      <c r="M182" s="231"/>
      <c r="N182" s="231"/>
    </row>
    <row r="183" spans="1:14">
      <c r="A183" s="127">
        <v>25013</v>
      </c>
      <c r="B183" s="37" t="s">
        <v>292</v>
      </c>
      <c r="C183" s="220"/>
      <c r="D183" s="220"/>
      <c r="E183" s="229"/>
      <c r="F183" s="229"/>
      <c r="G183"/>
      <c r="H183" s="188">
        <f t="shared" si="8"/>
        <v>0</v>
      </c>
      <c r="J183" s="4">
        <f t="shared" si="7"/>
        <v>7.6580000000000004</v>
      </c>
      <c r="K183" s="121">
        <f t="shared" si="6"/>
        <v>0</v>
      </c>
      <c r="M183" s="231"/>
    </row>
    <row r="184" spans="1:14">
      <c r="A184" s="129">
        <v>25014</v>
      </c>
      <c r="B184" s="132" t="s">
        <v>293</v>
      </c>
      <c r="C184" s="220"/>
      <c r="D184" s="220"/>
      <c r="E184" s="229"/>
      <c r="F184" s="229"/>
      <c r="G184"/>
      <c r="H184" s="188">
        <f t="shared" si="8"/>
        <v>0</v>
      </c>
      <c r="J184" s="4">
        <f t="shared" si="7"/>
        <v>7.6580000000000004</v>
      </c>
      <c r="K184" s="121">
        <f t="shared" si="6"/>
        <v>0</v>
      </c>
      <c r="M184" s="231"/>
    </row>
    <row r="185" spans="1:14">
      <c r="A185" s="129">
        <v>25015</v>
      </c>
      <c r="B185" s="132" t="s">
        <v>290</v>
      </c>
      <c r="C185" s="220"/>
      <c r="D185" s="220"/>
      <c r="E185" s="229"/>
      <c r="F185" s="229"/>
      <c r="G185"/>
      <c r="H185" s="188">
        <f t="shared" si="8"/>
        <v>0</v>
      </c>
      <c r="J185" s="4">
        <f t="shared" si="7"/>
        <v>7.6580000000000004</v>
      </c>
      <c r="K185" s="121">
        <f t="shared" si="6"/>
        <v>0</v>
      </c>
      <c r="M185" s="231"/>
    </row>
    <row r="186" spans="1:14">
      <c r="A186" s="129">
        <v>25016</v>
      </c>
      <c r="B186" s="132" t="s">
        <v>291</v>
      </c>
      <c r="C186" s="220"/>
      <c r="D186" s="220"/>
      <c r="E186" s="229"/>
      <c r="F186" s="229"/>
      <c r="G186"/>
      <c r="H186" s="188">
        <f t="shared" si="8"/>
        <v>0</v>
      </c>
      <c r="J186" s="4">
        <f t="shared" si="7"/>
        <v>7.6580000000000004</v>
      </c>
      <c r="K186" s="121">
        <f t="shared" si="6"/>
        <v>0</v>
      </c>
      <c r="M186" s="231"/>
    </row>
    <row r="187" spans="1:14">
      <c r="A187" s="133"/>
      <c r="B187" s="134" t="s">
        <v>481</v>
      </c>
      <c r="C187" s="220"/>
      <c r="D187" s="220"/>
      <c r="E187" s="229"/>
      <c r="F187" s="229"/>
      <c r="G187"/>
      <c r="H187" s="188">
        <f t="shared" si="8"/>
        <v>0</v>
      </c>
      <c r="J187" s="4">
        <f t="shared" si="7"/>
        <v>7.6580000000000004</v>
      </c>
      <c r="K187" s="121">
        <f t="shared" si="6"/>
        <v>0</v>
      </c>
      <c r="M187" s="231"/>
    </row>
    <row r="188" spans="1:14">
      <c r="A188" s="127" t="s">
        <v>275</v>
      </c>
      <c r="B188" s="37" t="s">
        <v>207</v>
      </c>
      <c r="C188" s="220"/>
      <c r="D188" s="220"/>
      <c r="E188" s="229"/>
      <c r="F188" s="229"/>
      <c r="G188"/>
      <c r="H188" s="188">
        <f t="shared" si="8"/>
        <v>0</v>
      </c>
      <c r="J188" s="4">
        <f t="shared" si="7"/>
        <v>7.6580000000000004</v>
      </c>
      <c r="K188" s="121">
        <f t="shared" si="6"/>
        <v>0</v>
      </c>
      <c r="M188" s="231"/>
    </row>
    <row r="189" spans="1:14">
      <c r="A189" s="127" t="s">
        <v>276</v>
      </c>
      <c r="B189" s="37" t="s">
        <v>208</v>
      </c>
      <c r="C189" s="220"/>
      <c r="D189" s="220"/>
      <c r="E189" s="229"/>
      <c r="F189" s="229"/>
      <c r="G189"/>
      <c r="H189" s="188">
        <f t="shared" si="8"/>
        <v>0</v>
      </c>
      <c r="J189" s="4">
        <f t="shared" si="7"/>
        <v>7.6580000000000004</v>
      </c>
      <c r="K189" s="121">
        <f t="shared" si="6"/>
        <v>0</v>
      </c>
      <c r="M189" s="231"/>
    </row>
    <row r="190" spans="1:14">
      <c r="A190" s="127" t="s">
        <v>277</v>
      </c>
      <c r="B190" s="37" t="s">
        <v>209</v>
      </c>
      <c r="C190" s="220"/>
      <c r="D190" s="220"/>
      <c r="E190" s="229"/>
      <c r="F190" s="229"/>
      <c r="G190"/>
      <c r="H190" s="188">
        <f t="shared" si="8"/>
        <v>0</v>
      </c>
      <c r="J190" s="4">
        <f t="shared" si="7"/>
        <v>7.6580000000000004</v>
      </c>
      <c r="K190" s="121">
        <f t="shared" si="6"/>
        <v>0</v>
      </c>
      <c r="M190" s="231"/>
    </row>
    <row r="191" spans="1:14">
      <c r="A191" s="127" t="s">
        <v>278</v>
      </c>
      <c r="B191" s="37" t="s">
        <v>210</v>
      </c>
      <c r="C191" s="220"/>
      <c r="D191" s="220"/>
      <c r="E191" s="229"/>
      <c r="F191" s="229"/>
      <c r="G191"/>
      <c r="H191" s="188">
        <f t="shared" si="8"/>
        <v>0</v>
      </c>
      <c r="J191" s="4">
        <f t="shared" si="7"/>
        <v>7.6580000000000004</v>
      </c>
      <c r="K191" s="121">
        <f t="shared" si="6"/>
        <v>0</v>
      </c>
      <c r="M191" s="231"/>
    </row>
    <row r="192" spans="1:14">
      <c r="A192" s="127" t="s">
        <v>279</v>
      </c>
      <c r="B192" s="37" t="s">
        <v>211</v>
      </c>
      <c r="C192" s="220"/>
      <c r="D192" s="220"/>
      <c r="E192" s="229"/>
      <c r="F192" s="229"/>
      <c r="G192"/>
      <c r="H192" s="188">
        <f t="shared" si="8"/>
        <v>0</v>
      </c>
      <c r="J192" s="4">
        <f t="shared" si="7"/>
        <v>7.6580000000000004</v>
      </c>
      <c r="K192" s="121">
        <f t="shared" si="6"/>
        <v>0</v>
      </c>
      <c r="M192" s="231"/>
    </row>
    <row r="193" spans="1:13">
      <c r="A193" s="127" t="s">
        <v>280</v>
      </c>
      <c r="B193" s="37" t="s">
        <v>212</v>
      </c>
      <c r="C193" s="220"/>
      <c r="D193" s="220"/>
      <c r="E193" s="229"/>
      <c r="F193" s="229"/>
      <c r="G193"/>
      <c r="H193" s="188">
        <f t="shared" si="8"/>
        <v>0</v>
      </c>
      <c r="J193" s="4">
        <f t="shared" si="7"/>
        <v>7.6580000000000004</v>
      </c>
      <c r="K193" s="121">
        <f t="shared" si="6"/>
        <v>0</v>
      </c>
      <c r="M193" s="231"/>
    </row>
    <row r="194" spans="1:13">
      <c r="A194" s="127" t="s">
        <v>281</v>
      </c>
      <c r="B194" s="37" t="s">
        <v>213</v>
      </c>
      <c r="C194" s="220"/>
      <c r="D194" s="220"/>
      <c r="E194" s="229"/>
      <c r="F194" s="229"/>
      <c r="G194"/>
      <c r="H194" s="188">
        <f t="shared" si="8"/>
        <v>0</v>
      </c>
      <c r="J194" s="4">
        <f t="shared" si="7"/>
        <v>7.6580000000000004</v>
      </c>
      <c r="K194" s="121">
        <f t="shared" si="6"/>
        <v>0</v>
      </c>
      <c r="M194" s="231"/>
    </row>
    <row r="195" spans="1:13">
      <c r="A195" s="127" t="s">
        <v>282</v>
      </c>
      <c r="B195" s="37" t="s">
        <v>214</v>
      </c>
      <c r="C195" s="220"/>
      <c r="D195" s="220"/>
      <c r="E195" s="229"/>
      <c r="F195" s="229"/>
      <c r="G195"/>
      <c r="H195" s="188">
        <f t="shared" si="8"/>
        <v>0</v>
      </c>
      <c r="J195" s="4">
        <f t="shared" si="7"/>
        <v>7.6580000000000004</v>
      </c>
      <c r="K195" s="121">
        <f t="shared" si="6"/>
        <v>0</v>
      </c>
      <c r="M195" s="231"/>
    </row>
    <row r="196" spans="1:13">
      <c r="A196" s="127" t="s">
        <v>283</v>
      </c>
      <c r="B196" s="37" t="s">
        <v>215</v>
      </c>
      <c r="C196" s="220"/>
      <c r="D196" s="220"/>
      <c r="E196" s="229"/>
      <c r="F196" s="229"/>
      <c r="G196"/>
      <c r="H196" s="188">
        <f t="shared" si="8"/>
        <v>0</v>
      </c>
      <c r="J196" s="4">
        <f t="shared" si="7"/>
        <v>7.6580000000000004</v>
      </c>
      <c r="K196" s="121">
        <f t="shared" si="6"/>
        <v>0</v>
      </c>
      <c r="M196" s="231"/>
    </row>
    <row r="197" spans="1:13">
      <c r="A197" s="127" t="s">
        <v>258</v>
      </c>
      <c r="B197" s="37" t="s">
        <v>190</v>
      </c>
      <c r="C197" s="220"/>
      <c r="D197" s="220"/>
      <c r="E197" s="229"/>
      <c r="F197" s="229"/>
      <c r="G197"/>
      <c r="H197" s="188">
        <f t="shared" si="8"/>
        <v>0</v>
      </c>
      <c r="J197" s="4">
        <f t="shared" si="7"/>
        <v>7.6580000000000004</v>
      </c>
      <c r="K197" s="121">
        <f t="shared" si="6"/>
        <v>0</v>
      </c>
      <c r="M197" s="231"/>
    </row>
    <row r="198" spans="1:13">
      <c r="A198" s="127" t="s">
        <v>259</v>
      </c>
      <c r="B198" s="37" t="s">
        <v>191</v>
      </c>
      <c r="C198" s="220"/>
      <c r="D198" s="220"/>
      <c r="E198" s="229"/>
      <c r="F198" s="229"/>
      <c r="G198"/>
      <c r="H198" s="188">
        <f t="shared" si="8"/>
        <v>0</v>
      </c>
      <c r="J198" s="4">
        <f t="shared" si="7"/>
        <v>7.6580000000000004</v>
      </c>
      <c r="K198" s="121">
        <f t="shared" si="6"/>
        <v>0</v>
      </c>
      <c r="M198" s="231"/>
    </row>
    <row r="199" spans="1:13">
      <c r="A199" s="127" t="s">
        <v>260</v>
      </c>
      <c r="B199" s="37" t="s">
        <v>192</v>
      </c>
      <c r="C199" s="220"/>
      <c r="D199" s="220"/>
      <c r="E199" s="229"/>
      <c r="F199" s="229"/>
      <c r="G199"/>
      <c r="H199" s="188">
        <f t="shared" si="8"/>
        <v>0</v>
      </c>
      <c r="J199" s="4">
        <f t="shared" si="7"/>
        <v>7.6580000000000004</v>
      </c>
      <c r="K199" s="121">
        <f t="shared" si="6"/>
        <v>0</v>
      </c>
      <c r="M199" s="231"/>
    </row>
    <row r="200" spans="1:13">
      <c r="A200" s="127" t="s">
        <v>261</v>
      </c>
      <c r="B200" s="37" t="s">
        <v>193</v>
      </c>
      <c r="C200" s="220"/>
      <c r="D200" s="220"/>
      <c r="E200" s="229"/>
      <c r="F200" s="229"/>
      <c r="G200"/>
      <c r="H200" s="188">
        <f t="shared" si="8"/>
        <v>0</v>
      </c>
      <c r="J200" s="4">
        <f t="shared" si="7"/>
        <v>7.6580000000000004</v>
      </c>
      <c r="K200" s="121">
        <f t="shared" ref="K200:K263" si="9">ROUND(H200*J200,2)</f>
        <v>0</v>
      </c>
      <c r="M200" s="231"/>
    </row>
    <row r="201" spans="1:13">
      <c r="A201" s="127" t="s">
        <v>284</v>
      </c>
      <c r="B201" s="37" t="s">
        <v>216</v>
      </c>
      <c r="C201" s="220"/>
      <c r="D201" s="220"/>
      <c r="E201" s="229"/>
      <c r="F201" s="229"/>
      <c r="G201"/>
      <c r="H201" s="188">
        <f t="shared" si="8"/>
        <v>0</v>
      </c>
      <c r="J201" s="4">
        <f t="shared" ref="J201:J264" si="10">J200</f>
        <v>7.6580000000000004</v>
      </c>
      <c r="K201" s="121">
        <f t="shared" si="9"/>
        <v>0</v>
      </c>
      <c r="M201" s="231"/>
    </row>
    <row r="202" spans="1:13">
      <c r="A202" s="127" t="s">
        <v>262</v>
      </c>
      <c r="B202" s="37" t="s">
        <v>194</v>
      </c>
      <c r="C202" s="220"/>
      <c r="D202" s="220"/>
      <c r="E202" s="229"/>
      <c r="F202" s="229"/>
      <c r="G202"/>
      <c r="H202" s="188">
        <f t="shared" si="8"/>
        <v>0</v>
      </c>
      <c r="J202" s="4">
        <f t="shared" si="10"/>
        <v>7.6580000000000004</v>
      </c>
      <c r="K202" s="121">
        <f t="shared" si="9"/>
        <v>0</v>
      </c>
      <c r="M202" s="231"/>
    </row>
    <row r="203" spans="1:13">
      <c r="A203" s="127" t="s">
        <v>263</v>
      </c>
      <c r="B203" s="37" t="s">
        <v>195</v>
      </c>
      <c r="C203" s="220"/>
      <c r="D203" s="220"/>
      <c r="E203" s="229"/>
      <c r="F203" s="229"/>
      <c r="G203"/>
      <c r="H203" s="188">
        <f t="shared" ref="H203:H266" si="11">ROUND(C203-D203+E203-F203,2)</f>
        <v>0</v>
      </c>
      <c r="J203" s="4">
        <f t="shared" si="10"/>
        <v>7.6580000000000004</v>
      </c>
      <c r="K203" s="121">
        <f t="shared" si="9"/>
        <v>0</v>
      </c>
      <c r="M203" s="231"/>
    </row>
    <row r="204" spans="1:13">
      <c r="A204" s="127" t="s">
        <v>264</v>
      </c>
      <c r="B204" s="37" t="s">
        <v>196</v>
      </c>
      <c r="C204" s="220"/>
      <c r="D204" s="220"/>
      <c r="E204" s="229"/>
      <c r="F204" s="229"/>
      <c r="G204"/>
      <c r="H204" s="188">
        <f t="shared" si="11"/>
        <v>0</v>
      </c>
      <c r="J204" s="4">
        <f t="shared" si="10"/>
        <v>7.6580000000000004</v>
      </c>
      <c r="K204" s="121">
        <f t="shared" si="9"/>
        <v>0</v>
      </c>
      <c r="M204" s="231"/>
    </row>
    <row r="205" spans="1:13">
      <c r="A205" s="127" t="s">
        <v>265</v>
      </c>
      <c r="B205" s="37" t="s">
        <v>197</v>
      </c>
      <c r="C205" s="220"/>
      <c r="D205" s="220"/>
      <c r="E205" s="229"/>
      <c r="F205" s="229"/>
      <c r="G205"/>
      <c r="H205" s="188">
        <f t="shared" si="11"/>
        <v>0</v>
      </c>
      <c r="J205" s="4">
        <f t="shared" si="10"/>
        <v>7.6580000000000004</v>
      </c>
      <c r="K205" s="121">
        <f t="shared" si="9"/>
        <v>0</v>
      </c>
      <c r="M205" s="231"/>
    </row>
    <row r="206" spans="1:13">
      <c r="A206" s="127" t="s">
        <v>266</v>
      </c>
      <c r="B206" s="37" t="s">
        <v>198</v>
      </c>
      <c r="C206" s="220"/>
      <c r="D206" s="220"/>
      <c r="E206" s="229"/>
      <c r="F206" s="229"/>
      <c r="G206"/>
      <c r="H206" s="188">
        <f t="shared" si="11"/>
        <v>0</v>
      </c>
      <c r="J206" s="4">
        <f t="shared" si="10"/>
        <v>7.6580000000000004</v>
      </c>
      <c r="K206" s="121">
        <f t="shared" si="9"/>
        <v>0</v>
      </c>
      <c r="M206" s="231"/>
    </row>
    <row r="207" spans="1:13">
      <c r="A207" s="127" t="s">
        <v>267</v>
      </c>
      <c r="B207" s="37" t="s">
        <v>199</v>
      </c>
      <c r="C207" s="220"/>
      <c r="D207" s="220"/>
      <c r="E207" s="229"/>
      <c r="F207" s="229"/>
      <c r="G207"/>
      <c r="H207" s="188">
        <f t="shared" si="11"/>
        <v>0</v>
      </c>
      <c r="J207" s="4">
        <f t="shared" si="10"/>
        <v>7.6580000000000004</v>
      </c>
      <c r="K207" s="121">
        <f t="shared" si="9"/>
        <v>0</v>
      </c>
      <c r="M207" s="231"/>
    </row>
    <row r="208" spans="1:13">
      <c r="A208" s="127" t="s">
        <v>268</v>
      </c>
      <c r="B208" s="37" t="s">
        <v>200</v>
      </c>
      <c r="C208" s="220"/>
      <c r="D208" s="220"/>
      <c r="E208" s="229"/>
      <c r="F208" s="229"/>
      <c r="G208"/>
      <c r="H208" s="188">
        <f t="shared" si="11"/>
        <v>0</v>
      </c>
      <c r="J208" s="4">
        <f t="shared" si="10"/>
        <v>7.6580000000000004</v>
      </c>
      <c r="K208" s="121">
        <f t="shared" si="9"/>
        <v>0</v>
      </c>
      <c r="M208" s="231"/>
    </row>
    <row r="209" spans="1:14">
      <c r="A209" s="127" t="s">
        <v>269</v>
      </c>
      <c r="B209" s="37" t="s">
        <v>201</v>
      </c>
      <c r="C209" s="220"/>
      <c r="D209" s="220"/>
      <c r="E209" s="229"/>
      <c r="F209" s="229"/>
      <c r="G209"/>
      <c r="H209" s="188">
        <f t="shared" si="11"/>
        <v>0</v>
      </c>
      <c r="J209" s="4">
        <f t="shared" si="10"/>
        <v>7.6580000000000004</v>
      </c>
      <c r="K209" s="121">
        <f t="shared" si="9"/>
        <v>0</v>
      </c>
      <c r="M209" s="231"/>
    </row>
    <row r="210" spans="1:14">
      <c r="A210" s="127" t="s">
        <v>270</v>
      </c>
      <c r="B210" s="37" t="s">
        <v>202</v>
      </c>
      <c r="C210" s="220"/>
      <c r="D210" s="220"/>
      <c r="E210" s="229"/>
      <c r="F210" s="229"/>
      <c r="G210"/>
      <c r="H210" s="188">
        <f t="shared" si="11"/>
        <v>0</v>
      </c>
      <c r="J210" s="4">
        <f t="shared" si="10"/>
        <v>7.6580000000000004</v>
      </c>
      <c r="K210" s="121">
        <f t="shared" si="9"/>
        <v>0</v>
      </c>
      <c r="M210" s="231"/>
    </row>
    <row r="211" spans="1:14">
      <c r="A211" s="127" t="s">
        <v>271</v>
      </c>
      <c r="B211" s="37" t="s">
        <v>203</v>
      </c>
      <c r="C211" s="220"/>
      <c r="D211" s="220"/>
      <c r="E211" s="229"/>
      <c r="F211" s="229"/>
      <c r="G211"/>
      <c r="H211" s="188">
        <f t="shared" si="11"/>
        <v>0</v>
      </c>
      <c r="J211" s="4">
        <f t="shared" si="10"/>
        <v>7.6580000000000004</v>
      </c>
      <c r="K211" s="121">
        <f t="shared" si="9"/>
        <v>0</v>
      </c>
      <c r="M211" s="231"/>
    </row>
    <row r="212" spans="1:14">
      <c r="A212" s="127" t="s">
        <v>272</v>
      </c>
      <c r="B212" s="37" t="s">
        <v>204</v>
      </c>
      <c r="C212" s="220"/>
      <c r="D212" s="220"/>
      <c r="E212" s="229"/>
      <c r="F212" s="229"/>
      <c r="G212"/>
      <c r="H212" s="188">
        <f t="shared" si="11"/>
        <v>0</v>
      </c>
      <c r="J212" s="4">
        <f t="shared" si="10"/>
        <v>7.6580000000000004</v>
      </c>
      <c r="K212" s="121">
        <f t="shared" si="9"/>
        <v>0</v>
      </c>
      <c r="M212" s="231"/>
    </row>
    <row r="213" spans="1:14">
      <c r="A213" s="127" t="s">
        <v>273</v>
      </c>
      <c r="B213" s="37" t="s">
        <v>205</v>
      </c>
      <c r="C213" s="220"/>
      <c r="D213" s="220"/>
      <c r="E213" s="229"/>
      <c r="F213" s="229"/>
      <c r="G213"/>
      <c r="H213" s="188">
        <f t="shared" si="11"/>
        <v>0</v>
      </c>
      <c r="J213" s="4">
        <f t="shared" si="10"/>
        <v>7.6580000000000004</v>
      </c>
      <c r="K213" s="121">
        <f t="shared" si="9"/>
        <v>0</v>
      </c>
      <c r="M213" s="231"/>
    </row>
    <row r="214" spans="1:14">
      <c r="A214" s="127" t="s">
        <v>285</v>
      </c>
      <c r="B214" s="37" t="s">
        <v>217</v>
      </c>
      <c r="C214" s="220"/>
      <c r="D214" s="220"/>
      <c r="E214" s="229"/>
      <c r="F214" s="229"/>
      <c r="G214"/>
      <c r="H214" s="188">
        <f t="shared" si="11"/>
        <v>0</v>
      </c>
      <c r="J214" s="4">
        <f t="shared" si="10"/>
        <v>7.6580000000000004</v>
      </c>
      <c r="K214" s="121">
        <f t="shared" si="9"/>
        <v>0</v>
      </c>
      <c r="M214" s="231"/>
    </row>
    <row r="215" spans="1:14">
      <c r="A215" s="127" t="s">
        <v>274</v>
      </c>
      <c r="B215" s="37" t="s">
        <v>206</v>
      </c>
      <c r="C215" s="220"/>
      <c r="D215" s="220"/>
      <c r="E215" s="229"/>
      <c r="F215" s="229"/>
      <c r="G215"/>
      <c r="H215" s="188">
        <f t="shared" si="11"/>
        <v>0</v>
      </c>
      <c r="J215" s="4">
        <f t="shared" si="10"/>
        <v>7.6580000000000004</v>
      </c>
      <c r="K215" s="121">
        <f t="shared" si="9"/>
        <v>0</v>
      </c>
      <c r="M215" s="231"/>
    </row>
    <row r="216" spans="1:14">
      <c r="A216" s="127">
        <v>30010</v>
      </c>
      <c r="B216" s="37" t="s">
        <v>295</v>
      </c>
      <c r="C216" s="220"/>
      <c r="D216" s="220">
        <v>500000</v>
      </c>
      <c r="E216" s="229"/>
      <c r="F216" s="229"/>
      <c r="G216"/>
      <c r="H216" s="188">
        <f t="shared" si="11"/>
        <v>-500000</v>
      </c>
      <c r="J216" s="4">
        <f t="shared" si="10"/>
        <v>7.6580000000000004</v>
      </c>
      <c r="K216" s="121">
        <f t="shared" si="9"/>
        <v>-3829000</v>
      </c>
      <c r="M216" s="231"/>
      <c r="N216" s="231"/>
    </row>
    <row r="217" spans="1:14">
      <c r="A217" s="127">
        <v>30011</v>
      </c>
      <c r="B217" s="125" t="s">
        <v>296</v>
      </c>
      <c r="C217" s="220"/>
      <c r="D217" s="220"/>
      <c r="E217" s="229"/>
      <c r="F217" s="229"/>
      <c r="G217"/>
      <c r="H217" s="188">
        <f t="shared" si="11"/>
        <v>0</v>
      </c>
      <c r="J217" s="4">
        <f t="shared" si="10"/>
        <v>7.6580000000000004</v>
      </c>
      <c r="K217" s="121">
        <f t="shared" si="9"/>
        <v>0</v>
      </c>
      <c r="M217" s="231"/>
    </row>
    <row r="218" spans="1:14">
      <c r="A218" s="127">
        <v>30020</v>
      </c>
      <c r="B218" s="37" t="s">
        <v>297</v>
      </c>
      <c r="C218" s="220"/>
      <c r="D218" s="220"/>
      <c r="E218" s="229"/>
      <c r="F218" s="229"/>
      <c r="G218"/>
      <c r="H218" s="188">
        <f t="shared" si="11"/>
        <v>0</v>
      </c>
      <c r="J218" s="4">
        <f t="shared" si="10"/>
        <v>7.6580000000000004</v>
      </c>
      <c r="K218" s="121">
        <f t="shared" si="9"/>
        <v>0</v>
      </c>
      <c r="M218" s="231"/>
    </row>
    <row r="219" spans="1:14">
      <c r="A219" s="127">
        <v>30030</v>
      </c>
      <c r="B219" s="37" t="s">
        <v>298</v>
      </c>
      <c r="C219" s="220"/>
      <c r="D219" s="220"/>
      <c r="E219" s="229"/>
      <c r="F219" s="229"/>
      <c r="G219"/>
      <c r="H219" s="188">
        <f t="shared" si="11"/>
        <v>0</v>
      </c>
      <c r="J219" s="4">
        <f t="shared" si="10"/>
        <v>7.6580000000000004</v>
      </c>
      <c r="K219" s="121">
        <f t="shared" si="9"/>
        <v>0</v>
      </c>
      <c r="M219" s="231"/>
    </row>
    <row r="220" spans="1:14">
      <c r="A220" s="127">
        <v>30031</v>
      </c>
      <c r="B220" s="125" t="s">
        <v>299</v>
      </c>
      <c r="C220" s="220"/>
      <c r="D220" s="220"/>
      <c r="E220" s="229"/>
      <c r="F220" s="229"/>
      <c r="G220"/>
      <c r="H220" s="188">
        <f t="shared" si="11"/>
        <v>0</v>
      </c>
      <c r="J220" s="4">
        <f t="shared" si="10"/>
        <v>7.6580000000000004</v>
      </c>
      <c r="K220" s="121">
        <f t="shared" si="9"/>
        <v>0</v>
      </c>
      <c r="M220" s="231"/>
    </row>
    <row r="221" spans="1:14">
      <c r="A221" s="130">
        <v>30040</v>
      </c>
      <c r="B221" s="123" t="s">
        <v>301</v>
      </c>
      <c r="C221" s="221"/>
      <c r="D221" s="189">
        <f>25478428.81-23500000+C132-D182+142956</f>
        <v>2122625.7199999988</v>
      </c>
      <c r="E221" s="230"/>
      <c r="F221" s="230"/>
      <c r="G221" s="190"/>
      <c r="H221" s="190">
        <f>ROUND(C221-D221+E221-F221,2)</f>
        <v>-2122625.7200000002</v>
      </c>
      <c r="J221" s="4">
        <f t="shared" si="10"/>
        <v>7.6580000000000004</v>
      </c>
      <c r="K221" s="124">
        <f t="shared" si="9"/>
        <v>-16255067.76</v>
      </c>
      <c r="M221" s="231"/>
      <c r="N221" s="231"/>
    </row>
    <row r="222" spans="1:14">
      <c r="A222" s="127">
        <v>30041</v>
      </c>
      <c r="B222" s="125" t="s">
        <v>300</v>
      </c>
      <c r="C222" s="220"/>
      <c r="D222" s="220"/>
      <c r="E222" s="229"/>
      <c r="F222" s="229"/>
      <c r="G222"/>
      <c r="H222" s="188">
        <f>ROUND(C222-D222+E222-F222,2)</f>
        <v>0</v>
      </c>
      <c r="J222" s="4">
        <f t="shared" si="10"/>
        <v>7.6580000000000004</v>
      </c>
      <c r="K222" s="121">
        <f t="shared" si="9"/>
        <v>0</v>
      </c>
      <c r="M222" s="231"/>
    </row>
    <row r="223" spans="1:14">
      <c r="A223" s="127">
        <v>30050</v>
      </c>
      <c r="B223" s="37" t="s">
        <v>302</v>
      </c>
      <c r="C223" s="220"/>
      <c r="D223" s="220"/>
      <c r="E223" s="229"/>
      <c r="F223" s="229"/>
      <c r="G223"/>
      <c r="H223" s="188">
        <f t="shared" si="11"/>
        <v>0</v>
      </c>
      <c r="J223" s="4">
        <f t="shared" si="10"/>
        <v>7.6580000000000004</v>
      </c>
      <c r="K223" s="121">
        <f t="shared" si="9"/>
        <v>0</v>
      </c>
      <c r="M223" s="231"/>
    </row>
    <row r="224" spans="1:14">
      <c r="A224" s="127">
        <v>71000</v>
      </c>
      <c r="B224" s="37" t="s">
        <v>482</v>
      </c>
      <c r="C224" s="220"/>
      <c r="D224" s="220"/>
      <c r="E224" s="229"/>
      <c r="F224" s="229"/>
      <c r="G224"/>
      <c r="H224" s="188">
        <f t="shared" si="11"/>
        <v>0</v>
      </c>
      <c r="J224" s="4">
        <f t="shared" si="10"/>
        <v>7.6580000000000004</v>
      </c>
      <c r="K224" s="121">
        <f t="shared" si="9"/>
        <v>0</v>
      </c>
      <c r="M224" s="231"/>
    </row>
    <row r="225" spans="1:13">
      <c r="A225" s="127">
        <v>71001</v>
      </c>
      <c r="B225" s="37" t="s">
        <v>304</v>
      </c>
      <c r="C225" s="220"/>
      <c r="D225" s="220">
        <v>9772810.9000000004</v>
      </c>
      <c r="E225" s="229"/>
      <c r="F225" s="229"/>
      <c r="G225"/>
      <c r="H225" s="188">
        <f t="shared" si="11"/>
        <v>-9772810.9000000004</v>
      </c>
      <c r="J225" s="4">
        <f t="shared" si="10"/>
        <v>7.6580000000000004</v>
      </c>
      <c r="K225" s="121">
        <f t="shared" si="9"/>
        <v>-74840185.870000005</v>
      </c>
      <c r="M225" s="231"/>
    </row>
    <row r="226" spans="1:13">
      <c r="A226" s="127">
        <v>71002</v>
      </c>
      <c r="B226" s="37" t="s">
        <v>305</v>
      </c>
      <c r="C226" s="220"/>
      <c r="D226" s="220"/>
      <c r="E226" s="229"/>
      <c r="F226" s="229"/>
      <c r="G226"/>
      <c r="H226" s="188">
        <f t="shared" si="11"/>
        <v>0</v>
      </c>
      <c r="J226" s="4">
        <f t="shared" si="10"/>
        <v>7.6580000000000004</v>
      </c>
      <c r="K226" s="121">
        <f t="shared" si="9"/>
        <v>0</v>
      </c>
      <c r="M226" s="231"/>
    </row>
    <row r="227" spans="1:13">
      <c r="A227" s="127">
        <v>71003</v>
      </c>
      <c r="B227" s="37" t="s">
        <v>306</v>
      </c>
      <c r="C227" s="220"/>
      <c r="D227" s="220"/>
      <c r="E227" s="229"/>
      <c r="F227" s="229"/>
      <c r="G227"/>
      <c r="H227" s="188">
        <f t="shared" si="11"/>
        <v>0</v>
      </c>
      <c r="J227" s="4">
        <f t="shared" si="10"/>
        <v>7.6580000000000004</v>
      </c>
      <c r="K227" s="121">
        <f t="shared" si="9"/>
        <v>0</v>
      </c>
      <c r="M227" s="231"/>
    </row>
    <row r="228" spans="1:13">
      <c r="A228" s="127">
        <v>71004</v>
      </c>
      <c r="B228" s="37" t="s">
        <v>307</v>
      </c>
      <c r="C228" s="220"/>
      <c r="D228" s="220"/>
      <c r="E228" s="229"/>
      <c r="F228" s="229"/>
      <c r="G228"/>
      <c r="H228" s="188">
        <f t="shared" si="11"/>
        <v>0</v>
      </c>
      <c r="J228" s="4">
        <f t="shared" si="10"/>
        <v>7.6580000000000004</v>
      </c>
      <c r="K228" s="121">
        <f t="shared" si="9"/>
        <v>0</v>
      </c>
      <c r="M228" s="231"/>
    </row>
    <row r="229" spans="1:13">
      <c r="A229" s="127">
        <v>71005</v>
      </c>
      <c r="B229" s="37" t="s">
        <v>308</v>
      </c>
      <c r="C229" s="220"/>
      <c r="D229" s="220"/>
      <c r="E229" s="229"/>
      <c r="F229" s="229"/>
      <c r="G229"/>
      <c r="H229" s="188">
        <f t="shared" si="11"/>
        <v>0</v>
      </c>
      <c r="J229" s="4">
        <f t="shared" si="10"/>
        <v>7.6580000000000004</v>
      </c>
      <c r="K229" s="121">
        <f t="shared" si="9"/>
        <v>0</v>
      </c>
      <c r="M229" s="231"/>
    </row>
    <row r="230" spans="1:13">
      <c r="A230" s="127">
        <v>71006</v>
      </c>
      <c r="B230" s="37" t="s">
        <v>309</v>
      </c>
      <c r="C230" s="220"/>
      <c r="D230" s="220"/>
      <c r="E230" s="229"/>
      <c r="F230" s="229"/>
      <c r="G230"/>
      <c r="H230" s="188">
        <f t="shared" si="11"/>
        <v>0</v>
      </c>
      <c r="J230" s="4">
        <f t="shared" si="10"/>
        <v>7.6580000000000004</v>
      </c>
      <c r="K230" s="121">
        <f t="shared" si="9"/>
        <v>0</v>
      </c>
      <c r="M230" s="231"/>
    </row>
    <row r="231" spans="1:13">
      <c r="A231" s="127">
        <v>71007</v>
      </c>
      <c r="B231" s="37" t="s">
        <v>310</v>
      </c>
      <c r="C231" s="220"/>
      <c r="D231" s="220"/>
      <c r="E231" s="229"/>
      <c r="F231" s="229"/>
      <c r="G231"/>
      <c r="H231" s="188">
        <f t="shared" si="11"/>
        <v>0</v>
      </c>
      <c r="J231" s="4">
        <f t="shared" si="10"/>
        <v>7.6580000000000004</v>
      </c>
      <c r="K231" s="121">
        <f t="shared" si="9"/>
        <v>0</v>
      </c>
      <c r="M231" s="231"/>
    </row>
    <row r="232" spans="1:13">
      <c r="A232" s="127">
        <v>71008</v>
      </c>
      <c r="B232" s="37" t="s">
        <v>311</v>
      </c>
      <c r="C232" s="220"/>
      <c r="D232" s="220">
        <v>578266.26</v>
      </c>
      <c r="E232" s="229"/>
      <c r="F232" s="229"/>
      <c r="G232"/>
      <c r="H232" s="188">
        <f t="shared" si="11"/>
        <v>-578266.26</v>
      </c>
      <c r="J232" s="4">
        <f t="shared" si="10"/>
        <v>7.6580000000000004</v>
      </c>
      <c r="K232" s="121">
        <f t="shared" si="9"/>
        <v>-4428363.0199999996</v>
      </c>
      <c r="M232" s="231"/>
    </row>
    <row r="233" spans="1:13">
      <c r="A233" s="127">
        <v>71009</v>
      </c>
      <c r="B233" s="37" t="s">
        <v>312</v>
      </c>
      <c r="C233" s="220"/>
      <c r="D233" s="220">
        <v>597988.15</v>
      </c>
      <c r="E233" s="229"/>
      <c r="F233" s="229"/>
      <c r="G233"/>
      <c r="H233" s="188">
        <f t="shared" si="11"/>
        <v>-597988.15</v>
      </c>
      <c r="J233" s="4">
        <f t="shared" si="10"/>
        <v>7.6580000000000004</v>
      </c>
      <c r="K233" s="121">
        <f t="shared" si="9"/>
        <v>-4579393.25</v>
      </c>
      <c r="M233" s="231"/>
    </row>
    <row r="234" spans="1:13">
      <c r="A234" s="127">
        <v>71010</v>
      </c>
      <c r="B234" s="125" t="s">
        <v>313</v>
      </c>
      <c r="C234" s="220"/>
      <c r="D234" s="220"/>
      <c r="E234" s="229"/>
      <c r="F234" s="229"/>
      <c r="G234"/>
      <c r="H234" s="188">
        <f t="shared" si="11"/>
        <v>0</v>
      </c>
      <c r="J234" s="4">
        <f t="shared" si="10"/>
        <v>7.6580000000000004</v>
      </c>
      <c r="K234" s="121">
        <f t="shared" si="9"/>
        <v>0</v>
      </c>
      <c r="M234" s="231"/>
    </row>
    <row r="235" spans="1:13">
      <c r="A235" s="36">
        <v>71011</v>
      </c>
      <c r="B235" s="125" t="s">
        <v>314</v>
      </c>
      <c r="C235" s="220"/>
      <c r="D235" s="220"/>
      <c r="E235" s="229"/>
      <c r="F235" s="229"/>
      <c r="G235"/>
      <c r="H235" s="188">
        <f t="shared" si="11"/>
        <v>0</v>
      </c>
      <c r="J235" s="4">
        <f t="shared" si="10"/>
        <v>7.6580000000000004</v>
      </c>
      <c r="K235" s="121">
        <f t="shared" si="9"/>
        <v>0</v>
      </c>
      <c r="M235" s="231"/>
    </row>
    <row r="236" spans="1:13">
      <c r="A236" s="36">
        <v>71012</v>
      </c>
      <c r="B236" s="125" t="s">
        <v>315</v>
      </c>
      <c r="C236" s="220"/>
      <c r="D236" s="220"/>
      <c r="E236" s="229"/>
      <c r="F236" s="229"/>
      <c r="G236"/>
      <c r="H236" s="188">
        <f t="shared" si="11"/>
        <v>0</v>
      </c>
      <c r="J236" s="4">
        <f t="shared" si="10"/>
        <v>7.6580000000000004</v>
      </c>
      <c r="K236" s="121">
        <f t="shared" si="9"/>
        <v>0</v>
      </c>
      <c r="M236" s="231"/>
    </row>
    <row r="237" spans="1:13">
      <c r="A237" s="36">
        <v>71013</v>
      </c>
      <c r="B237" s="125" t="s">
        <v>316</v>
      </c>
      <c r="C237" s="220"/>
      <c r="D237" s="220"/>
      <c r="E237" s="229"/>
      <c r="F237" s="229"/>
      <c r="G237"/>
      <c r="H237" s="188">
        <f t="shared" si="11"/>
        <v>0</v>
      </c>
      <c r="J237" s="4">
        <f t="shared" si="10"/>
        <v>7.6580000000000004</v>
      </c>
      <c r="K237" s="121">
        <f t="shared" si="9"/>
        <v>0</v>
      </c>
      <c r="M237" s="231"/>
    </row>
    <row r="238" spans="1:13">
      <c r="A238" s="36">
        <v>71014</v>
      </c>
      <c r="B238" s="125" t="s">
        <v>317</v>
      </c>
      <c r="C238" s="220"/>
      <c r="D238" s="220"/>
      <c r="E238" s="229"/>
      <c r="F238" s="229"/>
      <c r="G238"/>
      <c r="H238" s="188">
        <f t="shared" si="11"/>
        <v>0</v>
      </c>
      <c r="J238" s="4">
        <f t="shared" si="10"/>
        <v>7.6580000000000004</v>
      </c>
      <c r="K238" s="121">
        <f t="shared" si="9"/>
        <v>0</v>
      </c>
      <c r="M238" s="231"/>
    </row>
    <row r="239" spans="1:13">
      <c r="A239" s="36">
        <v>71015</v>
      </c>
      <c r="B239" s="125" t="s">
        <v>318</v>
      </c>
      <c r="C239" s="220"/>
      <c r="D239" s="220">
        <v>31018.59</v>
      </c>
      <c r="E239" s="229"/>
      <c r="F239" s="229"/>
      <c r="G239"/>
      <c r="H239" s="188">
        <f t="shared" si="11"/>
        <v>-31018.59</v>
      </c>
      <c r="J239" s="4">
        <f t="shared" si="10"/>
        <v>7.6580000000000004</v>
      </c>
      <c r="K239" s="121">
        <f t="shared" si="9"/>
        <v>-237540.36</v>
      </c>
      <c r="M239" s="231"/>
    </row>
    <row r="240" spans="1:13">
      <c r="A240" s="36">
        <v>71016</v>
      </c>
      <c r="B240" s="125" t="s">
        <v>319</v>
      </c>
      <c r="C240" s="220"/>
      <c r="D240" s="220"/>
      <c r="E240" s="229"/>
      <c r="F240" s="229"/>
      <c r="G240"/>
      <c r="H240" s="188">
        <f t="shared" si="11"/>
        <v>0</v>
      </c>
      <c r="J240" s="4">
        <f t="shared" si="10"/>
        <v>7.6580000000000004</v>
      </c>
      <c r="K240" s="121">
        <f t="shared" si="9"/>
        <v>0</v>
      </c>
      <c r="M240" s="231"/>
    </row>
    <row r="241" spans="1:13">
      <c r="A241" s="36">
        <v>71017</v>
      </c>
      <c r="B241" s="125" t="s">
        <v>320</v>
      </c>
      <c r="C241" s="220"/>
      <c r="D241" s="220"/>
      <c r="E241" s="229"/>
      <c r="F241" s="229"/>
      <c r="G241"/>
      <c r="H241" s="188">
        <f t="shared" si="11"/>
        <v>0</v>
      </c>
      <c r="J241" s="4">
        <f t="shared" si="10"/>
        <v>7.6580000000000004</v>
      </c>
      <c r="K241" s="121">
        <f t="shared" si="9"/>
        <v>0</v>
      </c>
      <c r="M241" s="231"/>
    </row>
    <row r="242" spans="1:13">
      <c r="A242" s="36">
        <v>71018</v>
      </c>
      <c r="B242" s="125" t="s">
        <v>321</v>
      </c>
      <c r="C242" s="220"/>
      <c r="D242" s="220"/>
      <c r="E242" s="229"/>
      <c r="F242" s="229"/>
      <c r="G242"/>
      <c r="H242" s="188">
        <f t="shared" si="11"/>
        <v>0</v>
      </c>
      <c r="J242" s="4">
        <f t="shared" si="10"/>
        <v>7.6580000000000004</v>
      </c>
      <c r="K242" s="121">
        <f t="shared" si="9"/>
        <v>0</v>
      </c>
      <c r="M242" s="231"/>
    </row>
    <row r="243" spans="1:13">
      <c r="A243" s="36">
        <v>71019</v>
      </c>
      <c r="B243" s="125" t="s">
        <v>322</v>
      </c>
      <c r="C243" s="220"/>
      <c r="D243" s="220"/>
      <c r="E243" s="229"/>
      <c r="F243" s="229"/>
      <c r="G243"/>
      <c r="H243" s="188">
        <f t="shared" si="11"/>
        <v>0</v>
      </c>
      <c r="J243" s="4">
        <f t="shared" si="10"/>
        <v>7.6580000000000004</v>
      </c>
      <c r="K243" s="121">
        <f t="shared" si="9"/>
        <v>0</v>
      </c>
      <c r="M243" s="231"/>
    </row>
    <row r="244" spans="1:13">
      <c r="A244" s="36">
        <v>71020</v>
      </c>
      <c r="B244" s="125" t="s">
        <v>323</v>
      </c>
      <c r="C244" s="220"/>
      <c r="D244" s="220"/>
      <c r="E244" s="229"/>
      <c r="F244" s="229"/>
      <c r="G244"/>
      <c r="H244" s="188">
        <f t="shared" si="11"/>
        <v>0</v>
      </c>
      <c r="J244" s="4">
        <f t="shared" si="10"/>
        <v>7.6580000000000004</v>
      </c>
      <c r="K244" s="121">
        <f t="shared" si="9"/>
        <v>0</v>
      </c>
      <c r="M244" s="231"/>
    </row>
    <row r="245" spans="1:13">
      <c r="A245" s="36">
        <v>71021</v>
      </c>
      <c r="B245" s="125" t="s">
        <v>324</v>
      </c>
      <c r="C245" s="220"/>
      <c r="D245" s="220"/>
      <c r="E245" s="229"/>
      <c r="F245" s="229"/>
      <c r="G245"/>
      <c r="H245" s="188">
        <f t="shared" si="11"/>
        <v>0</v>
      </c>
      <c r="J245" s="4">
        <f t="shared" si="10"/>
        <v>7.6580000000000004</v>
      </c>
      <c r="K245" s="121">
        <f t="shared" si="9"/>
        <v>0</v>
      </c>
      <c r="M245" s="231"/>
    </row>
    <row r="246" spans="1:13">
      <c r="A246" s="36">
        <v>71022</v>
      </c>
      <c r="B246" s="125" t="s">
        <v>325</v>
      </c>
      <c r="C246" s="220"/>
      <c r="D246" s="220"/>
      <c r="E246" s="229"/>
      <c r="F246" s="229"/>
      <c r="G246"/>
      <c r="H246" s="188">
        <f t="shared" si="11"/>
        <v>0</v>
      </c>
      <c r="J246" s="4">
        <f t="shared" si="10"/>
        <v>7.6580000000000004</v>
      </c>
      <c r="K246" s="121">
        <f t="shared" si="9"/>
        <v>0</v>
      </c>
      <c r="M246" s="231"/>
    </row>
    <row r="247" spans="1:13">
      <c r="A247" s="36">
        <v>71023</v>
      </c>
      <c r="B247" s="125" t="s">
        <v>326</v>
      </c>
      <c r="C247" s="220"/>
      <c r="D247" s="220"/>
      <c r="E247" s="229"/>
      <c r="F247" s="229"/>
      <c r="G247"/>
      <c r="H247" s="188">
        <f t="shared" si="11"/>
        <v>0</v>
      </c>
      <c r="J247" s="4">
        <f t="shared" si="10"/>
        <v>7.6580000000000004</v>
      </c>
      <c r="K247" s="121">
        <f t="shared" si="9"/>
        <v>0</v>
      </c>
      <c r="M247" s="231"/>
    </row>
    <row r="248" spans="1:13">
      <c r="A248" s="36">
        <v>71024</v>
      </c>
      <c r="B248" s="132" t="s">
        <v>327</v>
      </c>
      <c r="C248" s="220"/>
      <c r="D248" s="220"/>
      <c r="E248" s="229"/>
      <c r="F248" s="229"/>
      <c r="G248"/>
      <c r="H248" s="188">
        <f t="shared" si="11"/>
        <v>0</v>
      </c>
      <c r="J248" s="4">
        <f t="shared" si="10"/>
        <v>7.6580000000000004</v>
      </c>
      <c r="K248" s="121">
        <f t="shared" si="9"/>
        <v>0</v>
      </c>
      <c r="M248" s="231"/>
    </row>
    <row r="249" spans="1:13">
      <c r="A249" s="128">
        <v>71025</v>
      </c>
      <c r="B249" s="37" t="s">
        <v>328</v>
      </c>
      <c r="C249" s="220"/>
      <c r="D249" s="220"/>
      <c r="E249" s="229"/>
      <c r="F249" s="229"/>
      <c r="G249"/>
      <c r="H249" s="188">
        <f t="shared" si="11"/>
        <v>0</v>
      </c>
      <c r="J249" s="4">
        <f t="shared" si="10"/>
        <v>7.6580000000000004</v>
      </c>
      <c r="K249" s="121">
        <f t="shared" si="9"/>
        <v>0</v>
      </c>
      <c r="M249" s="231"/>
    </row>
    <row r="250" spans="1:13">
      <c r="A250" s="128">
        <v>71026</v>
      </c>
      <c r="B250" s="37" t="s">
        <v>329</v>
      </c>
      <c r="C250" s="220"/>
      <c r="D250" s="220">
        <v>100</v>
      </c>
      <c r="E250" s="229"/>
      <c r="F250" s="229"/>
      <c r="G250"/>
      <c r="H250" s="188">
        <f t="shared" si="11"/>
        <v>-100</v>
      </c>
      <c r="J250" s="4">
        <f t="shared" si="10"/>
        <v>7.6580000000000004</v>
      </c>
      <c r="K250" s="121">
        <f t="shared" si="9"/>
        <v>-765.8</v>
      </c>
      <c r="M250" s="231"/>
    </row>
    <row r="251" spans="1:13">
      <c r="A251" s="128">
        <v>71027</v>
      </c>
      <c r="B251" s="37" t="s">
        <v>330</v>
      </c>
      <c r="C251" s="220"/>
      <c r="D251" s="220"/>
      <c r="E251" s="229"/>
      <c r="F251" s="229"/>
      <c r="G251"/>
      <c r="H251" s="188">
        <f t="shared" si="11"/>
        <v>0</v>
      </c>
      <c r="J251" s="4">
        <f t="shared" si="10"/>
        <v>7.6580000000000004</v>
      </c>
      <c r="K251" s="121">
        <f t="shared" si="9"/>
        <v>0</v>
      </c>
      <c r="M251" s="231"/>
    </row>
    <row r="252" spans="1:13">
      <c r="A252" s="128">
        <v>71028</v>
      </c>
      <c r="B252" s="37" t="s">
        <v>331</v>
      </c>
      <c r="C252" s="220"/>
      <c r="D252" s="220"/>
      <c r="E252" s="229"/>
      <c r="F252" s="229"/>
      <c r="G252"/>
      <c r="H252" s="188">
        <f t="shared" si="11"/>
        <v>0</v>
      </c>
      <c r="J252" s="4">
        <f t="shared" si="10"/>
        <v>7.6580000000000004</v>
      </c>
      <c r="K252" s="121">
        <f t="shared" si="9"/>
        <v>0</v>
      </c>
      <c r="M252" s="231"/>
    </row>
    <row r="253" spans="1:13">
      <c r="A253" s="127">
        <v>71998</v>
      </c>
      <c r="B253" s="37" t="s">
        <v>332</v>
      </c>
      <c r="C253" s="220"/>
      <c r="D253" s="220">
        <v>795886.23</v>
      </c>
      <c r="E253" s="229"/>
      <c r="F253" s="229"/>
      <c r="G253"/>
      <c r="H253" s="188">
        <f t="shared" si="11"/>
        <v>-795886.23</v>
      </c>
      <c r="J253" s="4">
        <f t="shared" si="10"/>
        <v>7.6580000000000004</v>
      </c>
      <c r="K253" s="121">
        <f t="shared" si="9"/>
        <v>-6094896.75</v>
      </c>
      <c r="M253" s="231"/>
    </row>
    <row r="254" spans="1:13">
      <c r="A254" s="127">
        <v>72100</v>
      </c>
      <c r="B254" s="37" t="s">
        <v>333</v>
      </c>
      <c r="C254" s="220"/>
      <c r="D254" s="220"/>
      <c r="E254" s="229"/>
      <c r="F254" s="229"/>
      <c r="G254"/>
      <c r="H254" s="188">
        <f t="shared" si="11"/>
        <v>0</v>
      </c>
      <c r="J254" s="4">
        <f t="shared" si="10"/>
        <v>7.6580000000000004</v>
      </c>
      <c r="K254" s="121">
        <f t="shared" si="9"/>
        <v>0</v>
      </c>
      <c r="M254" s="231"/>
    </row>
    <row r="255" spans="1:13">
      <c r="A255" s="127">
        <v>72101</v>
      </c>
      <c r="B255" s="37" t="s">
        <v>334</v>
      </c>
      <c r="C255" s="220"/>
      <c r="D255" s="220"/>
      <c r="E255" s="229"/>
      <c r="F255" s="229"/>
      <c r="G255"/>
      <c r="H255" s="188">
        <f t="shared" si="11"/>
        <v>0</v>
      </c>
      <c r="J255" s="4">
        <f t="shared" si="10"/>
        <v>7.6580000000000004</v>
      </c>
      <c r="K255" s="121">
        <f t="shared" si="9"/>
        <v>0</v>
      </c>
      <c r="M255" s="231"/>
    </row>
    <row r="256" spans="1:13">
      <c r="A256" s="127">
        <v>72102</v>
      </c>
      <c r="B256" s="37" t="s">
        <v>335</v>
      </c>
      <c r="C256" s="220"/>
      <c r="D256" s="220"/>
      <c r="E256" s="229"/>
      <c r="F256" s="229"/>
      <c r="G256"/>
      <c r="H256" s="188">
        <f t="shared" si="11"/>
        <v>0</v>
      </c>
      <c r="J256" s="4">
        <f t="shared" si="10"/>
        <v>7.6580000000000004</v>
      </c>
      <c r="K256" s="121">
        <f t="shared" si="9"/>
        <v>0</v>
      </c>
      <c r="M256" s="231"/>
    </row>
    <row r="257" spans="1:13">
      <c r="A257" s="127">
        <v>72200</v>
      </c>
      <c r="B257" s="37" t="s">
        <v>337</v>
      </c>
      <c r="C257" s="220"/>
      <c r="D257" s="220"/>
      <c r="E257" s="229"/>
      <c r="F257" s="229"/>
      <c r="G257"/>
      <c r="H257" s="188">
        <f t="shared" si="11"/>
        <v>0</v>
      </c>
      <c r="J257" s="4">
        <f t="shared" si="10"/>
        <v>7.6580000000000004</v>
      </c>
      <c r="K257" s="121">
        <f t="shared" si="9"/>
        <v>0</v>
      </c>
      <c r="M257" s="231"/>
    </row>
    <row r="258" spans="1:13">
      <c r="A258" s="128">
        <v>73006</v>
      </c>
      <c r="B258" s="37" t="s">
        <v>338</v>
      </c>
      <c r="C258" s="220"/>
      <c r="D258" s="220"/>
      <c r="E258" s="229"/>
      <c r="F258" s="229"/>
      <c r="G258"/>
      <c r="H258" s="188">
        <f t="shared" si="11"/>
        <v>0</v>
      </c>
      <c r="J258" s="4">
        <f t="shared" si="10"/>
        <v>7.6580000000000004</v>
      </c>
      <c r="K258" s="121">
        <f t="shared" si="9"/>
        <v>0</v>
      </c>
      <c r="M258" s="231"/>
    </row>
    <row r="259" spans="1:13">
      <c r="A259" s="127">
        <v>74100</v>
      </c>
      <c r="B259" s="37" t="s">
        <v>339</v>
      </c>
      <c r="C259" s="220"/>
      <c r="D259" s="220"/>
      <c r="E259" s="229"/>
      <c r="F259" s="229"/>
      <c r="G259"/>
      <c r="H259" s="188">
        <f t="shared" si="11"/>
        <v>0</v>
      </c>
      <c r="J259" s="4">
        <f t="shared" si="10"/>
        <v>7.6580000000000004</v>
      </c>
      <c r="K259" s="121">
        <f t="shared" si="9"/>
        <v>0</v>
      </c>
      <c r="M259" s="231"/>
    </row>
    <row r="260" spans="1:13">
      <c r="A260" s="127">
        <v>74101</v>
      </c>
      <c r="B260" s="37" t="s">
        <v>340</v>
      </c>
      <c r="C260" s="220"/>
      <c r="D260" s="220"/>
      <c r="E260" s="229"/>
      <c r="F260" s="229"/>
      <c r="G260"/>
      <c r="H260" s="188">
        <f t="shared" si="11"/>
        <v>0</v>
      </c>
      <c r="J260" s="4">
        <f t="shared" si="10"/>
        <v>7.6580000000000004</v>
      </c>
      <c r="K260" s="121">
        <f t="shared" si="9"/>
        <v>0</v>
      </c>
      <c r="M260" s="231"/>
    </row>
    <row r="261" spans="1:13">
      <c r="A261" s="127">
        <v>74102</v>
      </c>
      <c r="B261" s="37" t="s">
        <v>341</v>
      </c>
      <c r="C261" s="220"/>
      <c r="D261" s="220"/>
      <c r="E261" s="229"/>
      <c r="F261" s="229"/>
      <c r="G261"/>
      <c r="H261" s="188">
        <f t="shared" si="11"/>
        <v>0</v>
      </c>
      <c r="J261" s="4">
        <f t="shared" si="10"/>
        <v>7.6580000000000004</v>
      </c>
      <c r="K261" s="121">
        <f t="shared" si="9"/>
        <v>0</v>
      </c>
      <c r="M261" s="231"/>
    </row>
    <row r="262" spans="1:13">
      <c r="A262" s="127">
        <v>74200</v>
      </c>
      <c r="B262" s="37" t="s">
        <v>342</v>
      </c>
      <c r="C262" s="220"/>
      <c r="D262" s="220"/>
      <c r="E262" s="229"/>
      <c r="F262" s="229"/>
      <c r="G262"/>
      <c r="H262" s="188">
        <f t="shared" si="11"/>
        <v>0</v>
      </c>
      <c r="J262" s="4">
        <f t="shared" si="10"/>
        <v>7.6580000000000004</v>
      </c>
      <c r="K262" s="121">
        <f t="shared" si="9"/>
        <v>0</v>
      </c>
      <c r="M262" s="231"/>
    </row>
    <row r="263" spans="1:13">
      <c r="A263" s="127">
        <v>74201</v>
      </c>
      <c r="B263" s="37" t="s">
        <v>343</v>
      </c>
      <c r="C263" s="220"/>
      <c r="D263" s="220"/>
      <c r="E263" s="229"/>
      <c r="F263" s="229"/>
      <c r="G263"/>
      <c r="H263" s="188">
        <f t="shared" si="11"/>
        <v>0</v>
      </c>
      <c r="J263" s="4">
        <f t="shared" si="10"/>
        <v>7.6580000000000004</v>
      </c>
      <c r="K263" s="121">
        <f t="shared" si="9"/>
        <v>0</v>
      </c>
      <c r="M263" s="231"/>
    </row>
    <row r="264" spans="1:13">
      <c r="A264" s="127">
        <v>74202</v>
      </c>
      <c r="B264" s="37" t="s">
        <v>344</v>
      </c>
      <c r="C264" s="220"/>
      <c r="D264" s="220"/>
      <c r="E264" s="229"/>
      <c r="F264" s="229"/>
      <c r="G264"/>
      <c r="H264" s="188">
        <f t="shared" si="11"/>
        <v>0</v>
      </c>
      <c r="J264" s="4">
        <f t="shared" si="10"/>
        <v>7.6580000000000004</v>
      </c>
      <c r="K264" s="121">
        <f t="shared" ref="K264:K327" si="12">ROUND(H264*J264,2)</f>
        <v>0</v>
      </c>
      <c r="M264" s="231"/>
    </row>
    <row r="265" spans="1:13">
      <c r="A265" s="127">
        <v>74203</v>
      </c>
      <c r="B265" s="37" t="s">
        <v>345</v>
      </c>
      <c r="C265" s="220"/>
      <c r="D265" s="220"/>
      <c r="E265" s="229"/>
      <c r="F265" s="229"/>
      <c r="G265"/>
      <c r="H265" s="188">
        <f t="shared" si="11"/>
        <v>0</v>
      </c>
      <c r="J265" s="4">
        <f t="shared" ref="J265:J328" si="13">J264</f>
        <v>7.6580000000000004</v>
      </c>
      <c r="K265" s="121">
        <f t="shared" si="12"/>
        <v>0</v>
      </c>
      <c r="M265" s="231"/>
    </row>
    <row r="266" spans="1:13">
      <c r="A266" s="127">
        <v>74204</v>
      </c>
      <c r="B266" s="37" t="s">
        <v>346</v>
      </c>
      <c r="C266" s="220"/>
      <c r="D266" s="220"/>
      <c r="E266" s="229"/>
      <c r="F266" s="229"/>
      <c r="G266"/>
      <c r="H266" s="188">
        <f t="shared" si="11"/>
        <v>0</v>
      </c>
      <c r="J266" s="4">
        <f t="shared" si="13"/>
        <v>7.6580000000000004</v>
      </c>
      <c r="K266" s="121">
        <f t="shared" si="12"/>
        <v>0</v>
      </c>
      <c r="M266" s="231"/>
    </row>
    <row r="267" spans="1:13">
      <c r="A267" s="127">
        <v>74300</v>
      </c>
      <c r="B267" s="37" t="s">
        <v>347</v>
      </c>
      <c r="C267" s="220"/>
      <c r="D267" s="220"/>
      <c r="E267" s="229"/>
      <c r="F267" s="229"/>
      <c r="G267"/>
      <c r="H267" s="188">
        <f t="shared" ref="H267:H334" si="14">ROUND(C267-D267+E267-F267,2)</f>
        <v>0</v>
      </c>
      <c r="J267" s="4">
        <f t="shared" si="13"/>
        <v>7.6580000000000004</v>
      </c>
      <c r="K267" s="121">
        <f t="shared" si="12"/>
        <v>0</v>
      </c>
      <c r="M267" s="231"/>
    </row>
    <row r="268" spans="1:13">
      <c r="A268" s="127">
        <v>81000</v>
      </c>
      <c r="B268" s="37" t="s">
        <v>483</v>
      </c>
      <c r="C268" s="220"/>
      <c r="D268" s="220"/>
      <c r="E268" s="229"/>
      <c r="F268" s="229"/>
      <c r="G268"/>
      <c r="H268" s="188">
        <f t="shared" si="14"/>
        <v>0</v>
      </c>
      <c r="J268" s="4">
        <f t="shared" si="13"/>
        <v>7.6580000000000004</v>
      </c>
      <c r="K268" s="121">
        <f t="shared" si="12"/>
        <v>0</v>
      </c>
      <c r="M268" s="231"/>
    </row>
    <row r="269" spans="1:13">
      <c r="A269" s="127">
        <v>81001</v>
      </c>
      <c r="B269" s="125" t="s">
        <v>304</v>
      </c>
      <c r="C269" s="220">
        <v>8798892.8000000007</v>
      </c>
      <c r="D269" s="220"/>
      <c r="E269" s="229"/>
      <c r="F269" s="229"/>
      <c r="G269"/>
      <c r="H269" s="188">
        <f t="shared" si="14"/>
        <v>8798892.8000000007</v>
      </c>
      <c r="J269" s="4">
        <f t="shared" si="13"/>
        <v>7.6580000000000004</v>
      </c>
      <c r="K269" s="121">
        <f t="shared" si="12"/>
        <v>67381921.060000002</v>
      </c>
      <c r="M269" s="231"/>
    </row>
    <row r="270" spans="1:13">
      <c r="A270" s="127">
        <v>81002</v>
      </c>
      <c r="B270" s="125" t="s">
        <v>305</v>
      </c>
      <c r="C270" s="220"/>
      <c r="D270" s="220"/>
      <c r="E270" s="229"/>
      <c r="F270" s="229"/>
      <c r="G270"/>
      <c r="H270" s="188">
        <f t="shared" si="14"/>
        <v>0</v>
      </c>
      <c r="J270" s="4">
        <f t="shared" si="13"/>
        <v>7.6580000000000004</v>
      </c>
      <c r="K270" s="121">
        <f t="shared" si="12"/>
        <v>0</v>
      </c>
      <c r="M270" s="231"/>
    </row>
    <row r="271" spans="1:13">
      <c r="A271" s="127">
        <v>81003</v>
      </c>
      <c r="B271" s="125" t="s">
        <v>306</v>
      </c>
      <c r="C271" s="220"/>
      <c r="D271" s="220"/>
      <c r="E271" s="229"/>
      <c r="F271" s="229"/>
      <c r="G271"/>
      <c r="H271" s="188">
        <f t="shared" si="14"/>
        <v>0</v>
      </c>
      <c r="J271" s="4">
        <f t="shared" si="13"/>
        <v>7.6580000000000004</v>
      </c>
      <c r="K271" s="121">
        <f t="shared" si="12"/>
        <v>0</v>
      </c>
      <c r="M271" s="231"/>
    </row>
    <row r="272" spans="1:13">
      <c r="A272" s="127">
        <v>81004</v>
      </c>
      <c r="B272" s="125" t="s">
        <v>307</v>
      </c>
      <c r="C272" s="220"/>
      <c r="D272" s="220"/>
      <c r="E272" s="229"/>
      <c r="F272" s="229"/>
      <c r="G272"/>
      <c r="H272" s="188">
        <f t="shared" si="14"/>
        <v>0</v>
      </c>
      <c r="J272" s="4">
        <f t="shared" si="13"/>
        <v>7.6580000000000004</v>
      </c>
      <c r="K272" s="121">
        <f t="shared" si="12"/>
        <v>0</v>
      </c>
      <c r="M272" s="231"/>
    </row>
    <row r="273" spans="1:13">
      <c r="A273" s="127">
        <v>81005</v>
      </c>
      <c r="B273" s="125" t="s">
        <v>308</v>
      </c>
      <c r="C273" s="220"/>
      <c r="D273" s="220"/>
      <c r="E273" s="229"/>
      <c r="F273" s="229"/>
      <c r="G273"/>
      <c r="H273" s="188">
        <f t="shared" si="14"/>
        <v>0</v>
      </c>
      <c r="J273" s="4">
        <f t="shared" si="13"/>
        <v>7.6580000000000004</v>
      </c>
      <c r="K273" s="121">
        <f t="shared" si="12"/>
        <v>0</v>
      </c>
      <c r="M273" s="231"/>
    </row>
    <row r="274" spans="1:13">
      <c r="A274" s="127">
        <v>81006</v>
      </c>
      <c r="B274" s="125" t="s">
        <v>309</v>
      </c>
      <c r="C274" s="220"/>
      <c r="D274" s="220"/>
      <c r="E274" s="229"/>
      <c r="F274" s="229"/>
      <c r="G274"/>
      <c r="H274" s="188">
        <f t="shared" si="14"/>
        <v>0</v>
      </c>
      <c r="J274" s="4">
        <f t="shared" si="13"/>
        <v>7.6580000000000004</v>
      </c>
      <c r="K274" s="121">
        <f t="shared" si="12"/>
        <v>0</v>
      </c>
      <c r="M274" s="231"/>
    </row>
    <row r="275" spans="1:13">
      <c r="A275" s="127">
        <v>81007</v>
      </c>
      <c r="B275" s="37" t="s">
        <v>310</v>
      </c>
      <c r="C275" s="220"/>
      <c r="D275" s="220"/>
      <c r="E275" s="229"/>
      <c r="F275" s="229"/>
      <c r="G275"/>
      <c r="H275" s="188">
        <f t="shared" si="14"/>
        <v>0</v>
      </c>
      <c r="J275" s="4">
        <f t="shared" si="13"/>
        <v>7.6580000000000004</v>
      </c>
      <c r="K275" s="121">
        <f t="shared" si="12"/>
        <v>0</v>
      </c>
      <c r="M275" s="231"/>
    </row>
    <row r="276" spans="1:13">
      <c r="A276" s="127">
        <v>81008</v>
      </c>
      <c r="B276" s="37" t="s">
        <v>311</v>
      </c>
      <c r="C276" s="220">
        <v>45207.839999999997</v>
      </c>
      <c r="D276" s="220"/>
      <c r="E276" s="229"/>
      <c r="F276" s="229"/>
      <c r="G276"/>
      <c r="H276" s="188">
        <f t="shared" si="14"/>
        <v>45207.839999999997</v>
      </c>
      <c r="J276" s="4">
        <f t="shared" si="13"/>
        <v>7.6580000000000004</v>
      </c>
      <c r="K276" s="121">
        <f t="shared" si="12"/>
        <v>346201.64</v>
      </c>
      <c r="M276" s="231"/>
    </row>
    <row r="277" spans="1:13">
      <c r="A277" s="127">
        <v>81009</v>
      </c>
      <c r="B277" s="37" t="s">
        <v>312</v>
      </c>
      <c r="C277" s="220">
        <v>537921.30000000005</v>
      </c>
      <c r="D277" s="220"/>
      <c r="E277" s="229"/>
      <c r="F277" s="229"/>
      <c r="G277"/>
      <c r="H277" s="188">
        <f t="shared" si="14"/>
        <v>537921.30000000005</v>
      </c>
      <c r="J277" s="4">
        <f t="shared" si="13"/>
        <v>7.6580000000000004</v>
      </c>
      <c r="K277" s="121">
        <f t="shared" si="12"/>
        <v>4119401.32</v>
      </c>
      <c r="M277" s="231"/>
    </row>
    <row r="278" spans="1:13">
      <c r="A278" s="129">
        <v>81010</v>
      </c>
      <c r="B278" s="132" t="s">
        <v>313</v>
      </c>
      <c r="C278" s="220"/>
      <c r="D278" s="220"/>
      <c r="E278" s="229"/>
      <c r="F278" s="229"/>
      <c r="G278"/>
      <c r="H278" s="188">
        <f t="shared" si="14"/>
        <v>0</v>
      </c>
      <c r="J278" s="4">
        <f t="shared" si="13"/>
        <v>7.6580000000000004</v>
      </c>
      <c r="K278" s="121">
        <f t="shared" si="12"/>
        <v>0</v>
      </c>
      <c r="M278" s="231"/>
    </row>
    <row r="279" spans="1:13">
      <c r="A279" s="127">
        <v>81011</v>
      </c>
      <c r="B279" s="125" t="s">
        <v>314</v>
      </c>
      <c r="C279" s="220"/>
      <c r="D279" s="220"/>
      <c r="E279" s="229"/>
      <c r="F279" s="229"/>
      <c r="G279"/>
      <c r="H279" s="188">
        <f t="shared" si="14"/>
        <v>0</v>
      </c>
      <c r="J279" s="4">
        <f t="shared" si="13"/>
        <v>7.6580000000000004</v>
      </c>
      <c r="K279" s="121">
        <f t="shared" si="12"/>
        <v>0</v>
      </c>
      <c r="M279" s="231"/>
    </row>
    <row r="280" spans="1:13">
      <c r="A280" s="127">
        <v>81012</v>
      </c>
      <c r="B280" s="125" t="s">
        <v>315</v>
      </c>
      <c r="C280" s="220"/>
      <c r="D280" s="220"/>
      <c r="E280" s="229"/>
      <c r="F280" s="229"/>
      <c r="G280"/>
      <c r="H280" s="188">
        <f t="shared" si="14"/>
        <v>0</v>
      </c>
      <c r="J280" s="4">
        <f t="shared" si="13"/>
        <v>7.6580000000000004</v>
      </c>
      <c r="K280" s="121">
        <f t="shared" si="12"/>
        <v>0</v>
      </c>
      <c r="M280" s="231"/>
    </row>
    <row r="281" spans="1:13">
      <c r="A281" s="127">
        <v>81013</v>
      </c>
      <c r="B281" s="125" t="s">
        <v>316</v>
      </c>
      <c r="C281" s="220"/>
      <c r="D281" s="220"/>
      <c r="E281" s="229"/>
      <c r="F281" s="229"/>
      <c r="G281"/>
      <c r="H281" s="188">
        <f t="shared" si="14"/>
        <v>0</v>
      </c>
      <c r="J281" s="4">
        <f t="shared" si="13"/>
        <v>7.6580000000000004</v>
      </c>
      <c r="K281" s="121">
        <f t="shared" si="12"/>
        <v>0</v>
      </c>
      <c r="M281" s="231"/>
    </row>
    <row r="282" spans="1:13">
      <c r="A282" s="127">
        <v>81014</v>
      </c>
      <c r="B282" s="125" t="s">
        <v>317</v>
      </c>
      <c r="C282" s="220"/>
      <c r="D282" s="220"/>
      <c r="E282" s="229"/>
      <c r="F282" s="229"/>
      <c r="G282"/>
      <c r="H282" s="188">
        <f t="shared" si="14"/>
        <v>0</v>
      </c>
      <c r="J282" s="4">
        <f t="shared" si="13"/>
        <v>7.6580000000000004</v>
      </c>
      <c r="K282" s="121">
        <f t="shared" si="12"/>
        <v>0</v>
      </c>
      <c r="M282" s="231"/>
    </row>
    <row r="283" spans="1:13">
      <c r="A283" s="127">
        <v>81015</v>
      </c>
      <c r="B283" s="125" t="s">
        <v>318</v>
      </c>
      <c r="C283" s="220">
        <v>29662.55</v>
      </c>
      <c r="D283" s="220"/>
      <c r="E283" s="229"/>
      <c r="F283" s="229"/>
      <c r="G283"/>
      <c r="H283" s="188">
        <f t="shared" si="14"/>
        <v>29662.55</v>
      </c>
      <c r="J283" s="4">
        <f t="shared" si="13"/>
        <v>7.6580000000000004</v>
      </c>
      <c r="K283" s="121">
        <f t="shared" si="12"/>
        <v>227155.81</v>
      </c>
      <c r="M283" s="231"/>
    </row>
    <row r="284" spans="1:13">
      <c r="A284" s="36">
        <v>81016</v>
      </c>
      <c r="B284" s="125" t="s">
        <v>319</v>
      </c>
      <c r="C284" s="220"/>
      <c r="D284" s="220"/>
      <c r="E284" s="229"/>
      <c r="F284" s="229"/>
      <c r="G284"/>
      <c r="H284" s="188">
        <f t="shared" si="14"/>
        <v>0</v>
      </c>
      <c r="J284" s="4">
        <f t="shared" si="13"/>
        <v>7.6580000000000004</v>
      </c>
      <c r="K284" s="121">
        <f t="shared" si="12"/>
        <v>0</v>
      </c>
      <c r="M284" s="231"/>
    </row>
    <row r="285" spans="1:13">
      <c r="A285" s="36">
        <v>81017</v>
      </c>
      <c r="B285" s="125" t="s">
        <v>320</v>
      </c>
      <c r="C285" s="220"/>
      <c r="D285" s="220"/>
      <c r="E285" s="229"/>
      <c r="F285" s="229"/>
      <c r="G285"/>
      <c r="H285" s="188">
        <f t="shared" si="14"/>
        <v>0</v>
      </c>
      <c r="J285" s="4">
        <f t="shared" si="13"/>
        <v>7.6580000000000004</v>
      </c>
      <c r="K285" s="121">
        <f t="shared" si="12"/>
        <v>0</v>
      </c>
      <c r="M285" s="231"/>
    </row>
    <row r="286" spans="1:13">
      <c r="A286" s="36">
        <v>81018</v>
      </c>
      <c r="B286" s="125" t="s">
        <v>321</v>
      </c>
      <c r="C286" s="220"/>
      <c r="D286" s="220"/>
      <c r="E286" s="229"/>
      <c r="F286" s="229"/>
      <c r="G286"/>
      <c r="H286" s="188">
        <f t="shared" si="14"/>
        <v>0</v>
      </c>
      <c r="J286" s="4">
        <f t="shared" si="13"/>
        <v>7.6580000000000004</v>
      </c>
      <c r="K286" s="121">
        <f t="shared" si="12"/>
        <v>0</v>
      </c>
      <c r="M286" s="231"/>
    </row>
    <row r="287" spans="1:13">
      <c r="A287" s="36">
        <v>81019</v>
      </c>
      <c r="B287" s="125" t="s">
        <v>322</v>
      </c>
      <c r="C287" s="220"/>
      <c r="D287" s="220"/>
      <c r="E287" s="229"/>
      <c r="F287" s="229"/>
      <c r="G287"/>
      <c r="H287" s="188">
        <f t="shared" si="14"/>
        <v>0</v>
      </c>
      <c r="J287" s="4">
        <f t="shared" si="13"/>
        <v>7.6580000000000004</v>
      </c>
      <c r="K287" s="121">
        <f t="shared" si="12"/>
        <v>0</v>
      </c>
      <c r="M287" s="231"/>
    </row>
    <row r="288" spans="1:13">
      <c r="A288" s="36">
        <v>81020</v>
      </c>
      <c r="B288" s="125" t="s">
        <v>323</v>
      </c>
      <c r="C288" s="220"/>
      <c r="D288" s="220"/>
      <c r="E288" s="229"/>
      <c r="F288" s="229"/>
      <c r="G288"/>
      <c r="H288" s="188">
        <f t="shared" si="14"/>
        <v>0</v>
      </c>
      <c r="J288" s="4">
        <f t="shared" si="13"/>
        <v>7.6580000000000004</v>
      </c>
      <c r="K288" s="121">
        <f t="shared" si="12"/>
        <v>0</v>
      </c>
      <c r="M288" s="231"/>
    </row>
    <row r="289" spans="1:13">
      <c r="A289" s="36">
        <v>81021</v>
      </c>
      <c r="B289" s="125" t="s">
        <v>324</v>
      </c>
      <c r="C289" s="220"/>
      <c r="D289" s="220"/>
      <c r="E289" s="229"/>
      <c r="F289" s="229"/>
      <c r="G289"/>
      <c r="H289" s="188">
        <f t="shared" si="14"/>
        <v>0</v>
      </c>
      <c r="J289" s="4">
        <f t="shared" si="13"/>
        <v>7.6580000000000004</v>
      </c>
      <c r="K289" s="121">
        <f t="shared" si="12"/>
        <v>0</v>
      </c>
      <c r="M289" s="231"/>
    </row>
    <row r="290" spans="1:13">
      <c r="A290" s="36">
        <v>81022</v>
      </c>
      <c r="B290" s="125" t="s">
        <v>325</v>
      </c>
      <c r="C290" s="220"/>
      <c r="D290" s="220"/>
      <c r="E290" s="229"/>
      <c r="F290" s="229"/>
      <c r="G290"/>
      <c r="H290" s="188">
        <f t="shared" si="14"/>
        <v>0</v>
      </c>
      <c r="J290" s="4">
        <f t="shared" si="13"/>
        <v>7.6580000000000004</v>
      </c>
      <c r="K290" s="121">
        <f t="shared" si="12"/>
        <v>0</v>
      </c>
      <c r="M290" s="231"/>
    </row>
    <row r="291" spans="1:13">
      <c r="A291" s="36">
        <v>81023</v>
      </c>
      <c r="B291" s="125" t="s">
        <v>326</v>
      </c>
      <c r="C291" s="220"/>
      <c r="D291" s="220"/>
      <c r="E291" s="229"/>
      <c r="F291" s="229"/>
      <c r="G291"/>
      <c r="H291" s="188">
        <f t="shared" si="14"/>
        <v>0</v>
      </c>
      <c r="J291" s="4">
        <f t="shared" si="13"/>
        <v>7.6580000000000004</v>
      </c>
      <c r="K291" s="121">
        <f t="shared" si="12"/>
        <v>0</v>
      </c>
      <c r="M291" s="231"/>
    </row>
    <row r="292" spans="1:13">
      <c r="A292" s="36">
        <v>81024</v>
      </c>
      <c r="B292" s="132" t="s">
        <v>327</v>
      </c>
      <c r="C292" s="220"/>
      <c r="D292" s="220"/>
      <c r="E292" s="229"/>
      <c r="F292" s="229"/>
      <c r="G292"/>
      <c r="H292" s="188">
        <f t="shared" si="14"/>
        <v>0</v>
      </c>
      <c r="J292" s="4">
        <f t="shared" si="13"/>
        <v>7.6580000000000004</v>
      </c>
      <c r="K292" s="121">
        <f t="shared" si="12"/>
        <v>0</v>
      </c>
      <c r="M292" s="231"/>
    </row>
    <row r="293" spans="1:13">
      <c r="A293" s="128">
        <v>81025</v>
      </c>
      <c r="B293" s="37" t="s">
        <v>328</v>
      </c>
      <c r="C293" s="220"/>
      <c r="D293" s="220"/>
      <c r="E293" s="229"/>
      <c r="F293" s="229"/>
      <c r="G293"/>
      <c r="H293" s="188">
        <f t="shared" si="14"/>
        <v>0</v>
      </c>
      <c r="J293" s="4">
        <f t="shared" si="13"/>
        <v>7.6580000000000004</v>
      </c>
      <c r="K293" s="121">
        <f t="shared" si="12"/>
        <v>0</v>
      </c>
      <c r="M293" s="231"/>
    </row>
    <row r="294" spans="1:13">
      <c r="A294" s="128">
        <v>81026</v>
      </c>
      <c r="B294" s="37" t="s">
        <v>329</v>
      </c>
      <c r="C294" s="220">
        <v>101.5</v>
      </c>
      <c r="D294" s="220"/>
      <c r="E294" s="229"/>
      <c r="F294" s="229"/>
      <c r="G294"/>
      <c r="H294" s="188">
        <f t="shared" si="14"/>
        <v>101.5</v>
      </c>
      <c r="J294" s="4">
        <f t="shared" si="13"/>
        <v>7.6580000000000004</v>
      </c>
      <c r="K294" s="121">
        <f t="shared" si="12"/>
        <v>777.29</v>
      </c>
      <c r="M294" s="231"/>
    </row>
    <row r="295" spans="1:13">
      <c r="A295" s="128">
        <v>81027</v>
      </c>
      <c r="B295" s="37" t="s">
        <v>330</v>
      </c>
      <c r="C295" s="220"/>
      <c r="D295" s="220"/>
      <c r="E295" s="229"/>
      <c r="F295" s="229"/>
      <c r="G295"/>
      <c r="H295" s="188">
        <f t="shared" si="14"/>
        <v>0</v>
      </c>
      <c r="J295" s="4">
        <f t="shared" si="13"/>
        <v>7.6580000000000004</v>
      </c>
      <c r="K295" s="121">
        <f t="shared" si="12"/>
        <v>0</v>
      </c>
      <c r="M295" s="231"/>
    </row>
    <row r="296" spans="1:13">
      <c r="A296" s="128">
        <v>81028</v>
      </c>
      <c r="B296" s="37" t="s">
        <v>331</v>
      </c>
      <c r="C296" s="220"/>
      <c r="D296" s="220"/>
      <c r="E296" s="229"/>
      <c r="F296" s="229"/>
      <c r="G296"/>
      <c r="H296" s="188">
        <f t="shared" si="14"/>
        <v>0</v>
      </c>
      <c r="J296" s="4">
        <f t="shared" si="13"/>
        <v>7.6580000000000004</v>
      </c>
      <c r="K296" s="121">
        <f t="shared" si="12"/>
        <v>0</v>
      </c>
      <c r="M296" s="231"/>
    </row>
    <row r="297" spans="1:13">
      <c r="A297" s="127">
        <v>81998</v>
      </c>
      <c r="B297" s="125" t="s">
        <v>348</v>
      </c>
      <c r="C297" s="220">
        <v>725959.28</v>
      </c>
      <c r="D297" s="220"/>
      <c r="E297" s="229"/>
      <c r="F297" s="229"/>
      <c r="G297"/>
      <c r="H297" s="188">
        <f t="shared" si="14"/>
        <v>725959.28</v>
      </c>
      <c r="J297" s="4">
        <f t="shared" si="13"/>
        <v>7.6580000000000004</v>
      </c>
      <c r="K297" s="121">
        <f t="shared" si="12"/>
        <v>5559396.1699999999</v>
      </c>
      <c r="M297" s="231"/>
    </row>
    <row r="298" spans="1:13">
      <c r="A298" s="127">
        <v>82099</v>
      </c>
      <c r="B298" s="37" t="s">
        <v>349</v>
      </c>
      <c r="C298" s="220"/>
      <c r="D298" s="220"/>
      <c r="E298" s="229"/>
      <c r="F298" s="229"/>
      <c r="G298"/>
      <c r="H298" s="188">
        <f t="shared" si="14"/>
        <v>0</v>
      </c>
      <c r="J298" s="4">
        <f t="shared" si="13"/>
        <v>7.6580000000000004</v>
      </c>
      <c r="K298" s="121">
        <f t="shared" si="12"/>
        <v>0</v>
      </c>
      <c r="M298" s="231"/>
    </row>
    <row r="299" spans="1:13">
      <c r="A299" s="127">
        <v>82100</v>
      </c>
      <c r="B299" s="37" t="s">
        <v>350</v>
      </c>
      <c r="C299" s="220"/>
      <c r="D299" s="220"/>
      <c r="E299" s="229"/>
      <c r="F299" s="229"/>
      <c r="G299"/>
      <c r="H299" s="188">
        <f t="shared" si="14"/>
        <v>0</v>
      </c>
      <c r="J299" s="4">
        <f t="shared" si="13"/>
        <v>7.6580000000000004</v>
      </c>
      <c r="K299" s="121">
        <f t="shared" si="12"/>
        <v>0</v>
      </c>
      <c r="M299" s="231"/>
    </row>
    <row r="300" spans="1:13">
      <c r="A300" s="127">
        <v>82101</v>
      </c>
      <c r="B300" s="37" t="s">
        <v>351</v>
      </c>
      <c r="C300" s="220"/>
      <c r="D300" s="220"/>
      <c r="E300" s="229"/>
      <c r="F300" s="229"/>
      <c r="G300"/>
      <c r="H300" s="188">
        <f t="shared" si="14"/>
        <v>0</v>
      </c>
      <c r="J300" s="4">
        <f t="shared" si="13"/>
        <v>7.6580000000000004</v>
      </c>
      <c r="K300" s="121">
        <f t="shared" si="12"/>
        <v>0</v>
      </c>
      <c r="M300" s="231"/>
    </row>
    <row r="301" spans="1:13">
      <c r="A301" s="127">
        <v>82102</v>
      </c>
      <c r="B301" s="37" t="s">
        <v>352</v>
      </c>
      <c r="C301" s="220"/>
      <c r="D301" s="220"/>
      <c r="E301" s="229"/>
      <c r="F301" s="229"/>
      <c r="G301"/>
      <c r="H301" s="188">
        <f t="shared" si="14"/>
        <v>0</v>
      </c>
      <c r="J301" s="4">
        <f t="shared" si="13"/>
        <v>7.6580000000000004</v>
      </c>
      <c r="K301" s="121">
        <f t="shared" si="12"/>
        <v>0</v>
      </c>
      <c r="M301" s="231"/>
    </row>
    <row r="302" spans="1:13">
      <c r="A302" s="127">
        <v>82103</v>
      </c>
      <c r="B302" s="37" t="s">
        <v>353</v>
      </c>
      <c r="C302" s="220"/>
      <c r="D302" s="220"/>
      <c r="E302" s="229"/>
      <c r="F302" s="229"/>
      <c r="G302"/>
      <c r="H302" s="188">
        <f t="shared" si="14"/>
        <v>0</v>
      </c>
      <c r="J302" s="4">
        <f t="shared" si="13"/>
        <v>7.6580000000000004</v>
      </c>
      <c r="K302" s="121">
        <f t="shared" si="12"/>
        <v>0</v>
      </c>
      <c r="M302" s="231"/>
    </row>
    <row r="303" spans="1:13">
      <c r="A303" s="127">
        <v>82104</v>
      </c>
      <c r="B303" s="37" t="s">
        <v>354</v>
      </c>
      <c r="C303" s="220"/>
      <c r="D303" s="220"/>
      <c r="E303" s="229"/>
      <c r="F303" s="229"/>
      <c r="G303"/>
      <c r="H303" s="188">
        <f t="shared" si="14"/>
        <v>0</v>
      </c>
      <c r="J303" s="4">
        <f t="shared" si="13"/>
        <v>7.6580000000000004</v>
      </c>
      <c r="K303" s="121">
        <f t="shared" si="12"/>
        <v>0</v>
      </c>
      <c r="M303" s="231"/>
    </row>
    <row r="304" spans="1:13">
      <c r="A304" s="127">
        <v>82105</v>
      </c>
      <c r="B304" s="37" t="s">
        <v>355</v>
      </c>
      <c r="C304" s="220"/>
      <c r="D304" s="220"/>
      <c r="E304" s="229"/>
      <c r="F304" s="229"/>
      <c r="G304"/>
      <c r="H304" s="188">
        <f t="shared" si="14"/>
        <v>0</v>
      </c>
      <c r="J304" s="4">
        <f t="shared" si="13"/>
        <v>7.6580000000000004</v>
      </c>
      <c r="K304" s="121">
        <f t="shared" si="12"/>
        <v>0</v>
      </c>
      <c r="M304" s="231"/>
    </row>
    <row r="305" spans="1:13">
      <c r="A305" s="127">
        <v>82106</v>
      </c>
      <c r="B305" s="125" t="s">
        <v>356</v>
      </c>
      <c r="C305" s="220"/>
      <c r="D305" s="220"/>
      <c r="E305" s="229"/>
      <c r="F305" s="229"/>
      <c r="G305"/>
      <c r="H305" s="188">
        <f t="shared" si="14"/>
        <v>0</v>
      </c>
      <c r="J305" s="4">
        <f t="shared" si="13"/>
        <v>7.6580000000000004</v>
      </c>
      <c r="K305" s="121">
        <f t="shared" si="12"/>
        <v>0</v>
      </c>
      <c r="M305" s="231"/>
    </row>
    <row r="306" spans="1:13">
      <c r="A306" s="127">
        <v>82107</v>
      </c>
      <c r="B306" s="125" t="s">
        <v>357</v>
      </c>
      <c r="C306" s="220"/>
      <c r="D306" s="220"/>
      <c r="E306" s="229"/>
      <c r="F306" s="229"/>
      <c r="G306"/>
      <c r="H306" s="188">
        <f t="shared" si="14"/>
        <v>0</v>
      </c>
      <c r="J306" s="4">
        <f t="shared" si="13"/>
        <v>7.6580000000000004</v>
      </c>
      <c r="K306" s="121">
        <f t="shared" si="12"/>
        <v>0</v>
      </c>
      <c r="M306" s="231"/>
    </row>
    <row r="307" spans="1:13">
      <c r="A307" s="127">
        <v>82108</v>
      </c>
      <c r="B307" s="37" t="s">
        <v>358</v>
      </c>
      <c r="C307" s="220"/>
      <c r="D307" s="220"/>
      <c r="E307" s="229"/>
      <c r="F307" s="229"/>
      <c r="G307"/>
      <c r="H307" s="188">
        <f t="shared" si="14"/>
        <v>0</v>
      </c>
      <c r="J307" s="4">
        <f t="shared" si="13"/>
        <v>7.6580000000000004</v>
      </c>
      <c r="K307" s="121">
        <f t="shared" si="12"/>
        <v>0</v>
      </c>
      <c r="M307" s="231"/>
    </row>
    <row r="308" spans="1:13">
      <c r="A308" s="127">
        <v>82201</v>
      </c>
      <c r="B308" s="125" t="s">
        <v>360</v>
      </c>
      <c r="C308" s="220"/>
      <c r="D308" s="220"/>
      <c r="E308" s="229"/>
      <c r="F308" s="229"/>
      <c r="G308"/>
      <c r="H308" s="188">
        <f t="shared" si="14"/>
        <v>0</v>
      </c>
      <c r="J308" s="4">
        <f t="shared" si="13"/>
        <v>7.6580000000000004</v>
      </c>
      <c r="K308" s="121">
        <f t="shared" si="12"/>
        <v>0</v>
      </c>
      <c r="M308" s="231"/>
    </row>
    <row r="309" spans="1:13">
      <c r="A309" s="127">
        <v>82202</v>
      </c>
      <c r="B309" s="125" t="s">
        <v>361</v>
      </c>
      <c r="C309" s="220"/>
      <c r="D309" s="220"/>
      <c r="E309" s="229"/>
      <c r="F309" s="229"/>
      <c r="G309"/>
      <c r="H309" s="188">
        <f t="shared" si="14"/>
        <v>0</v>
      </c>
      <c r="J309" s="4">
        <f t="shared" si="13"/>
        <v>7.6580000000000004</v>
      </c>
      <c r="K309" s="121">
        <f t="shared" si="12"/>
        <v>0</v>
      </c>
      <c r="M309" s="231"/>
    </row>
    <row r="310" spans="1:13">
      <c r="A310" s="127">
        <v>82203</v>
      </c>
      <c r="B310" s="125" t="s">
        <v>362</v>
      </c>
      <c r="C310" s="220"/>
      <c r="D310" s="220"/>
      <c r="E310" s="229"/>
      <c r="F310" s="229"/>
      <c r="G310"/>
      <c r="H310" s="188">
        <f t="shared" si="14"/>
        <v>0</v>
      </c>
      <c r="J310" s="4">
        <f t="shared" si="13"/>
        <v>7.6580000000000004</v>
      </c>
      <c r="K310" s="121">
        <f t="shared" si="12"/>
        <v>0</v>
      </c>
      <c r="M310" s="231"/>
    </row>
    <row r="311" spans="1:13">
      <c r="A311" s="127">
        <v>82204</v>
      </c>
      <c r="B311" s="125" t="s">
        <v>363</v>
      </c>
      <c r="C311" s="220"/>
      <c r="D311" s="220"/>
      <c r="E311" s="229"/>
      <c r="F311" s="229"/>
      <c r="G311"/>
      <c r="H311" s="188">
        <f t="shared" si="14"/>
        <v>0</v>
      </c>
      <c r="J311" s="4">
        <f t="shared" si="13"/>
        <v>7.6580000000000004</v>
      </c>
      <c r="K311" s="121">
        <f t="shared" si="12"/>
        <v>0</v>
      </c>
      <c r="M311" s="231"/>
    </row>
    <row r="312" spans="1:13">
      <c r="A312" s="127">
        <v>82205</v>
      </c>
      <c r="B312" s="125" t="s">
        <v>364</v>
      </c>
      <c r="C312" s="220"/>
      <c r="D312" s="220"/>
      <c r="E312" s="229"/>
      <c r="F312" s="229"/>
      <c r="G312"/>
      <c r="H312" s="188">
        <f t="shared" si="14"/>
        <v>0</v>
      </c>
      <c r="J312" s="4">
        <f t="shared" si="13"/>
        <v>7.6580000000000004</v>
      </c>
      <c r="K312" s="121">
        <f t="shared" si="12"/>
        <v>0</v>
      </c>
      <c r="M312" s="231"/>
    </row>
    <row r="313" spans="1:13">
      <c r="A313" s="127">
        <v>82600</v>
      </c>
      <c r="B313" s="37" t="s">
        <v>365</v>
      </c>
      <c r="C313" s="220"/>
      <c r="D313" s="220"/>
      <c r="E313" s="229"/>
      <c r="F313" s="229"/>
      <c r="G313"/>
      <c r="H313" s="188">
        <f t="shared" si="14"/>
        <v>0</v>
      </c>
      <c r="J313" s="4">
        <f t="shared" si="13"/>
        <v>7.6580000000000004</v>
      </c>
      <c r="K313" s="121">
        <f t="shared" si="12"/>
        <v>0</v>
      </c>
      <c r="M313" s="231"/>
    </row>
    <row r="314" spans="1:13">
      <c r="A314" s="127">
        <v>82601</v>
      </c>
      <c r="B314" s="37" t="s">
        <v>366</v>
      </c>
      <c r="C314" s="220"/>
      <c r="D314" s="220"/>
      <c r="E314" s="229"/>
      <c r="F314" s="229"/>
      <c r="G314"/>
      <c r="H314" s="188">
        <f t="shared" si="14"/>
        <v>0</v>
      </c>
      <c r="J314" s="4">
        <f t="shared" si="13"/>
        <v>7.6580000000000004</v>
      </c>
      <c r="K314" s="121">
        <f t="shared" si="12"/>
        <v>0</v>
      </c>
      <c r="M314" s="231"/>
    </row>
    <row r="315" spans="1:13">
      <c r="A315" s="127">
        <v>82602</v>
      </c>
      <c r="B315" s="37" t="s">
        <v>367</v>
      </c>
      <c r="C315" s="220"/>
      <c r="D315" s="220"/>
      <c r="E315" s="229"/>
      <c r="F315" s="229"/>
      <c r="G315"/>
      <c r="H315" s="188">
        <f t="shared" si="14"/>
        <v>0</v>
      </c>
      <c r="J315" s="4">
        <f t="shared" si="13"/>
        <v>7.6580000000000004</v>
      </c>
      <c r="K315" s="121">
        <f t="shared" si="12"/>
        <v>0</v>
      </c>
      <c r="M315" s="231"/>
    </row>
    <row r="316" spans="1:13">
      <c r="A316" s="127">
        <v>82603</v>
      </c>
      <c r="B316" s="37" t="s">
        <v>368</v>
      </c>
      <c r="C316" s="220"/>
      <c r="D316" s="220"/>
      <c r="E316" s="229"/>
      <c r="F316" s="229"/>
      <c r="G316"/>
      <c r="H316" s="188">
        <f t="shared" si="14"/>
        <v>0</v>
      </c>
      <c r="J316" s="4">
        <f t="shared" si="13"/>
        <v>7.6580000000000004</v>
      </c>
      <c r="K316" s="121">
        <f t="shared" si="12"/>
        <v>0</v>
      </c>
      <c r="M316" s="231"/>
    </row>
    <row r="317" spans="1:13">
      <c r="A317" s="127">
        <v>82604</v>
      </c>
      <c r="B317" s="37" t="s">
        <v>369</v>
      </c>
      <c r="C317" s="220"/>
      <c r="D317" s="220"/>
      <c r="E317" s="229"/>
      <c r="F317" s="229"/>
      <c r="G317"/>
      <c r="H317" s="188">
        <f t="shared" si="14"/>
        <v>0</v>
      </c>
      <c r="J317" s="4">
        <f t="shared" si="13"/>
        <v>7.6580000000000004</v>
      </c>
      <c r="K317" s="121">
        <f t="shared" si="12"/>
        <v>0</v>
      </c>
      <c r="M317" s="231"/>
    </row>
    <row r="318" spans="1:13">
      <c r="A318" s="127">
        <v>82605</v>
      </c>
      <c r="B318" s="37" t="s">
        <v>370</v>
      </c>
      <c r="C318" s="220"/>
      <c r="D318" s="220"/>
      <c r="E318" s="229"/>
      <c r="F318" s="229"/>
      <c r="G318"/>
      <c r="H318" s="188">
        <f t="shared" si="14"/>
        <v>0</v>
      </c>
      <c r="J318" s="4">
        <f t="shared" si="13"/>
        <v>7.6580000000000004</v>
      </c>
      <c r="K318" s="121">
        <f t="shared" si="12"/>
        <v>0</v>
      </c>
      <c r="M318" s="231"/>
    </row>
    <row r="319" spans="1:13">
      <c r="A319" s="127">
        <v>82606</v>
      </c>
      <c r="B319" s="125" t="s">
        <v>371</v>
      </c>
      <c r="C319" s="220"/>
      <c r="D319" s="220"/>
      <c r="E319" s="229"/>
      <c r="F319" s="229"/>
      <c r="G319"/>
      <c r="H319" s="188">
        <f t="shared" si="14"/>
        <v>0</v>
      </c>
      <c r="J319" s="4">
        <f t="shared" si="13"/>
        <v>7.6580000000000004</v>
      </c>
      <c r="K319" s="121">
        <f t="shared" si="12"/>
        <v>0</v>
      </c>
      <c r="M319" s="231"/>
    </row>
    <row r="320" spans="1:13">
      <c r="A320" s="127">
        <v>82607</v>
      </c>
      <c r="B320" s="125" t="s">
        <v>372</v>
      </c>
      <c r="C320" s="220"/>
      <c r="D320" s="220"/>
      <c r="E320" s="229"/>
      <c r="F320" s="229"/>
      <c r="G320"/>
      <c r="H320" s="188">
        <f t="shared" si="14"/>
        <v>0</v>
      </c>
      <c r="J320" s="4">
        <f t="shared" si="13"/>
        <v>7.6580000000000004</v>
      </c>
      <c r="K320" s="121">
        <f t="shared" si="12"/>
        <v>0</v>
      </c>
      <c r="M320" s="231"/>
    </row>
    <row r="321" spans="1:13">
      <c r="A321" s="127">
        <v>82700</v>
      </c>
      <c r="B321" s="37" t="s">
        <v>373</v>
      </c>
      <c r="C321" s="220"/>
      <c r="D321" s="220"/>
      <c r="E321" s="229"/>
      <c r="F321" s="229"/>
      <c r="G321"/>
      <c r="H321" s="188">
        <f t="shared" si="14"/>
        <v>0</v>
      </c>
      <c r="J321" s="4">
        <f t="shared" si="13"/>
        <v>7.6580000000000004</v>
      </c>
      <c r="K321" s="121">
        <f t="shared" si="12"/>
        <v>0</v>
      </c>
      <c r="M321" s="231"/>
    </row>
    <row r="322" spans="1:13">
      <c r="A322" s="127">
        <v>82701</v>
      </c>
      <c r="B322" s="37" t="s">
        <v>374</v>
      </c>
      <c r="C322" s="220"/>
      <c r="D322" s="220"/>
      <c r="E322" s="229"/>
      <c r="F322" s="229"/>
      <c r="G322"/>
      <c r="H322" s="188">
        <f t="shared" si="14"/>
        <v>0</v>
      </c>
      <c r="J322" s="4">
        <f t="shared" si="13"/>
        <v>7.6580000000000004</v>
      </c>
      <c r="K322" s="121">
        <f t="shared" si="12"/>
        <v>0</v>
      </c>
      <c r="M322" s="231"/>
    </row>
    <row r="323" spans="1:13">
      <c r="A323" s="127">
        <v>82702</v>
      </c>
      <c r="B323" s="37" t="s">
        <v>375</v>
      </c>
      <c r="C323" s="220"/>
      <c r="D323" s="220"/>
      <c r="E323" s="229"/>
      <c r="F323" s="229"/>
      <c r="G323"/>
      <c r="H323" s="188">
        <f t="shared" si="14"/>
        <v>0</v>
      </c>
      <c r="J323" s="4">
        <f t="shared" si="13"/>
        <v>7.6580000000000004</v>
      </c>
      <c r="K323" s="121">
        <f t="shared" si="12"/>
        <v>0</v>
      </c>
      <c r="M323" s="231"/>
    </row>
    <row r="324" spans="1:13">
      <c r="A324" s="127">
        <v>82703</v>
      </c>
      <c r="B324" s="37" t="s">
        <v>376</v>
      </c>
      <c r="C324" s="220"/>
      <c r="D324" s="220"/>
      <c r="E324" s="229"/>
      <c r="F324" s="229"/>
      <c r="G324"/>
      <c r="H324" s="188">
        <f t="shared" si="14"/>
        <v>0</v>
      </c>
      <c r="J324" s="4">
        <f t="shared" si="13"/>
        <v>7.6580000000000004</v>
      </c>
      <c r="K324" s="121">
        <f t="shared" si="12"/>
        <v>0</v>
      </c>
      <c r="M324" s="231"/>
    </row>
    <row r="325" spans="1:13">
      <c r="A325" s="127">
        <v>82704</v>
      </c>
      <c r="B325" s="37" t="s">
        <v>377</v>
      </c>
      <c r="C325" s="220"/>
      <c r="D325" s="220"/>
      <c r="E325" s="229"/>
      <c r="F325" s="229"/>
      <c r="G325"/>
      <c r="H325" s="188">
        <f t="shared" si="14"/>
        <v>0</v>
      </c>
      <c r="J325" s="4">
        <f t="shared" si="13"/>
        <v>7.6580000000000004</v>
      </c>
      <c r="K325" s="121">
        <f t="shared" si="12"/>
        <v>0</v>
      </c>
      <c r="M325" s="231"/>
    </row>
    <row r="326" spans="1:13">
      <c r="A326" s="127">
        <v>82705</v>
      </c>
      <c r="B326" s="37" t="s">
        <v>378</v>
      </c>
      <c r="C326" s="220"/>
      <c r="D326" s="220"/>
      <c r="E326" s="229"/>
      <c r="F326" s="229"/>
      <c r="G326"/>
      <c r="H326" s="188">
        <f t="shared" si="14"/>
        <v>0</v>
      </c>
      <c r="J326" s="4">
        <f t="shared" si="13"/>
        <v>7.6580000000000004</v>
      </c>
      <c r="K326" s="121">
        <f t="shared" si="12"/>
        <v>0</v>
      </c>
      <c r="M326" s="231"/>
    </row>
    <row r="327" spans="1:13">
      <c r="A327" s="127">
        <v>82706</v>
      </c>
      <c r="B327" s="37" t="s">
        <v>379</v>
      </c>
      <c r="C327" s="220"/>
      <c r="D327" s="220"/>
      <c r="E327" s="229"/>
      <c r="F327" s="229"/>
      <c r="G327"/>
      <c r="H327" s="188">
        <f t="shared" si="14"/>
        <v>0</v>
      </c>
      <c r="J327" s="4">
        <f t="shared" si="13"/>
        <v>7.6580000000000004</v>
      </c>
      <c r="K327" s="121">
        <f t="shared" si="12"/>
        <v>0</v>
      </c>
      <c r="M327" s="231"/>
    </row>
    <row r="328" spans="1:13">
      <c r="A328" s="128">
        <v>83006</v>
      </c>
      <c r="B328" s="37" t="s">
        <v>380</v>
      </c>
      <c r="C328" s="220"/>
      <c r="D328" s="220"/>
      <c r="E328" s="229"/>
      <c r="F328" s="229"/>
      <c r="G328"/>
      <c r="H328" s="188">
        <f t="shared" si="14"/>
        <v>0</v>
      </c>
      <c r="J328" s="4">
        <f t="shared" si="13"/>
        <v>7.6580000000000004</v>
      </c>
      <c r="K328" s="121">
        <f t="shared" ref="K328:K391" si="15">ROUND(H328*J328,2)</f>
        <v>0</v>
      </c>
      <c r="M328" s="231"/>
    </row>
    <row r="329" spans="1:13">
      <c r="A329" s="127">
        <v>84100</v>
      </c>
      <c r="B329" s="37" t="s">
        <v>381</v>
      </c>
      <c r="C329" s="220"/>
      <c r="D329" s="220"/>
      <c r="E329" s="229"/>
      <c r="F329" s="229"/>
      <c r="G329"/>
      <c r="H329" s="188">
        <f t="shared" si="14"/>
        <v>0</v>
      </c>
      <c r="J329" s="4">
        <f t="shared" ref="J329:J392" si="16">J328</f>
        <v>7.6580000000000004</v>
      </c>
      <c r="K329" s="121">
        <f t="shared" si="15"/>
        <v>0</v>
      </c>
      <c r="M329" s="231"/>
    </row>
    <row r="330" spans="1:13">
      <c r="A330" s="127">
        <v>84101</v>
      </c>
      <c r="B330" s="37" t="s">
        <v>382</v>
      </c>
      <c r="C330" s="220"/>
      <c r="D330" s="220"/>
      <c r="E330" s="229"/>
      <c r="F330" s="229"/>
      <c r="G330"/>
      <c r="H330" s="188">
        <f t="shared" si="14"/>
        <v>0</v>
      </c>
      <c r="J330" s="4">
        <f t="shared" si="16"/>
        <v>7.6580000000000004</v>
      </c>
      <c r="K330" s="121">
        <f t="shared" si="15"/>
        <v>0</v>
      </c>
      <c r="M330" s="231"/>
    </row>
    <row r="331" spans="1:13">
      <c r="A331" s="127">
        <v>84102</v>
      </c>
      <c r="B331" s="37" t="s">
        <v>383</v>
      </c>
      <c r="C331" s="220"/>
      <c r="D331" s="220"/>
      <c r="E331" s="229"/>
      <c r="F331" s="229"/>
      <c r="G331"/>
      <c r="H331" s="188">
        <f t="shared" si="14"/>
        <v>0</v>
      </c>
      <c r="J331" s="4">
        <f t="shared" si="16"/>
        <v>7.6580000000000004</v>
      </c>
      <c r="K331" s="121">
        <f t="shared" si="15"/>
        <v>0</v>
      </c>
      <c r="M331" s="231"/>
    </row>
    <row r="332" spans="1:13">
      <c r="A332" s="127">
        <v>84103</v>
      </c>
      <c r="B332" s="37" t="s">
        <v>384</v>
      </c>
      <c r="C332" s="220"/>
      <c r="D332" s="220"/>
      <c r="E332" s="229"/>
      <c r="F332" s="229"/>
      <c r="G332"/>
      <c r="H332" s="188">
        <f t="shared" si="14"/>
        <v>0</v>
      </c>
      <c r="J332" s="4">
        <f t="shared" si="16"/>
        <v>7.6580000000000004</v>
      </c>
      <c r="K332" s="121">
        <f t="shared" si="15"/>
        <v>0</v>
      </c>
      <c r="M332" s="231"/>
    </row>
    <row r="333" spans="1:13">
      <c r="A333" s="127">
        <v>84104</v>
      </c>
      <c r="B333" s="37" t="s">
        <v>385</v>
      </c>
      <c r="C333" s="220"/>
      <c r="D333" s="220"/>
      <c r="E333" s="229"/>
      <c r="F333" s="229"/>
      <c r="G333"/>
      <c r="H333" s="188">
        <f t="shared" si="14"/>
        <v>0</v>
      </c>
      <c r="J333" s="4">
        <f t="shared" si="16"/>
        <v>7.6580000000000004</v>
      </c>
      <c r="K333" s="121">
        <f t="shared" si="15"/>
        <v>0</v>
      </c>
      <c r="M333" s="231"/>
    </row>
    <row r="334" spans="1:13">
      <c r="A334" s="127">
        <v>84201</v>
      </c>
      <c r="B334" s="37" t="s">
        <v>343</v>
      </c>
      <c r="C334" s="220"/>
      <c r="D334" s="220"/>
      <c r="E334" s="229"/>
      <c r="F334" s="229"/>
      <c r="G334"/>
      <c r="H334" s="188">
        <f t="shared" si="14"/>
        <v>0</v>
      </c>
      <c r="J334" s="4">
        <f t="shared" si="16"/>
        <v>7.6580000000000004</v>
      </c>
      <c r="K334" s="121">
        <f t="shared" si="15"/>
        <v>0</v>
      </c>
      <c r="M334" s="231"/>
    </row>
    <row r="335" spans="1:13">
      <c r="A335" s="127">
        <v>84202</v>
      </c>
      <c r="B335" s="37" t="s">
        <v>344</v>
      </c>
      <c r="C335" s="220"/>
      <c r="D335" s="220"/>
      <c r="E335" s="229"/>
      <c r="F335" s="229"/>
      <c r="G335"/>
      <c r="H335" s="188">
        <f t="shared" ref="H335:H398" si="17">ROUND(C335-D335+E335-F335,2)</f>
        <v>0</v>
      </c>
      <c r="J335" s="4">
        <f t="shared" si="16"/>
        <v>7.6580000000000004</v>
      </c>
      <c r="K335" s="121">
        <f t="shared" si="15"/>
        <v>0</v>
      </c>
      <c r="M335" s="231"/>
    </row>
    <row r="336" spans="1:13">
      <c r="A336" s="127">
        <v>84203</v>
      </c>
      <c r="B336" s="37" t="s">
        <v>345</v>
      </c>
      <c r="C336" s="220"/>
      <c r="D336" s="220"/>
      <c r="E336" s="229"/>
      <c r="F336" s="229"/>
      <c r="G336"/>
      <c r="H336" s="188">
        <f t="shared" si="17"/>
        <v>0</v>
      </c>
      <c r="J336" s="4">
        <f t="shared" si="16"/>
        <v>7.6580000000000004</v>
      </c>
      <c r="K336" s="121">
        <f t="shared" si="15"/>
        <v>0</v>
      </c>
      <c r="M336" s="231"/>
    </row>
    <row r="337" spans="1:13">
      <c r="A337" s="127">
        <v>84204</v>
      </c>
      <c r="B337" s="37" t="s">
        <v>346</v>
      </c>
      <c r="C337" s="220"/>
      <c r="D337" s="220"/>
      <c r="E337" s="229"/>
      <c r="F337" s="229"/>
      <c r="G337"/>
      <c r="H337" s="188">
        <f t="shared" si="17"/>
        <v>0</v>
      </c>
      <c r="J337" s="4">
        <f t="shared" si="16"/>
        <v>7.6580000000000004</v>
      </c>
      <c r="K337" s="121">
        <f t="shared" si="15"/>
        <v>0</v>
      </c>
      <c r="M337" s="231"/>
    </row>
    <row r="338" spans="1:13">
      <c r="A338" s="127">
        <v>84205</v>
      </c>
      <c r="B338" s="37" t="s">
        <v>386</v>
      </c>
      <c r="C338" s="220"/>
      <c r="D338" s="220"/>
      <c r="E338" s="229"/>
      <c r="F338" s="229"/>
      <c r="G338"/>
      <c r="H338" s="188">
        <f t="shared" si="17"/>
        <v>0</v>
      </c>
      <c r="J338" s="4">
        <f t="shared" si="16"/>
        <v>7.6580000000000004</v>
      </c>
      <c r="K338" s="121">
        <f t="shared" si="15"/>
        <v>0</v>
      </c>
      <c r="M338" s="231"/>
    </row>
    <row r="339" spans="1:13">
      <c r="A339" s="127">
        <v>84206</v>
      </c>
      <c r="B339" s="37" t="s">
        <v>387</v>
      </c>
      <c r="C339" s="220"/>
      <c r="D339" s="220"/>
      <c r="E339" s="229"/>
      <c r="F339" s="229"/>
      <c r="G339"/>
      <c r="H339" s="188">
        <f t="shared" si="17"/>
        <v>0</v>
      </c>
      <c r="J339" s="4">
        <f t="shared" si="16"/>
        <v>7.6580000000000004</v>
      </c>
      <c r="K339" s="121">
        <f t="shared" si="15"/>
        <v>0</v>
      </c>
      <c r="M339" s="231"/>
    </row>
    <row r="340" spans="1:13">
      <c r="A340" s="127">
        <v>84207</v>
      </c>
      <c r="B340" s="37" t="s">
        <v>388</v>
      </c>
      <c r="C340" s="220"/>
      <c r="D340" s="220"/>
      <c r="E340" s="229"/>
      <c r="F340" s="229"/>
      <c r="G340"/>
      <c r="H340" s="188">
        <f t="shared" si="17"/>
        <v>0</v>
      </c>
      <c r="J340" s="4">
        <f t="shared" si="16"/>
        <v>7.6580000000000004</v>
      </c>
      <c r="K340" s="121">
        <f t="shared" si="15"/>
        <v>0</v>
      </c>
      <c r="M340" s="231"/>
    </row>
    <row r="341" spans="1:13">
      <c r="A341" s="127">
        <v>84300</v>
      </c>
      <c r="B341" s="37" t="s">
        <v>389</v>
      </c>
      <c r="C341" s="220"/>
      <c r="D341" s="220"/>
      <c r="E341" s="229"/>
      <c r="F341" s="229"/>
      <c r="G341"/>
      <c r="H341" s="188">
        <f t="shared" si="17"/>
        <v>0</v>
      </c>
      <c r="J341" s="4">
        <f t="shared" si="16"/>
        <v>7.6580000000000004</v>
      </c>
      <c r="K341" s="121">
        <f t="shared" si="15"/>
        <v>0</v>
      </c>
      <c r="M341" s="231"/>
    </row>
    <row r="342" spans="1:13">
      <c r="A342" s="127">
        <v>85001</v>
      </c>
      <c r="B342" s="125" t="s">
        <v>390</v>
      </c>
      <c r="C342" s="220"/>
      <c r="D342" s="220"/>
      <c r="E342" s="229"/>
      <c r="F342" s="229"/>
      <c r="G342"/>
      <c r="H342" s="188">
        <f t="shared" si="17"/>
        <v>0</v>
      </c>
      <c r="J342" s="4">
        <f t="shared" si="16"/>
        <v>7.6580000000000004</v>
      </c>
      <c r="K342" s="121">
        <f t="shared" si="15"/>
        <v>0</v>
      </c>
      <c r="M342" s="231"/>
    </row>
    <row r="343" spans="1:13">
      <c r="A343" s="127">
        <v>85002</v>
      </c>
      <c r="B343" s="125" t="s">
        <v>391</v>
      </c>
      <c r="C343" s="220"/>
      <c r="D343" s="220"/>
      <c r="E343" s="229"/>
      <c r="F343" s="229"/>
      <c r="G343"/>
      <c r="H343" s="188">
        <f t="shared" si="17"/>
        <v>0</v>
      </c>
      <c r="J343" s="4">
        <f t="shared" si="16"/>
        <v>7.6580000000000004</v>
      </c>
      <c r="K343" s="121">
        <f t="shared" si="15"/>
        <v>0</v>
      </c>
      <c r="M343" s="231"/>
    </row>
    <row r="344" spans="1:13">
      <c r="A344" s="127">
        <v>91001</v>
      </c>
      <c r="B344" s="37" t="s">
        <v>400</v>
      </c>
      <c r="C344" s="220">
        <v>692362.49</v>
      </c>
      <c r="D344" s="220"/>
      <c r="E344" s="229"/>
      <c r="F344" s="229"/>
      <c r="G344"/>
      <c r="H344" s="188">
        <f t="shared" si="17"/>
        <v>692362.49</v>
      </c>
      <c r="J344" s="4">
        <f t="shared" si="16"/>
        <v>7.6580000000000004</v>
      </c>
      <c r="K344" s="121">
        <f t="shared" si="15"/>
        <v>5302111.95</v>
      </c>
      <c r="M344" s="231"/>
    </row>
    <row r="345" spans="1:13">
      <c r="A345" s="127">
        <v>91002</v>
      </c>
      <c r="B345" s="37" t="s">
        <v>401</v>
      </c>
      <c r="C345" s="220">
        <v>234137.1</v>
      </c>
      <c r="D345" s="220"/>
      <c r="E345" s="229"/>
      <c r="F345" s="229"/>
      <c r="G345"/>
      <c r="H345" s="188">
        <f t="shared" si="17"/>
        <v>234137.1</v>
      </c>
      <c r="J345" s="4">
        <f t="shared" si="16"/>
        <v>7.6580000000000004</v>
      </c>
      <c r="K345" s="121">
        <f t="shared" si="15"/>
        <v>1793021.91</v>
      </c>
      <c r="M345" s="231"/>
    </row>
    <row r="346" spans="1:13">
      <c r="A346" s="127">
        <v>91003</v>
      </c>
      <c r="B346" s="37" t="s">
        <v>402</v>
      </c>
      <c r="C346" s="220">
        <v>34116.480000000003</v>
      </c>
      <c r="D346" s="220"/>
      <c r="E346" s="229"/>
      <c r="F346" s="229"/>
      <c r="G346"/>
      <c r="H346" s="188">
        <f t="shared" si="17"/>
        <v>34116.480000000003</v>
      </c>
      <c r="J346" s="4">
        <f t="shared" si="16"/>
        <v>7.6580000000000004</v>
      </c>
      <c r="K346" s="121">
        <f t="shared" si="15"/>
        <v>261264</v>
      </c>
      <c r="M346" s="231"/>
    </row>
    <row r="347" spans="1:13">
      <c r="A347" s="127">
        <v>91004</v>
      </c>
      <c r="B347" s="125" t="s">
        <v>403</v>
      </c>
      <c r="C347" s="220">
        <v>13143.16</v>
      </c>
      <c r="D347" s="220"/>
      <c r="E347" s="229"/>
      <c r="F347" s="229"/>
      <c r="G347"/>
      <c r="H347" s="188">
        <f t="shared" si="17"/>
        <v>13143.16</v>
      </c>
      <c r="J347" s="4">
        <f t="shared" si="16"/>
        <v>7.6580000000000004</v>
      </c>
      <c r="K347" s="121">
        <f t="shared" si="15"/>
        <v>100650.32</v>
      </c>
      <c r="M347" s="231"/>
    </row>
    <row r="348" spans="1:13">
      <c r="A348" s="127">
        <v>91005</v>
      </c>
      <c r="B348" s="125" t="s">
        <v>404</v>
      </c>
      <c r="C348" s="220"/>
      <c r="D348" s="220"/>
      <c r="E348" s="229"/>
      <c r="F348" s="229"/>
      <c r="G348"/>
      <c r="H348" s="188">
        <f t="shared" si="17"/>
        <v>0</v>
      </c>
      <c r="J348" s="4">
        <f t="shared" si="16"/>
        <v>7.6580000000000004</v>
      </c>
      <c r="K348" s="121">
        <f t="shared" si="15"/>
        <v>0</v>
      </c>
      <c r="M348" s="231"/>
    </row>
    <row r="349" spans="1:13">
      <c r="A349" s="127">
        <v>91006</v>
      </c>
      <c r="B349" s="125" t="s">
        <v>405</v>
      </c>
      <c r="C349" s="220">
        <v>6963.4</v>
      </c>
      <c r="D349" s="220"/>
      <c r="E349" s="229"/>
      <c r="F349" s="229"/>
      <c r="G349"/>
      <c r="H349" s="188">
        <f t="shared" si="17"/>
        <v>6963.4</v>
      </c>
      <c r="J349" s="4">
        <f t="shared" si="16"/>
        <v>7.6580000000000004</v>
      </c>
      <c r="K349" s="121">
        <f t="shared" si="15"/>
        <v>53325.72</v>
      </c>
      <c r="M349" s="231"/>
    </row>
    <row r="350" spans="1:13">
      <c r="A350" s="127">
        <v>91007</v>
      </c>
      <c r="B350" s="125" t="s">
        <v>406</v>
      </c>
      <c r="C350" s="220">
        <v>1636.6</v>
      </c>
      <c r="D350" s="220"/>
      <c r="E350" s="229"/>
      <c r="F350" s="229"/>
      <c r="G350"/>
      <c r="H350" s="188">
        <f t="shared" si="17"/>
        <v>1636.6</v>
      </c>
      <c r="J350" s="4">
        <f t="shared" si="16"/>
        <v>7.6580000000000004</v>
      </c>
      <c r="K350" s="121">
        <f t="shared" si="15"/>
        <v>12533.08</v>
      </c>
      <c r="M350" s="231"/>
    </row>
    <row r="351" spans="1:13">
      <c r="A351" s="127">
        <v>91008</v>
      </c>
      <c r="B351" s="125" t="s">
        <v>407</v>
      </c>
      <c r="C351" s="220">
        <v>13882.95</v>
      </c>
      <c r="D351" s="220"/>
      <c r="E351" s="229"/>
      <c r="F351" s="229"/>
      <c r="G351"/>
      <c r="H351" s="188">
        <f t="shared" si="17"/>
        <v>13882.95</v>
      </c>
      <c r="J351" s="4">
        <f t="shared" si="16"/>
        <v>7.6580000000000004</v>
      </c>
      <c r="K351" s="121">
        <f t="shared" si="15"/>
        <v>106315.63</v>
      </c>
      <c r="M351" s="231"/>
    </row>
    <row r="352" spans="1:13">
      <c r="A352" s="127">
        <v>91009</v>
      </c>
      <c r="B352" s="125" t="s">
        <v>408</v>
      </c>
      <c r="C352" s="220"/>
      <c r="D352" s="220"/>
      <c r="E352" s="229"/>
      <c r="F352" s="229"/>
      <c r="G352"/>
      <c r="H352" s="188">
        <f t="shared" si="17"/>
        <v>0</v>
      </c>
      <c r="J352" s="4">
        <f t="shared" si="16"/>
        <v>7.6580000000000004</v>
      </c>
      <c r="K352" s="121">
        <f t="shared" si="15"/>
        <v>0</v>
      </c>
      <c r="M352" s="231"/>
    </row>
    <row r="353" spans="1:13">
      <c r="A353" s="127">
        <v>91010</v>
      </c>
      <c r="B353" s="125" t="s">
        <v>484</v>
      </c>
      <c r="C353" s="220">
        <v>1327.85</v>
      </c>
      <c r="D353" s="220"/>
      <c r="E353" s="229"/>
      <c r="F353" s="229"/>
      <c r="G353"/>
      <c r="H353" s="188">
        <f t="shared" si="17"/>
        <v>1327.85</v>
      </c>
      <c r="J353" s="4">
        <f t="shared" si="16"/>
        <v>7.6580000000000004</v>
      </c>
      <c r="K353" s="121">
        <f t="shared" si="15"/>
        <v>10168.68</v>
      </c>
      <c r="M353" s="231"/>
    </row>
    <row r="354" spans="1:13">
      <c r="A354" s="127">
        <v>91011</v>
      </c>
      <c r="B354" s="125" t="s">
        <v>410</v>
      </c>
      <c r="C354" s="220"/>
      <c r="D354" s="220">
        <v>399912.22</v>
      </c>
      <c r="E354" s="229"/>
      <c r="F354" s="229"/>
      <c r="G354"/>
      <c r="H354" s="188">
        <f t="shared" si="17"/>
        <v>-399912.22</v>
      </c>
      <c r="J354" s="4">
        <f t="shared" si="16"/>
        <v>7.6580000000000004</v>
      </c>
      <c r="K354" s="121">
        <f t="shared" si="15"/>
        <v>-3062527.78</v>
      </c>
      <c r="M354" s="231"/>
    </row>
    <row r="355" spans="1:13">
      <c r="A355" s="127">
        <v>91012</v>
      </c>
      <c r="B355" s="37" t="s">
        <v>252</v>
      </c>
      <c r="C355" s="220"/>
      <c r="D355" s="220"/>
      <c r="E355" s="229"/>
      <c r="F355" s="229"/>
      <c r="G355"/>
      <c r="H355" s="188">
        <f t="shared" si="17"/>
        <v>0</v>
      </c>
      <c r="J355" s="4">
        <f t="shared" si="16"/>
        <v>7.6580000000000004</v>
      </c>
      <c r="K355" s="121">
        <f t="shared" si="15"/>
        <v>0</v>
      </c>
      <c r="M355" s="231"/>
    </row>
    <row r="356" spans="1:13">
      <c r="A356" s="36">
        <v>91013</v>
      </c>
      <c r="B356" s="132" t="s">
        <v>411</v>
      </c>
      <c r="C356" s="220"/>
      <c r="D356" s="220"/>
      <c r="E356" s="229"/>
      <c r="F356" s="229"/>
      <c r="G356"/>
      <c r="H356" s="188">
        <f t="shared" si="17"/>
        <v>0</v>
      </c>
      <c r="J356" s="4">
        <f t="shared" si="16"/>
        <v>7.6580000000000004</v>
      </c>
      <c r="K356" s="121">
        <f t="shared" si="15"/>
        <v>0</v>
      </c>
      <c r="M356" s="231"/>
    </row>
    <row r="357" spans="1:13">
      <c r="A357" s="127">
        <v>91200</v>
      </c>
      <c r="B357" s="125" t="s">
        <v>412</v>
      </c>
      <c r="C357" s="220">
        <v>107766.44</v>
      </c>
      <c r="D357" s="220"/>
      <c r="E357" s="229"/>
      <c r="F357" s="229"/>
      <c r="G357"/>
      <c r="H357" s="188">
        <f t="shared" si="17"/>
        <v>107766.44</v>
      </c>
      <c r="J357" s="4">
        <f t="shared" si="16"/>
        <v>7.6580000000000004</v>
      </c>
      <c r="K357" s="121">
        <f t="shared" si="15"/>
        <v>825275.4</v>
      </c>
      <c r="M357" s="231"/>
    </row>
    <row r="358" spans="1:13">
      <c r="A358" s="127">
        <v>91201</v>
      </c>
      <c r="B358" s="125" t="s">
        <v>413</v>
      </c>
      <c r="C358" s="220"/>
      <c r="D358" s="220"/>
      <c r="E358" s="229"/>
      <c r="F358" s="229"/>
      <c r="G358"/>
      <c r="H358" s="188">
        <f t="shared" si="17"/>
        <v>0</v>
      </c>
      <c r="J358" s="4">
        <f t="shared" si="16"/>
        <v>7.6580000000000004</v>
      </c>
      <c r="K358" s="121">
        <f t="shared" si="15"/>
        <v>0</v>
      </c>
      <c r="M358" s="231"/>
    </row>
    <row r="359" spans="1:13">
      <c r="A359" s="127">
        <v>91202</v>
      </c>
      <c r="B359" s="125" t="s">
        <v>414</v>
      </c>
      <c r="C359" s="220"/>
      <c r="D359" s="220"/>
      <c r="E359" s="229"/>
      <c r="F359" s="229"/>
      <c r="G359"/>
      <c r="H359" s="188">
        <f t="shared" si="17"/>
        <v>0</v>
      </c>
      <c r="J359" s="4">
        <f t="shared" si="16"/>
        <v>7.6580000000000004</v>
      </c>
      <c r="K359" s="121">
        <f t="shared" si="15"/>
        <v>0</v>
      </c>
      <c r="M359" s="231"/>
    </row>
    <row r="360" spans="1:13">
      <c r="A360" s="127">
        <v>92001</v>
      </c>
      <c r="B360" s="125" t="s">
        <v>415</v>
      </c>
      <c r="C360" s="220"/>
      <c r="D360" s="220"/>
      <c r="E360" s="229"/>
      <c r="F360" s="229"/>
      <c r="G360"/>
      <c r="H360" s="188">
        <f t="shared" si="17"/>
        <v>0</v>
      </c>
      <c r="J360" s="4">
        <f t="shared" si="16"/>
        <v>7.6580000000000004</v>
      </c>
      <c r="K360" s="121">
        <f t="shared" si="15"/>
        <v>0</v>
      </c>
      <c r="M360" s="231"/>
    </row>
    <row r="361" spans="1:13">
      <c r="A361" s="127">
        <v>92002</v>
      </c>
      <c r="B361" s="125" t="s">
        <v>416</v>
      </c>
      <c r="C361" s="220">
        <v>25000</v>
      </c>
      <c r="D361" s="220"/>
      <c r="E361" s="229"/>
      <c r="F361" s="229"/>
      <c r="G361"/>
      <c r="H361" s="188">
        <f t="shared" si="17"/>
        <v>25000</v>
      </c>
      <c r="J361" s="4">
        <f t="shared" si="16"/>
        <v>7.6580000000000004</v>
      </c>
      <c r="K361" s="121">
        <f t="shared" si="15"/>
        <v>191450</v>
      </c>
      <c r="M361" s="231"/>
    </row>
    <row r="362" spans="1:13">
      <c r="A362" s="127">
        <v>92003</v>
      </c>
      <c r="B362" s="125" t="s">
        <v>417</v>
      </c>
      <c r="C362" s="220">
        <v>2339.0700000000002</v>
      </c>
      <c r="D362" s="220"/>
      <c r="E362" s="229"/>
      <c r="F362" s="229"/>
      <c r="G362"/>
      <c r="H362" s="188">
        <f t="shared" si="17"/>
        <v>2339.0700000000002</v>
      </c>
      <c r="J362" s="4">
        <f t="shared" si="16"/>
        <v>7.6580000000000004</v>
      </c>
      <c r="K362" s="121">
        <f t="shared" si="15"/>
        <v>17912.599999999999</v>
      </c>
      <c r="M362" s="231"/>
    </row>
    <row r="363" spans="1:13">
      <c r="A363" s="127">
        <v>92004</v>
      </c>
      <c r="B363" s="125" t="s">
        <v>418</v>
      </c>
      <c r="C363" s="220"/>
      <c r="D363" s="220"/>
      <c r="E363" s="229"/>
      <c r="F363" s="229"/>
      <c r="G363"/>
      <c r="H363" s="188">
        <f t="shared" si="17"/>
        <v>0</v>
      </c>
      <c r="J363" s="4">
        <f t="shared" si="16"/>
        <v>7.6580000000000004</v>
      </c>
      <c r="K363" s="121">
        <f t="shared" si="15"/>
        <v>0</v>
      </c>
      <c r="M363" s="231"/>
    </row>
    <row r="364" spans="1:13">
      <c r="A364" s="127">
        <v>92005</v>
      </c>
      <c r="B364" s="125" t="s">
        <v>419</v>
      </c>
      <c r="C364" s="220">
        <v>4524.33</v>
      </c>
      <c r="D364" s="220"/>
      <c r="E364" s="229"/>
      <c r="F364" s="229"/>
      <c r="G364"/>
      <c r="H364" s="188">
        <f t="shared" si="17"/>
        <v>4524.33</v>
      </c>
      <c r="J364" s="4">
        <f t="shared" si="16"/>
        <v>7.6580000000000004</v>
      </c>
      <c r="K364" s="121">
        <f t="shared" si="15"/>
        <v>34647.32</v>
      </c>
      <c r="M364" s="231"/>
    </row>
    <row r="365" spans="1:13">
      <c r="A365" s="127">
        <v>92006</v>
      </c>
      <c r="B365" s="125" t="s">
        <v>420</v>
      </c>
      <c r="C365" s="220"/>
      <c r="D365" s="220"/>
      <c r="E365" s="229"/>
      <c r="F365" s="229"/>
      <c r="G365"/>
      <c r="H365" s="188">
        <f t="shared" si="17"/>
        <v>0</v>
      </c>
      <c r="J365" s="4">
        <f t="shared" si="16"/>
        <v>7.6580000000000004</v>
      </c>
      <c r="K365" s="121">
        <f t="shared" si="15"/>
        <v>0</v>
      </c>
      <c r="M365" s="231"/>
    </row>
    <row r="366" spans="1:13">
      <c r="A366" s="127">
        <v>92007</v>
      </c>
      <c r="B366" s="125" t="s">
        <v>421</v>
      </c>
      <c r="C366" s="220"/>
      <c r="D366" s="220"/>
      <c r="E366" s="229"/>
      <c r="F366" s="229"/>
      <c r="G366"/>
      <c r="H366" s="188">
        <f t="shared" si="17"/>
        <v>0</v>
      </c>
      <c r="J366" s="4">
        <f t="shared" si="16"/>
        <v>7.6580000000000004</v>
      </c>
      <c r="K366" s="121">
        <f t="shared" si="15"/>
        <v>0</v>
      </c>
      <c r="M366" s="231"/>
    </row>
    <row r="367" spans="1:13">
      <c r="A367" s="127">
        <v>92008</v>
      </c>
      <c r="B367" s="125" t="s">
        <v>422</v>
      </c>
      <c r="C367" s="220"/>
      <c r="D367" s="220"/>
      <c r="E367" s="229"/>
      <c r="F367" s="229"/>
      <c r="G367"/>
      <c r="H367" s="188">
        <f t="shared" si="17"/>
        <v>0</v>
      </c>
      <c r="J367" s="4">
        <f t="shared" si="16"/>
        <v>7.6580000000000004</v>
      </c>
      <c r="K367" s="121">
        <f t="shared" si="15"/>
        <v>0</v>
      </c>
      <c r="M367" s="231"/>
    </row>
    <row r="368" spans="1:13">
      <c r="A368" s="191">
        <v>92009</v>
      </c>
      <c r="B368" s="37" t="s">
        <v>423</v>
      </c>
      <c r="C368" s="220"/>
      <c r="D368" s="220"/>
      <c r="E368" s="229"/>
      <c r="F368" s="229"/>
      <c r="G368"/>
      <c r="H368" s="188">
        <f t="shared" si="17"/>
        <v>0</v>
      </c>
      <c r="J368" s="4">
        <f t="shared" si="16"/>
        <v>7.6580000000000004</v>
      </c>
      <c r="K368" s="121">
        <f t="shared" si="15"/>
        <v>0</v>
      </c>
      <c r="M368" s="231"/>
    </row>
    <row r="369" spans="1:13">
      <c r="A369" s="127">
        <v>93001</v>
      </c>
      <c r="B369" s="125" t="s">
        <v>424</v>
      </c>
      <c r="C369" s="220">
        <v>9185.9</v>
      </c>
      <c r="D369" s="220"/>
      <c r="E369" s="229"/>
      <c r="F369" s="229"/>
      <c r="G369"/>
      <c r="H369" s="188">
        <f t="shared" si="17"/>
        <v>9185.9</v>
      </c>
      <c r="J369" s="4">
        <f t="shared" si="16"/>
        <v>7.6580000000000004</v>
      </c>
      <c r="K369" s="121">
        <f t="shared" si="15"/>
        <v>70345.62</v>
      </c>
      <c r="M369" s="231"/>
    </row>
    <row r="370" spans="1:13">
      <c r="A370" s="127">
        <v>93002</v>
      </c>
      <c r="B370" s="125" t="s">
        <v>425</v>
      </c>
      <c r="C370" s="220">
        <v>5578.85</v>
      </c>
      <c r="D370" s="220"/>
      <c r="E370" s="229"/>
      <c r="F370" s="229"/>
      <c r="G370"/>
      <c r="H370" s="188">
        <f t="shared" si="17"/>
        <v>5578.85</v>
      </c>
      <c r="J370" s="4">
        <f t="shared" si="16"/>
        <v>7.6580000000000004</v>
      </c>
      <c r="K370" s="121">
        <f t="shared" si="15"/>
        <v>42722.83</v>
      </c>
      <c r="M370" s="231"/>
    </row>
    <row r="371" spans="1:13">
      <c r="A371" s="127">
        <v>93003</v>
      </c>
      <c r="B371" s="125" t="s">
        <v>426</v>
      </c>
      <c r="C371" s="220"/>
      <c r="D371" s="220"/>
      <c r="E371" s="229"/>
      <c r="F371" s="229"/>
      <c r="G371"/>
      <c r="H371" s="188">
        <f t="shared" si="17"/>
        <v>0</v>
      </c>
      <c r="J371" s="4">
        <f t="shared" si="16"/>
        <v>7.6580000000000004</v>
      </c>
      <c r="K371" s="121">
        <f t="shared" si="15"/>
        <v>0</v>
      </c>
      <c r="M371" s="231"/>
    </row>
    <row r="372" spans="1:13">
      <c r="A372" s="127">
        <v>93004</v>
      </c>
      <c r="B372" s="125" t="s">
        <v>427</v>
      </c>
      <c r="C372" s="220">
        <v>76.41</v>
      </c>
      <c r="D372" s="220"/>
      <c r="E372" s="229"/>
      <c r="F372" s="229"/>
      <c r="G372"/>
      <c r="H372" s="188">
        <f t="shared" si="17"/>
        <v>76.41</v>
      </c>
      <c r="J372" s="4">
        <f t="shared" si="16"/>
        <v>7.6580000000000004</v>
      </c>
      <c r="K372" s="121">
        <f t="shared" si="15"/>
        <v>585.15</v>
      </c>
      <c r="M372" s="231"/>
    </row>
    <row r="373" spans="1:13">
      <c r="A373" s="127">
        <v>93005</v>
      </c>
      <c r="B373" s="125" t="s">
        <v>428</v>
      </c>
      <c r="C373" s="220">
        <v>2553.7600000000002</v>
      </c>
      <c r="D373" s="220"/>
      <c r="E373" s="229"/>
      <c r="F373" s="229"/>
      <c r="G373"/>
      <c r="H373" s="188">
        <f t="shared" si="17"/>
        <v>2553.7600000000002</v>
      </c>
      <c r="J373" s="4">
        <f t="shared" si="16"/>
        <v>7.6580000000000004</v>
      </c>
      <c r="K373" s="121">
        <f t="shared" si="15"/>
        <v>19556.689999999999</v>
      </c>
      <c r="M373" s="231"/>
    </row>
    <row r="374" spans="1:13">
      <c r="A374" s="130">
        <v>94001</v>
      </c>
      <c r="B374" s="131" t="s">
        <v>429</v>
      </c>
      <c r="C374" s="221">
        <v>21304.2</v>
      </c>
      <c r="D374" s="221"/>
      <c r="E374" s="230"/>
      <c r="F374" s="230"/>
      <c r="G374" s="190"/>
      <c r="H374" s="190">
        <f t="shared" si="17"/>
        <v>21304.2</v>
      </c>
      <c r="J374" s="4">
        <f t="shared" si="16"/>
        <v>7.6580000000000004</v>
      </c>
      <c r="K374" s="124">
        <f t="shared" si="15"/>
        <v>163147.56</v>
      </c>
      <c r="M374" s="231"/>
    </row>
    <row r="375" spans="1:13">
      <c r="A375" s="127">
        <v>94002</v>
      </c>
      <c r="B375" s="125" t="s">
        <v>430</v>
      </c>
      <c r="C375" s="220">
        <v>4000</v>
      </c>
      <c r="D375" s="220"/>
      <c r="E375" s="229"/>
      <c r="F375" s="229"/>
      <c r="G375"/>
      <c r="H375" s="188">
        <f t="shared" si="17"/>
        <v>4000</v>
      </c>
      <c r="J375" s="4">
        <f t="shared" si="16"/>
        <v>7.6580000000000004</v>
      </c>
      <c r="K375" s="121">
        <f t="shared" si="15"/>
        <v>30632</v>
      </c>
      <c r="M375" s="231"/>
    </row>
    <row r="376" spans="1:13">
      <c r="A376" s="127">
        <v>94003</v>
      </c>
      <c r="B376" s="125" t="s">
        <v>431</v>
      </c>
      <c r="C376" s="220">
        <v>1600</v>
      </c>
      <c r="D376" s="220"/>
      <c r="E376" s="229"/>
      <c r="F376" s="229"/>
      <c r="G376"/>
      <c r="H376" s="188">
        <f t="shared" si="17"/>
        <v>1600</v>
      </c>
      <c r="J376" s="4">
        <f t="shared" si="16"/>
        <v>7.6580000000000004</v>
      </c>
      <c r="K376" s="121">
        <f t="shared" si="15"/>
        <v>12252.8</v>
      </c>
      <c r="M376" s="231"/>
    </row>
    <row r="377" spans="1:13">
      <c r="A377" s="127">
        <v>94004</v>
      </c>
      <c r="B377" s="125" t="s">
        <v>432</v>
      </c>
      <c r="C377" s="220">
        <v>60</v>
      </c>
      <c r="D377" s="220"/>
      <c r="E377" s="229"/>
      <c r="F377" s="229"/>
      <c r="G377"/>
      <c r="H377" s="188">
        <f t="shared" si="17"/>
        <v>60</v>
      </c>
      <c r="J377" s="4">
        <f t="shared" si="16"/>
        <v>7.6580000000000004</v>
      </c>
      <c r="K377" s="121">
        <f t="shared" si="15"/>
        <v>459.48</v>
      </c>
      <c r="M377" s="231"/>
    </row>
    <row r="378" spans="1:13">
      <c r="A378" s="127">
        <v>94005</v>
      </c>
      <c r="B378" s="125" t="s">
        <v>433</v>
      </c>
      <c r="C378" s="220">
        <v>7200.6</v>
      </c>
      <c r="D378" s="220"/>
      <c r="E378" s="229"/>
      <c r="F378" s="229"/>
      <c r="G378"/>
      <c r="H378" s="188">
        <f t="shared" si="17"/>
        <v>7200.6</v>
      </c>
      <c r="J378" s="4">
        <f t="shared" si="16"/>
        <v>7.6580000000000004</v>
      </c>
      <c r="K378" s="121">
        <f t="shared" si="15"/>
        <v>55142.19</v>
      </c>
      <c r="M378" s="231"/>
    </row>
    <row r="379" spans="1:13">
      <c r="A379" s="127">
        <v>94006</v>
      </c>
      <c r="B379" s="125" t="s">
        <v>434</v>
      </c>
      <c r="C379" s="220">
        <v>1353.4</v>
      </c>
      <c r="D379" s="220"/>
      <c r="E379" s="229"/>
      <c r="F379" s="229"/>
      <c r="G379"/>
      <c r="H379" s="188">
        <f t="shared" si="17"/>
        <v>1353.4</v>
      </c>
      <c r="J379" s="4">
        <f t="shared" si="16"/>
        <v>7.6580000000000004</v>
      </c>
      <c r="K379" s="121">
        <f t="shared" si="15"/>
        <v>10364.34</v>
      </c>
      <c r="M379" s="231"/>
    </row>
    <row r="380" spans="1:13">
      <c r="A380" s="127">
        <v>94007</v>
      </c>
      <c r="B380" s="125" t="s">
        <v>435</v>
      </c>
      <c r="C380" s="220">
        <v>3662.65</v>
      </c>
      <c r="D380" s="220"/>
      <c r="E380" s="229"/>
      <c r="F380" s="229"/>
      <c r="G380"/>
      <c r="H380" s="188">
        <f t="shared" si="17"/>
        <v>3662.65</v>
      </c>
      <c r="J380" s="4">
        <f t="shared" si="16"/>
        <v>7.6580000000000004</v>
      </c>
      <c r="K380" s="121">
        <f t="shared" si="15"/>
        <v>28048.57</v>
      </c>
      <c r="M380" s="231"/>
    </row>
    <row r="381" spans="1:13">
      <c r="A381" s="127">
        <v>94008</v>
      </c>
      <c r="B381" s="125" t="s">
        <v>436</v>
      </c>
      <c r="C381" s="220">
        <v>3750</v>
      </c>
      <c r="D381" s="220"/>
      <c r="E381" s="229"/>
      <c r="F381" s="229"/>
      <c r="G381"/>
      <c r="H381" s="188">
        <f t="shared" si="17"/>
        <v>3750</v>
      </c>
      <c r="J381" s="4">
        <f t="shared" si="16"/>
        <v>7.6580000000000004</v>
      </c>
      <c r="K381" s="121">
        <f t="shared" si="15"/>
        <v>28717.5</v>
      </c>
      <c r="M381" s="231"/>
    </row>
    <row r="382" spans="1:13">
      <c r="A382" s="127">
        <v>94009</v>
      </c>
      <c r="B382" s="125" t="s">
        <v>437</v>
      </c>
      <c r="C382" s="220">
        <v>250</v>
      </c>
      <c r="D382" s="220"/>
      <c r="E382" s="229"/>
      <c r="F382" s="229"/>
      <c r="G382"/>
      <c r="H382" s="188">
        <f t="shared" si="17"/>
        <v>250</v>
      </c>
      <c r="J382" s="4">
        <f t="shared" si="16"/>
        <v>7.6580000000000004</v>
      </c>
      <c r="K382" s="121">
        <f t="shared" si="15"/>
        <v>1914.5</v>
      </c>
      <c r="M382" s="231"/>
    </row>
    <row r="383" spans="1:13">
      <c r="A383" s="127">
        <v>94010</v>
      </c>
      <c r="B383" s="125" t="s">
        <v>438</v>
      </c>
      <c r="C383" s="220">
        <v>16147.85</v>
      </c>
      <c r="D383" s="220"/>
      <c r="E383" s="229"/>
      <c r="F383" s="229"/>
      <c r="G383"/>
      <c r="H383" s="188">
        <f t="shared" si="17"/>
        <v>16147.85</v>
      </c>
      <c r="J383" s="4">
        <f t="shared" si="16"/>
        <v>7.6580000000000004</v>
      </c>
      <c r="K383" s="121">
        <f t="shared" si="15"/>
        <v>123660.24</v>
      </c>
      <c r="M383" s="231"/>
    </row>
    <row r="384" spans="1:13">
      <c r="A384" s="127">
        <v>94011</v>
      </c>
      <c r="B384" s="125" t="s">
        <v>439</v>
      </c>
      <c r="C384" s="220"/>
      <c r="D384" s="220"/>
      <c r="E384" s="229"/>
      <c r="F384" s="229"/>
      <c r="G384"/>
      <c r="H384" s="188">
        <f t="shared" si="17"/>
        <v>0</v>
      </c>
      <c r="J384" s="4">
        <f t="shared" si="16"/>
        <v>7.6580000000000004</v>
      </c>
      <c r="K384" s="121">
        <f t="shared" si="15"/>
        <v>0</v>
      </c>
      <c r="M384" s="231"/>
    </row>
    <row r="385" spans="1:13">
      <c r="A385" s="127">
        <v>94012</v>
      </c>
      <c r="B385" s="125" t="s">
        <v>440</v>
      </c>
      <c r="C385" s="220"/>
      <c r="D385" s="220"/>
      <c r="E385" s="229"/>
      <c r="F385" s="229"/>
      <c r="G385"/>
      <c r="H385" s="188">
        <f t="shared" si="17"/>
        <v>0</v>
      </c>
      <c r="J385" s="4">
        <f t="shared" si="16"/>
        <v>7.6580000000000004</v>
      </c>
      <c r="K385" s="121">
        <f t="shared" si="15"/>
        <v>0</v>
      </c>
      <c r="M385" s="231"/>
    </row>
    <row r="386" spans="1:13">
      <c r="A386" s="127">
        <v>94013</v>
      </c>
      <c r="B386" s="125" t="s">
        <v>441</v>
      </c>
      <c r="C386" s="220"/>
      <c r="D386" s="220"/>
      <c r="E386" s="229"/>
      <c r="F386" s="229"/>
      <c r="G386"/>
      <c r="H386" s="188">
        <f t="shared" si="17"/>
        <v>0</v>
      </c>
      <c r="J386" s="4">
        <f t="shared" si="16"/>
        <v>7.6580000000000004</v>
      </c>
      <c r="K386" s="121">
        <f t="shared" si="15"/>
        <v>0</v>
      </c>
      <c r="M386" s="231"/>
    </row>
    <row r="387" spans="1:13">
      <c r="A387" s="130">
        <v>94014</v>
      </c>
      <c r="B387" s="131" t="s">
        <v>465</v>
      </c>
      <c r="C387" s="221"/>
      <c r="D387" s="221"/>
      <c r="E387" s="230"/>
      <c r="F387" s="230"/>
      <c r="G387" s="190"/>
      <c r="H387" s="190">
        <f t="shared" si="17"/>
        <v>0</v>
      </c>
      <c r="J387" s="4">
        <f t="shared" si="16"/>
        <v>7.6580000000000004</v>
      </c>
      <c r="K387" s="124">
        <f t="shared" si="15"/>
        <v>0</v>
      </c>
      <c r="M387" s="231"/>
    </row>
    <row r="388" spans="1:13">
      <c r="A388" s="127">
        <v>94015</v>
      </c>
      <c r="B388" s="125" t="s">
        <v>466</v>
      </c>
      <c r="C388" s="220"/>
      <c r="D388" s="220"/>
      <c r="E388" s="229"/>
      <c r="F388" s="229"/>
      <c r="G388"/>
      <c r="H388" s="188">
        <f t="shared" si="17"/>
        <v>0</v>
      </c>
      <c r="J388" s="4">
        <f t="shared" si="16"/>
        <v>7.6580000000000004</v>
      </c>
      <c r="K388" s="121">
        <f t="shared" si="15"/>
        <v>0</v>
      </c>
      <c r="M388" s="231"/>
    </row>
    <row r="389" spans="1:13">
      <c r="A389" s="130">
        <v>94016</v>
      </c>
      <c r="B389" s="131" t="s">
        <v>442</v>
      </c>
      <c r="C389" s="221">
        <v>35535.29</v>
      </c>
      <c r="D389" s="221"/>
      <c r="E389" s="230"/>
      <c r="F389" s="230"/>
      <c r="G389" s="190"/>
      <c r="H389" s="190">
        <f t="shared" si="17"/>
        <v>35535.29</v>
      </c>
      <c r="J389" s="4">
        <f t="shared" si="16"/>
        <v>7.6580000000000004</v>
      </c>
      <c r="K389" s="124">
        <f t="shared" si="15"/>
        <v>272129.25</v>
      </c>
      <c r="M389" s="231"/>
    </row>
    <row r="390" spans="1:13">
      <c r="A390" s="127">
        <v>94017</v>
      </c>
      <c r="B390" s="125" t="s">
        <v>443</v>
      </c>
      <c r="C390" s="220"/>
      <c r="D390" s="220"/>
      <c r="E390" s="229"/>
      <c r="F390" s="229"/>
      <c r="G390"/>
      <c r="H390" s="188">
        <f t="shared" si="17"/>
        <v>0</v>
      </c>
      <c r="J390" s="4">
        <f t="shared" si="16"/>
        <v>7.6580000000000004</v>
      </c>
      <c r="K390" s="121">
        <f t="shared" si="15"/>
        <v>0</v>
      </c>
      <c r="M390" s="231"/>
    </row>
    <row r="391" spans="1:13">
      <c r="A391" s="127">
        <v>94018</v>
      </c>
      <c r="B391" s="125" t="s">
        <v>444</v>
      </c>
      <c r="C391" s="220">
        <v>94.4</v>
      </c>
      <c r="D391" s="220"/>
      <c r="E391" s="229"/>
      <c r="F391" s="229"/>
      <c r="G391"/>
      <c r="H391" s="188">
        <f t="shared" si="17"/>
        <v>94.4</v>
      </c>
      <c r="J391" s="4">
        <f t="shared" si="16"/>
        <v>7.6580000000000004</v>
      </c>
      <c r="K391" s="121">
        <f t="shared" si="15"/>
        <v>722.92</v>
      </c>
      <c r="M391" s="231"/>
    </row>
    <row r="392" spans="1:13">
      <c r="A392" s="127">
        <v>94019</v>
      </c>
      <c r="B392" s="125" t="s">
        <v>417</v>
      </c>
      <c r="C392" s="220">
        <v>3463.45</v>
      </c>
      <c r="D392" s="220"/>
      <c r="E392" s="229"/>
      <c r="F392" s="229"/>
      <c r="G392"/>
      <c r="H392" s="188">
        <f t="shared" si="17"/>
        <v>3463.45</v>
      </c>
      <c r="J392" s="4">
        <f t="shared" si="16"/>
        <v>7.6580000000000004</v>
      </c>
      <c r="K392" s="121">
        <f t="shared" ref="K392:K428" si="18">ROUND(H392*J392,2)</f>
        <v>26523.1</v>
      </c>
      <c r="M392" s="231"/>
    </row>
    <row r="393" spans="1:13">
      <c r="A393" s="127">
        <v>94020</v>
      </c>
      <c r="B393" s="37" t="s">
        <v>384</v>
      </c>
      <c r="C393" s="220"/>
      <c r="D393" s="220"/>
      <c r="E393" s="229"/>
      <c r="F393" s="229"/>
      <c r="G393"/>
      <c r="H393" s="188">
        <f t="shared" si="17"/>
        <v>0</v>
      </c>
      <c r="J393" s="4">
        <f t="shared" ref="J393:J428" si="19">J392</f>
        <v>7.6580000000000004</v>
      </c>
      <c r="K393" s="121">
        <f t="shared" si="18"/>
        <v>0</v>
      </c>
      <c r="M393" s="231"/>
    </row>
    <row r="394" spans="1:13">
      <c r="A394" s="127">
        <v>94021</v>
      </c>
      <c r="B394" s="125" t="s">
        <v>445</v>
      </c>
      <c r="C394" s="220">
        <v>2478.14</v>
      </c>
      <c r="D394" s="220"/>
      <c r="E394" s="229"/>
      <c r="F394" s="229"/>
      <c r="G394"/>
      <c r="H394" s="188">
        <f t="shared" si="17"/>
        <v>2478.14</v>
      </c>
      <c r="J394" s="4">
        <f t="shared" si="19"/>
        <v>7.6580000000000004</v>
      </c>
      <c r="K394" s="121">
        <f t="shared" si="18"/>
        <v>18977.599999999999</v>
      </c>
      <c r="M394" s="231"/>
    </row>
    <row r="395" spans="1:13">
      <c r="A395" s="127">
        <v>94022</v>
      </c>
      <c r="B395" s="125" t="s">
        <v>446</v>
      </c>
      <c r="C395" s="220">
        <v>53247.03</v>
      </c>
      <c r="D395" s="220"/>
      <c r="E395" s="229"/>
      <c r="F395" s="229"/>
      <c r="G395"/>
      <c r="H395" s="188">
        <f t="shared" si="17"/>
        <v>53247.03</v>
      </c>
      <c r="J395" s="4">
        <f t="shared" si="19"/>
        <v>7.6580000000000004</v>
      </c>
      <c r="K395" s="121">
        <f t="shared" si="18"/>
        <v>407765.76000000001</v>
      </c>
      <c r="M395" s="231"/>
    </row>
    <row r="396" spans="1:13">
      <c r="A396" s="127">
        <v>94023</v>
      </c>
      <c r="B396" s="125" t="s">
        <v>447</v>
      </c>
      <c r="C396" s="220"/>
      <c r="D396" s="220"/>
      <c r="E396" s="229"/>
      <c r="F396" s="229"/>
      <c r="G396"/>
      <c r="H396" s="188">
        <f t="shared" si="17"/>
        <v>0</v>
      </c>
      <c r="J396" s="4">
        <f t="shared" si="19"/>
        <v>7.6580000000000004</v>
      </c>
      <c r="K396" s="121">
        <f t="shared" si="18"/>
        <v>0</v>
      </c>
      <c r="M396" s="231"/>
    </row>
    <row r="397" spans="1:13">
      <c r="A397" s="127">
        <v>94024</v>
      </c>
      <c r="B397" s="125" t="s">
        <v>448</v>
      </c>
      <c r="C397" s="220">
        <v>500</v>
      </c>
      <c r="D397" s="220"/>
      <c r="E397" s="229"/>
      <c r="F397" s="229"/>
      <c r="G397"/>
      <c r="H397" s="188">
        <f t="shared" si="17"/>
        <v>500</v>
      </c>
      <c r="J397" s="4">
        <f t="shared" si="19"/>
        <v>7.6580000000000004</v>
      </c>
      <c r="K397" s="121">
        <f t="shared" si="18"/>
        <v>3829</v>
      </c>
      <c r="M397" s="231"/>
    </row>
    <row r="398" spans="1:13">
      <c r="A398" s="127">
        <v>94025</v>
      </c>
      <c r="B398" s="125" t="s">
        <v>449</v>
      </c>
      <c r="C398" s="220"/>
      <c r="D398" s="220"/>
      <c r="E398" s="229"/>
      <c r="F398" s="229"/>
      <c r="G398"/>
      <c r="H398" s="188">
        <f t="shared" si="17"/>
        <v>0</v>
      </c>
      <c r="J398" s="4">
        <f t="shared" si="19"/>
        <v>7.6580000000000004</v>
      </c>
      <c r="K398" s="121">
        <f t="shared" si="18"/>
        <v>0</v>
      </c>
      <c r="M398" s="231"/>
    </row>
    <row r="399" spans="1:13">
      <c r="A399" s="130">
        <v>94026</v>
      </c>
      <c r="B399" s="123" t="s">
        <v>485</v>
      </c>
      <c r="C399" s="221">
        <v>100593.95</v>
      </c>
      <c r="D399" s="221"/>
      <c r="E399" s="230">
        <v>149296.32999999999</v>
      </c>
      <c r="F399" s="230">
        <v>6270.3999999999978</v>
      </c>
      <c r="G399" s="190"/>
      <c r="H399" s="190">
        <f t="shared" ref="H399:H428" si="20">ROUND(C399-D399+E399-F399,2)</f>
        <v>243619.88</v>
      </c>
      <c r="J399" s="4">
        <f t="shared" si="19"/>
        <v>7.6580000000000004</v>
      </c>
      <c r="K399" s="124">
        <f t="shared" si="18"/>
        <v>1865641.04</v>
      </c>
      <c r="M399" s="231"/>
    </row>
    <row r="400" spans="1:13">
      <c r="A400" s="127">
        <v>94027</v>
      </c>
      <c r="B400" s="125" t="s">
        <v>450</v>
      </c>
      <c r="C400" s="220">
        <v>663.56</v>
      </c>
      <c r="D400" s="220"/>
      <c r="E400" s="229"/>
      <c r="F400" s="229"/>
      <c r="G400"/>
      <c r="H400" s="188">
        <f t="shared" si="20"/>
        <v>663.56</v>
      </c>
      <c r="J400" s="4">
        <f t="shared" si="19"/>
        <v>7.6580000000000004</v>
      </c>
      <c r="K400" s="121">
        <f t="shared" si="18"/>
        <v>5081.54</v>
      </c>
      <c r="M400" s="231"/>
    </row>
    <row r="401" spans="1:13">
      <c r="A401" s="127">
        <v>94028</v>
      </c>
      <c r="B401" s="4" t="s">
        <v>451</v>
      </c>
      <c r="C401" s="220"/>
      <c r="D401" s="220"/>
      <c r="E401" s="229"/>
      <c r="F401" s="229"/>
      <c r="G401"/>
      <c r="H401" s="188">
        <f t="shared" si="20"/>
        <v>0</v>
      </c>
      <c r="J401" s="4">
        <f t="shared" si="19"/>
        <v>7.6580000000000004</v>
      </c>
      <c r="K401" s="121">
        <f t="shared" si="18"/>
        <v>0</v>
      </c>
      <c r="M401" s="231"/>
    </row>
    <row r="402" spans="1:13">
      <c r="A402" s="127">
        <v>94029</v>
      </c>
      <c r="B402" s="4" t="s">
        <v>452</v>
      </c>
      <c r="C402" s="220"/>
      <c r="D402" s="220"/>
      <c r="E402" s="229"/>
      <c r="F402" s="229"/>
      <c r="G402"/>
      <c r="H402" s="188">
        <f t="shared" si="20"/>
        <v>0</v>
      </c>
      <c r="J402" s="4">
        <f t="shared" si="19"/>
        <v>7.6580000000000004</v>
      </c>
      <c r="K402" s="121">
        <f t="shared" si="18"/>
        <v>0</v>
      </c>
      <c r="M402" s="231"/>
    </row>
    <row r="403" spans="1:13">
      <c r="A403" s="127">
        <v>95001</v>
      </c>
      <c r="B403" s="37" t="s">
        <v>397</v>
      </c>
      <c r="C403" s="220"/>
      <c r="D403" s="220"/>
      <c r="E403" s="229"/>
      <c r="F403" s="229"/>
      <c r="G403"/>
      <c r="H403" s="188">
        <f t="shared" si="20"/>
        <v>0</v>
      </c>
      <c r="J403" s="4">
        <f t="shared" si="19"/>
        <v>7.6580000000000004</v>
      </c>
      <c r="K403" s="121">
        <f t="shared" si="18"/>
        <v>0</v>
      </c>
      <c r="M403" s="231"/>
    </row>
    <row r="404" spans="1:13">
      <c r="A404" s="127">
        <v>95002</v>
      </c>
      <c r="B404" s="37" t="s">
        <v>398</v>
      </c>
      <c r="C404" s="220">
        <v>23150.21</v>
      </c>
      <c r="D404" s="220"/>
      <c r="E404" s="229"/>
      <c r="F404" s="229"/>
      <c r="G404"/>
      <c r="H404" s="188">
        <f t="shared" si="20"/>
        <v>23150.21</v>
      </c>
      <c r="J404" s="4">
        <f t="shared" si="19"/>
        <v>7.6580000000000004</v>
      </c>
      <c r="K404" s="121">
        <f t="shared" si="18"/>
        <v>177284.31</v>
      </c>
      <c r="M404" s="231"/>
    </row>
    <row r="405" spans="1:13">
      <c r="A405" s="127">
        <v>95003</v>
      </c>
      <c r="B405" s="37" t="s">
        <v>399</v>
      </c>
      <c r="C405" s="220">
        <v>7237.33</v>
      </c>
      <c r="D405" s="220"/>
      <c r="E405" s="229"/>
      <c r="F405" s="229"/>
      <c r="G405"/>
      <c r="H405" s="188">
        <f t="shared" si="20"/>
        <v>7237.33</v>
      </c>
      <c r="J405" s="4">
        <f t="shared" si="19"/>
        <v>7.6580000000000004</v>
      </c>
      <c r="K405" s="121">
        <f t="shared" si="18"/>
        <v>55423.47</v>
      </c>
      <c r="M405" s="231"/>
    </row>
    <row r="406" spans="1:13">
      <c r="A406" s="127">
        <v>96001</v>
      </c>
      <c r="B406" s="37" t="s">
        <v>453</v>
      </c>
      <c r="C406" s="220">
        <v>5708.3</v>
      </c>
      <c r="D406" s="220"/>
      <c r="E406" s="229"/>
      <c r="F406" s="229"/>
      <c r="G406"/>
      <c r="H406" s="188">
        <f t="shared" si="20"/>
        <v>5708.3</v>
      </c>
      <c r="J406" s="4">
        <f t="shared" si="19"/>
        <v>7.6580000000000004</v>
      </c>
      <c r="K406" s="121">
        <f t="shared" si="18"/>
        <v>43714.16</v>
      </c>
      <c r="M406" s="231"/>
    </row>
    <row r="407" spans="1:13">
      <c r="A407" s="127">
        <v>96002</v>
      </c>
      <c r="B407" s="37" t="s">
        <v>454</v>
      </c>
      <c r="C407" s="220">
        <v>600</v>
      </c>
      <c r="D407" s="220"/>
      <c r="E407" s="229"/>
      <c r="F407" s="229"/>
      <c r="G407"/>
      <c r="H407" s="188">
        <f t="shared" si="20"/>
        <v>600</v>
      </c>
      <c r="J407" s="4">
        <f t="shared" si="19"/>
        <v>7.6580000000000004</v>
      </c>
      <c r="K407" s="121">
        <f t="shared" si="18"/>
        <v>4594.8</v>
      </c>
      <c r="M407" s="231"/>
    </row>
    <row r="408" spans="1:13">
      <c r="A408" s="127">
        <v>96003</v>
      </c>
      <c r="B408" s="37" t="s">
        <v>455</v>
      </c>
      <c r="C408" s="220">
        <v>1250</v>
      </c>
      <c r="D408" s="220"/>
      <c r="E408" s="229"/>
      <c r="F408" s="229"/>
      <c r="G408"/>
      <c r="H408" s="188">
        <f t="shared" si="20"/>
        <v>1250</v>
      </c>
      <c r="J408" s="4">
        <f t="shared" si="19"/>
        <v>7.6580000000000004</v>
      </c>
      <c r="K408" s="121">
        <f t="shared" si="18"/>
        <v>9572.5</v>
      </c>
      <c r="M408" s="231"/>
    </row>
    <row r="409" spans="1:13">
      <c r="A409" s="127">
        <v>96004</v>
      </c>
      <c r="B409" s="37" t="s">
        <v>456</v>
      </c>
      <c r="C409" s="220">
        <v>540</v>
      </c>
      <c r="D409" s="220"/>
      <c r="E409" s="229"/>
      <c r="F409" s="229"/>
      <c r="G409"/>
      <c r="H409" s="188">
        <f t="shared" si="20"/>
        <v>540</v>
      </c>
      <c r="J409" s="4">
        <f t="shared" si="19"/>
        <v>7.6580000000000004</v>
      </c>
      <c r="K409" s="121">
        <f t="shared" si="18"/>
        <v>4135.32</v>
      </c>
      <c r="M409" s="231"/>
    </row>
    <row r="410" spans="1:13">
      <c r="A410" s="127">
        <v>96005</v>
      </c>
      <c r="B410" s="37" t="s">
        <v>457</v>
      </c>
      <c r="C410" s="220">
        <v>2022.28</v>
      </c>
      <c r="D410" s="220"/>
      <c r="E410" s="229"/>
      <c r="F410" s="229"/>
      <c r="G410"/>
      <c r="H410" s="188">
        <f t="shared" si="20"/>
        <v>2022.28</v>
      </c>
      <c r="J410" s="4">
        <f t="shared" si="19"/>
        <v>7.6580000000000004</v>
      </c>
      <c r="K410" s="121">
        <f t="shared" si="18"/>
        <v>15486.62</v>
      </c>
      <c r="M410" s="231"/>
    </row>
    <row r="411" spans="1:13">
      <c r="A411" s="127">
        <v>96006</v>
      </c>
      <c r="B411" s="37" t="s">
        <v>488</v>
      </c>
      <c r="C411" s="220"/>
      <c r="D411" s="220"/>
      <c r="E411" s="229"/>
      <c r="F411" s="229"/>
      <c r="G411"/>
      <c r="H411" s="188">
        <f t="shared" si="20"/>
        <v>0</v>
      </c>
      <c r="J411" s="4">
        <f t="shared" si="19"/>
        <v>7.6580000000000004</v>
      </c>
      <c r="K411" s="121">
        <f t="shared" si="18"/>
        <v>0</v>
      </c>
      <c r="M411" s="231"/>
    </row>
    <row r="412" spans="1:13">
      <c r="A412" s="127">
        <v>96007</v>
      </c>
      <c r="B412" s="37" t="s">
        <v>458</v>
      </c>
      <c r="C412" s="220">
        <v>428838.8</v>
      </c>
      <c r="D412" s="220"/>
      <c r="E412" s="229"/>
      <c r="F412" s="229"/>
      <c r="G412"/>
      <c r="H412" s="188">
        <f t="shared" si="20"/>
        <v>428838.8</v>
      </c>
      <c r="J412" s="4">
        <f t="shared" si="19"/>
        <v>7.6580000000000004</v>
      </c>
      <c r="K412" s="121">
        <f t="shared" si="18"/>
        <v>3284047.53</v>
      </c>
      <c r="M412" s="231"/>
    </row>
    <row r="413" spans="1:13">
      <c r="A413" s="127">
        <v>96008</v>
      </c>
      <c r="B413" s="37" t="s">
        <v>459</v>
      </c>
      <c r="C413" s="220">
        <v>4532</v>
      </c>
      <c r="D413" s="220"/>
      <c r="E413" s="229"/>
      <c r="F413" s="229"/>
      <c r="G413"/>
      <c r="H413" s="188">
        <f t="shared" si="20"/>
        <v>4532</v>
      </c>
      <c r="J413" s="4">
        <f t="shared" si="19"/>
        <v>7.6580000000000004</v>
      </c>
      <c r="K413" s="121">
        <f t="shared" si="18"/>
        <v>34706.06</v>
      </c>
      <c r="M413" s="231"/>
    </row>
    <row r="414" spans="1:13">
      <c r="A414" s="127">
        <v>97001</v>
      </c>
      <c r="B414" s="37" t="s">
        <v>463</v>
      </c>
      <c r="C414" s="220">
        <v>7390.63</v>
      </c>
      <c r="D414" s="220"/>
      <c r="E414" s="229"/>
      <c r="F414" s="229"/>
      <c r="G414"/>
      <c r="H414" s="188">
        <f t="shared" si="20"/>
        <v>7390.63</v>
      </c>
      <c r="J414" s="4">
        <f t="shared" si="19"/>
        <v>7.6580000000000004</v>
      </c>
      <c r="K414" s="121">
        <f t="shared" si="18"/>
        <v>56597.440000000002</v>
      </c>
      <c r="M414" s="231"/>
    </row>
    <row r="415" spans="1:13">
      <c r="A415" s="127">
        <v>97002</v>
      </c>
      <c r="B415" s="37" t="s">
        <v>464</v>
      </c>
      <c r="C415" s="220"/>
      <c r="D415" s="220">
        <f>808.23-255.28</f>
        <v>552.95000000000005</v>
      </c>
      <c r="E415" s="229"/>
      <c r="F415" s="229"/>
      <c r="G415"/>
      <c r="H415" s="188">
        <f t="shared" si="20"/>
        <v>-552.95000000000005</v>
      </c>
      <c r="J415" s="4">
        <f t="shared" si="19"/>
        <v>7.6580000000000004</v>
      </c>
      <c r="K415" s="121">
        <f t="shared" si="18"/>
        <v>-4234.49</v>
      </c>
      <c r="M415" s="231"/>
    </row>
    <row r="416" spans="1:13">
      <c r="A416" s="127">
        <v>97003</v>
      </c>
      <c r="B416" s="37" t="s">
        <v>460</v>
      </c>
      <c r="C416" s="220">
        <v>62476.76</v>
      </c>
      <c r="D416" s="220"/>
      <c r="E416" s="229"/>
      <c r="F416" s="229"/>
      <c r="G416"/>
      <c r="H416" s="188">
        <f t="shared" si="20"/>
        <v>62476.76</v>
      </c>
      <c r="J416" s="4">
        <f t="shared" si="19"/>
        <v>7.6580000000000004</v>
      </c>
      <c r="K416" s="121">
        <f t="shared" si="18"/>
        <v>478447.03</v>
      </c>
      <c r="M416" s="231"/>
    </row>
    <row r="417" spans="1:13">
      <c r="A417" s="127">
        <v>97004</v>
      </c>
      <c r="B417" s="37" t="s">
        <v>461</v>
      </c>
      <c r="C417" s="220">
        <v>845.12</v>
      </c>
      <c r="D417" s="220"/>
      <c r="E417" s="229"/>
      <c r="F417" s="229"/>
      <c r="G417"/>
      <c r="H417" s="188">
        <f t="shared" si="20"/>
        <v>845.12</v>
      </c>
      <c r="J417" s="4">
        <f t="shared" si="19"/>
        <v>7.6580000000000004</v>
      </c>
      <c r="K417" s="121">
        <f t="shared" si="18"/>
        <v>6471.93</v>
      </c>
      <c r="M417" s="231"/>
    </row>
    <row r="418" spans="1:13">
      <c r="A418" s="130">
        <v>97005</v>
      </c>
      <c r="B418" s="123" t="s">
        <v>467</v>
      </c>
      <c r="C418" s="221">
        <v>2164.17</v>
      </c>
      <c r="D418" s="221"/>
      <c r="E418" s="230"/>
      <c r="F418" s="230"/>
      <c r="G418" s="190"/>
      <c r="H418" s="190">
        <f t="shared" si="20"/>
        <v>2164.17</v>
      </c>
      <c r="J418" s="4">
        <f t="shared" si="19"/>
        <v>7.6580000000000004</v>
      </c>
      <c r="K418" s="124">
        <f t="shared" si="18"/>
        <v>16573.21</v>
      </c>
      <c r="M418" s="231"/>
    </row>
    <row r="419" spans="1:13">
      <c r="A419" s="36">
        <v>97006</v>
      </c>
      <c r="B419" s="132" t="s">
        <v>468</v>
      </c>
      <c r="C419" s="220"/>
      <c r="D419" s="220"/>
      <c r="E419" s="229"/>
      <c r="F419" s="229"/>
      <c r="G419"/>
      <c r="H419" s="188">
        <f t="shared" si="20"/>
        <v>0</v>
      </c>
      <c r="J419" s="4">
        <f t="shared" si="19"/>
        <v>7.6580000000000004</v>
      </c>
      <c r="K419" s="121">
        <f t="shared" si="18"/>
        <v>0</v>
      </c>
      <c r="M419" s="231"/>
    </row>
    <row r="420" spans="1:13">
      <c r="A420" s="36">
        <v>98000</v>
      </c>
      <c r="B420" s="132" t="s">
        <v>489</v>
      </c>
      <c r="C420" s="220"/>
      <c r="D420" s="220"/>
      <c r="E420" s="229"/>
      <c r="F420" s="229"/>
      <c r="G420"/>
      <c r="H420" s="188">
        <f t="shared" si="20"/>
        <v>0</v>
      </c>
      <c r="J420" s="4">
        <f t="shared" si="19"/>
        <v>7.6580000000000004</v>
      </c>
      <c r="K420" s="121">
        <f t="shared" si="18"/>
        <v>0</v>
      </c>
      <c r="M420" s="231"/>
    </row>
    <row r="421" spans="1:13">
      <c r="A421" s="36">
        <v>98001</v>
      </c>
      <c r="B421" s="132" t="s">
        <v>490</v>
      </c>
      <c r="C421" s="220"/>
      <c r="D421" s="220"/>
      <c r="E421" s="229"/>
      <c r="F421" s="229"/>
      <c r="G421"/>
      <c r="H421" s="188">
        <f t="shared" si="20"/>
        <v>0</v>
      </c>
      <c r="J421" s="4">
        <f t="shared" si="19"/>
        <v>7.6580000000000004</v>
      </c>
      <c r="K421" s="121">
        <f t="shared" si="18"/>
        <v>0</v>
      </c>
      <c r="M421" s="231"/>
    </row>
    <row r="422" spans="1:13">
      <c r="A422" s="36">
        <v>98002</v>
      </c>
      <c r="B422" s="132" t="s">
        <v>491</v>
      </c>
      <c r="C422" s="220"/>
      <c r="D422" s="220"/>
      <c r="E422" s="229"/>
      <c r="F422" s="229"/>
      <c r="G422"/>
      <c r="H422" s="188">
        <f t="shared" si="20"/>
        <v>0</v>
      </c>
      <c r="J422" s="4">
        <f t="shared" si="19"/>
        <v>7.6580000000000004</v>
      </c>
      <c r="K422" s="121">
        <f t="shared" si="18"/>
        <v>0</v>
      </c>
      <c r="M422" s="231"/>
    </row>
    <row r="423" spans="1:13">
      <c r="A423" s="36">
        <v>60001</v>
      </c>
      <c r="B423" s="132" t="s">
        <v>392</v>
      </c>
      <c r="C423" s="220"/>
      <c r="D423" s="220"/>
      <c r="E423" s="229"/>
      <c r="F423" s="229"/>
      <c r="G423"/>
      <c r="H423" s="188">
        <f t="shared" si="20"/>
        <v>0</v>
      </c>
      <c r="J423" s="4">
        <f t="shared" si="19"/>
        <v>7.6580000000000004</v>
      </c>
      <c r="K423" s="121">
        <f t="shared" si="18"/>
        <v>0</v>
      </c>
      <c r="M423" s="231"/>
    </row>
    <row r="424" spans="1:13">
      <c r="A424" s="36">
        <v>60002</v>
      </c>
      <c r="B424" s="132" t="s">
        <v>393</v>
      </c>
      <c r="C424" s="220"/>
      <c r="D424" s="220"/>
      <c r="E424" s="229"/>
      <c r="F424" s="229"/>
      <c r="G424"/>
      <c r="H424" s="188">
        <f t="shared" si="20"/>
        <v>0</v>
      </c>
      <c r="J424" s="4">
        <f t="shared" si="19"/>
        <v>7.6580000000000004</v>
      </c>
      <c r="K424" s="121">
        <f t="shared" si="18"/>
        <v>0</v>
      </c>
      <c r="M424" s="231"/>
    </row>
    <row r="425" spans="1:13">
      <c r="A425" s="127">
        <v>60003</v>
      </c>
      <c r="B425" s="37" t="s">
        <v>394</v>
      </c>
      <c r="C425" s="220"/>
      <c r="D425" s="220"/>
      <c r="E425" s="229"/>
      <c r="F425" s="229"/>
      <c r="G425"/>
      <c r="H425" s="188">
        <f t="shared" si="20"/>
        <v>0</v>
      </c>
      <c r="J425" s="4">
        <f t="shared" si="19"/>
        <v>7.6580000000000004</v>
      </c>
      <c r="K425" s="121">
        <f t="shared" si="18"/>
        <v>0</v>
      </c>
      <c r="M425" s="231"/>
    </row>
    <row r="426" spans="1:13">
      <c r="A426" s="127">
        <v>60004</v>
      </c>
      <c r="B426" s="37" t="s">
        <v>395</v>
      </c>
      <c r="C426" s="220"/>
      <c r="D426" s="220">
        <v>158091.25</v>
      </c>
      <c r="E426" s="229"/>
      <c r="F426" s="229"/>
      <c r="G426"/>
      <c r="H426" s="188">
        <f t="shared" si="20"/>
        <v>-158091.25</v>
      </c>
      <c r="J426" s="4">
        <f t="shared" si="19"/>
        <v>7.6580000000000004</v>
      </c>
      <c r="K426" s="121">
        <f t="shared" si="18"/>
        <v>-1210662.79</v>
      </c>
      <c r="M426" s="231"/>
    </row>
    <row r="427" spans="1:13">
      <c r="A427" s="127">
        <v>60005</v>
      </c>
      <c r="B427" s="37" t="s">
        <v>396</v>
      </c>
      <c r="C427" s="220"/>
      <c r="D427" s="220">
        <v>78921.100000000006</v>
      </c>
      <c r="E427" s="229"/>
      <c r="F427" s="229"/>
      <c r="G427"/>
      <c r="H427" s="188">
        <f t="shared" si="20"/>
        <v>-78921.100000000006</v>
      </c>
      <c r="J427" s="4">
        <f t="shared" si="19"/>
        <v>7.6580000000000004</v>
      </c>
      <c r="K427" s="121">
        <f t="shared" si="18"/>
        <v>-604377.78</v>
      </c>
      <c r="M427" s="231"/>
    </row>
    <row r="428" spans="1:13">
      <c r="A428" s="127">
        <v>60006</v>
      </c>
      <c r="B428" s="37" t="s">
        <v>462</v>
      </c>
      <c r="C428" s="222"/>
      <c r="D428" s="222"/>
      <c r="E428" s="232"/>
      <c r="F428" s="232"/>
      <c r="G428"/>
      <c r="H428" s="188">
        <f t="shared" si="20"/>
        <v>0</v>
      </c>
      <c r="J428" s="4">
        <f t="shared" si="19"/>
        <v>7.6580000000000004</v>
      </c>
      <c r="K428" s="121">
        <f t="shared" si="18"/>
        <v>0</v>
      </c>
      <c r="M428" s="231"/>
    </row>
    <row r="429" spans="1:13" ht="15" thickBot="1">
      <c r="A429" s="36"/>
      <c r="B429" s="37" t="s">
        <v>486</v>
      </c>
      <c r="C429" s="184">
        <f>SUM(C8:C428)</f>
        <v>17478500.750000004</v>
      </c>
      <c r="D429" s="184">
        <f t="shared" ref="D429:F429" si="21">SUM(D8:D428)</f>
        <v>17478500.75</v>
      </c>
      <c r="E429" s="184">
        <f t="shared" si="21"/>
        <v>155566.72999999998</v>
      </c>
      <c r="F429" s="184">
        <f t="shared" si="21"/>
        <v>155566.72999999998</v>
      </c>
      <c r="G429"/>
      <c r="H429" s="184">
        <f t="shared" ref="H429" si="22">SUM(H8:H428)</f>
        <v>-1.4551915228366852E-9</v>
      </c>
      <c r="K429" s="38">
        <f t="shared" ref="K429" si="23">SUM(K8:K428)</f>
        <v>4.0000006323680282E-2</v>
      </c>
      <c r="M429" s="231"/>
    </row>
    <row r="430" spans="1:13" ht="15" thickTop="1">
      <c r="A430" s="37"/>
      <c r="B430"/>
      <c r="C430"/>
      <c r="D430" s="185">
        <f>C429-D429</f>
        <v>0</v>
      </c>
      <c r="E430"/>
      <c r="F430" s="185">
        <f>E429-F429</f>
        <v>0</v>
      </c>
      <c r="G430"/>
      <c r="H430"/>
      <c r="M430" s="231"/>
    </row>
    <row r="431" spans="1:13">
      <c r="M431" s="231"/>
    </row>
    <row r="432" spans="1:13">
      <c r="M432" s="231"/>
    </row>
    <row r="433" spans="13:13">
      <c r="M433" s="231"/>
    </row>
    <row r="434" spans="13:13">
      <c r="M434" s="231"/>
    </row>
    <row r="435" spans="13:13">
      <c r="M435" s="231"/>
    </row>
    <row r="436" spans="13:13">
      <c r="M436" s="231"/>
    </row>
    <row r="437" spans="13:13">
      <c r="M437" s="231"/>
    </row>
    <row r="438" spans="13:13">
      <c r="M438" s="231"/>
    </row>
    <row r="439" spans="13:13">
      <c r="M439" s="231"/>
    </row>
    <row r="440" spans="13:13">
      <c r="M440" s="231"/>
    </row>
    <row r="441" spans="13:13">
      <c r="M441" s="231"/>
    </row>
    <row r="442" spans="13:13">
      <c r="M442" s="231"/>
    </row>
    <row r="443" spans="13:13">
      <c r="M443" s="231"/>
    </row>
    <row r="444" spans="13:13">
      <c r="M444" s="231"/>
    </row>
    <row r="445" spans="13:13">
      <c r="M445" s="231"/>
    </row>
    <row r="446" spans="13:13">
      <c r="M446" s="231"/>
    </row>
    <row r="447" spans="13:13">
      <c r="M447" s="231"/>
    </row>
    <row r="448" spans="13:13" ht="17.899999999999999" customHeight="1">
      <c r="M448" s="231"/>
    </row>
  </sheetData>
  <autoFilter ref="A7:N448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Adjustment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2025-07-30T04:11:26Z</dcterms:modified>
</cp:coreProperties>
</file>