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50" documentId="13_ncr:1_{A4EEFD9D-937F-4F84-B068-8F9CD176131F}" xr6:coauthVersionLast="47" xr6:coauthVersionMax="47" xr10:uidLastSave="{97DEF9A1-4B5C-4D02-93EE-F8A886E53D65}"/>
  <bookViews>
    <workbookView xWindow="-12000" yWindow="0" windowWidth="12000" windowHeight="12900" tabRatio="803" firstSheet="3" activeTab="9" xr2:uid="{00000000-000D-0000-FFFF-FFFF00000000}"/>
  </bookViews>
  <sheets>
    <sheet name="BS" sheetId="1" r:id="rId1"/>
    <sheet name="PL" sheetId="2" r:id="rId2"/>
    <sheet name="TB" sheetId="3" r:id="rId3"/>
    <sheet name="Adjustment" sheetId="17" r:id="rId4"/>
    <sheet name="Jan" sheetId="4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externalReferences>
    <externalReference r:id="rId18"/>
  </externalReferences>
  <definedNames>
    <definedName name="_xlnm._FilterDatabase" localSheetId="7" hidden="1">Apr!$A$7:$I$430</definedName>
    <definedName name="_xlnm._FilterDatabase" localSheetId="11" hidden="1">Aug!$A$7:$L$430</definedName>
    <definedName name="_xlnm._FilterDatabase" localSheetId="0" hidden="1">BS!$A$7:$AN$87</definedName>
    <definedName name="_xlnm._FilterDatabase" localSheetId="5" hidden="1">Feb!$A$1:$J$448</definedName>
    <definedName name="_xlnm._FilterDatabase" localSheetId="4" hidden="1">Jan!$A$1:$K$448</definedName>
    <definedName name="_xlnm._FilterDatabase" localSheetId="10" hidden="1">Jul!$A$7:$L$430</definedName>
    <definedName name="_xlnm._FilterDatabase" localSheetId="9" hidden="1">Jun!$A$7:$M$448</definedName>
    <definedName name="_xlnm._FilterDatabase" localSheetId="8" hidden="1">May!$A$7:$O$448</definedName>
    <definedName name="_xlnm._FilterDatabase" localSheetId="14" hidden="1">Nov!$A$7:$J$430</definedName>
    <definedName name="_xlnm._FilterDatabase" localSheetId="13" hidden="1">Oct!$A$7:$J$430</definedName>
    <definedName name="_xlnm._FilterDatabase" localSheetId="1" hidden="1">PL!$A$7:$AD$23</definedName>
    <definedName name="_xlnm._FilterDatabase" localSheetId="2" hidden="1">TB!$A$5:$AO$607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9" l="1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8" i="9"/>
  <c r="F429" i="11" l="1"/>
  <c r="F430" i="11" s="1"/>
  <c r="F5" i="11" s="1"/>
  <c r="E429" i="11"/>
  <c r="C429" i="11"/>
  <c r="A180" i="11"/>
  <c r="D177" i="11"/>
  <c r="D176" i="11"/>
  <c r="D174" i="11"/>
  <c r="D171" i="11"/>
  <c r="D164" i="11"/>
  <c r="C129" i="11"/>
  <c r="D17" i="11"/>
  <c r="D429" i="11" s="1"/>
  <c r="D430" i="11" s="1"/>
  <c r="D5" i="11" s="1"/>
  <c r="C16" i="11"/>
  <c r="F430" i="12"/>
  <c r="F5" i="12" s="1"/>
  <c r="F429" i="12"/>
  <c r="E429" i="12"/>
  <c r="A180" i="12"/>
  <c r="D177" i="12"/>
  <c r="D176" i="12"/>
  <c r="D174" i="12"/>
  <c r="D171" i="12"/>
  <c r="D429" i="12" s="1"/>
  <c r="D164" i="12"/>
  <c r="C129" i="12"/>
  <c r="D17" i="12"/>
  <c r="C16" i="12"/>
  <c r="C429" i="12" s="1"/>
  <c r="F430" i="13"/>
  <c r="F5" i="13" s="1"/>
  <c r="F429" i="13"/>
  <c r="E429" i="13"/>
  <c r="A180" i="13"/>
  <c r="D177" i="13"/>
  <c r="D176" i="13"/>
  <c r="D174" i="13"/>
  <c r="D171" i="13"/>
  <c r="D164" i="13"/>
  <c r="C129" i="13"/>
  <c r="D17" i="13"/>
  <c r="D429" i="13" s="1"/>
  <c r="C16" i="13"/>
  <c r="C429" i="13" s="1"/>
  <c r="D430" i="13" s="1"/>
  <c r="D5" i="13" s="1"/>
  <c r="F430" i="14"/>
  <c r="F429" i="14"/>
  <c r="E429" i="14"/>
  <c r="A180" i="14"/>
  <c r="D177" i="14"/>
  <c r="D176" i="14"/>
  <c r="D174" i="14"/>
  <c r="D171" i="14"/>
  <c r="D164" i="14"/>
  <c r="C129" i="14"/>
  <c r="D17" i="14"/>
  <c r="D429" i="14" s="1"/>
  <c r="C16" i="14"/>
  <c r="C429" i="14" s="1"/>
  <c r="D430" i="14" s="1"/>
  <c r="D5" i="14" s="1"/>
  <c r="F5" i="14"/>
  <c r="F429" i="15"/>
  <c r="E429" i="15"/>
  <c r="F430" i="15" s="1"/>
  <c r="F5" i="15" s="1"/>
  <c r="A180" i="15"/>
  <c r="D177" i="15"/>
  <c r="D176" i="15"/>
  <c r="D174" i="15"/>
  <c r="D171" i="15"/>
  <c r="D164" i="15"/>
  <c r="C129" i="15"/>
  <c r="D17" i="15"/>
  <c r="D429" i="15" s="1"/>
  <c r="C16" i="15"/>
  <c r="C429" i="15" s="1"/>
  <c r="D430" i="15" s="1"/>
  <c r="D5" i="15" s="1"/>
  <c r="F429" i="10"/>
  <c r="E429" i="10"/>
  <c r="F430" i="10" s="1"/>
  <c r="F5" i="10" s="1"/>
  <c r="C429" i="10"/>
  <c r="A180" i="10"/>
  <c r="D177" i="10"/>
  <c r="D176" i="10"/>
  <c r="D174" i="10"/>
  <c r="D171" i="10"/>
  <c r="D164" i="10"/>
  <c r="C129" i="10"/>
  <c r="D17" i="10"/>
  <c r="D429" i="10" s="1"/>
  <c r="C16" i="10"/>
  <c r="F429" i="9"/>
  <c r="E429" i="9"/>
  <c r="F430" i="9" s="1"/>
  <c r="F5" i="9" s="1"/>
  <c r="A180" i="9"/>
  <c r="L180" i="9" s="1"/>
  <c r="D177" i="9"/>
  <c r="D176" i="9"/>
  <c r="D174" i="9"/>
  <c r="D171" i="9"/>
  <c r="D164" i="9"/>
  <c r="C129" i="9"/>
  <c r="D17" i="9"/>
  <c r="D429" i="9" s="1"/>
  <c r="C16" i="9"/>
  <c r="C429" i="9" l="1"/>
  <c r="D430" i="9" s="1"/>
  <c r="D5" i="9" s="1"/>
  <c r="D430" i="12"/>
  <c r="D5" i="12" s="1"/>
  <c r="D430" i="10"/>
  <c r="D5" i="10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44" i="16"/>
  <c r="A45" i="16" s="1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I17" i="16"/>
  <c r="I23" i="16" s="1"/>
  <c r="I29" i="16" s="1"/>
  <c r="I35" i="16" s="1"/>
  <c r="I41" i="16" s="1"/>
  <c r="G17" i="16"/>
  <c r="G23" i="16" s="1"/>
  <c r="G29" i="16" s="1"/>
  <c r="G35" i="16" s="1"/>
  <c r="G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X11" i="16"/>
  <c r="X17" i="16" s="1"/>
  <c r="X23" i="16" s="1"/>
  <c r="X29" i="16" s="1"/>
  <c r="X35" i="16" s="1"/>
  <c r="X41" i="16" s="1"/>
  <c r="X47" i="16" s="1"/>
  <c r="X53" i="16" s="1"/>
  <c r="W11" i="16"/>
  <c r="W17" i="16" s="1"/>
  <c r="W23" i="16" s="1"/>
  <c r="W29" i="16" s="1"/>
  <c r="W35" i="16" s="1"/>
  <c r="W41" i="16" s="1"/>
  <c r="W47" i="16" s="1"/>
  <c r="W53" i="16" s="1"/>
  <c r="T11" i="16"/>
  <c r="T17" i="16" s="1"/>
  <c r="T23" i="16" s="1"/>
  <c r="T29" i="16" s="1"/>
  <c r="T35" i="16" s="1"/>
  <c r="T41" i="16" s="1"/>
  <c r="T47" i="16" s="1"/>
  <c r="T53" i="16" s="1"/>
  <c r="P11" i="16"/>
  <c r="P17" i="16" s="1"/>
  <c r="P23" i="16" s="1"/>
  <c r="P29" i="16" s="1"/>
  <c r="P35" i="16" s="1"/>
  <c r="P41" i="16" s="1"/>
  <c r="P47" i="16" s="1"/>
  <c r="P53" i="16" s="1"/>
  <c r="K11" i="16"/>
  <c r="K17" i="16" s="1"/>
  <c r="K23" i="16" s="1"/>
  <c r="K29" i="16" s="1"/>
  <c r="K35" i="16" s="1"/>
  <c r="K41" i="16" s="1"/>
  <c r="K47" i="16" s="1"/>
  <c r="K53" i="16" s="1"/>
  <c r="I11" i="16"/>
  <c r="G11" i="16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W5" i="16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S11" i="16" s="1"/>
  <c r="S17" i="16" s="1"/>
  <c r="S23" i="16" s="1"/>
  <c r="S29" i="16" s="1"/>
  <c r="S35" i="16" s="1"/>
  <c r="S41" i="16" s="1"/>
  <c r="S47" i="16" s="1"/>
  <c r="S53" i="16" s="1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R4" i="16"/>
  <c r="S4" i="16" s="1"/>
  <c r="T4" i="16" s="1"/>
  <c r="U4" i="16" s="1"/>
  <c r="V4" i="16" s="1"/>
  <c r="W4" i="16" s="1"/>
  <c r="X4" i="16" s="1"/>
  <c r="Y4" i="16" s="1"/>
  <c r="Z4" i="16" s="1"/>
  <c r="AA4" i="16" s="1"/>
  <c r="Q4" i="16"/>
  <c r="J7" i="9"/>
  <c r="G26" i="2"/>
  <c r="F26" i="2"/>
  <c r="E26" i="2"/>
  <c r="D26" i="2"/>
  <c r="H428" i="15" l="1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M428" i="9" s="1"/>
  <c r="H427" i="9"/>
  <c r="M427" i="9" s="1"/>
  <c r="H426" i="9"/>
  <c r="M426" i="9" s="1"/>
  <c r="H425" i="9"/>
  <c r="M425" i="9" s="1"/>
  <c r="H424" i="9"/>
  <c r="M424" i="9" s="1"/>
  <c r="H423" i="9"/>
  <c r="M423" i="9" s="1"/>
  <c r="H422" i="9"/>
  <c r="M422" i="9" s="1"/>
  <c r="H421" i="9"/>
  <c r="M421" i="9" s="1"/>
  <c r="H420" i="9"/>
  <c r="M420" i="9" s="1"/>
  <c r="H419" i="9"/>
  <c r="M419" i="9" s="1"/>
  <c r="H418" i="9"/>
  <c r="M418" i="9" s="1"/>
  <c r="H417" i="9"/>
  <c r="M417" i="9" s="1"/>
  <c r="H416" i="9"/>
  <c r="M416" i="9" s="1"/>
  <c r="H415" i="9"/>
  <c r="M415" i="9" s="1"/>
  <c r="H414" i="9"/>
  <c r="M414" i="9" s="1"/>
  <c r="H413" i="9"/>
  <c r="M413" i="9" s="1"/>
  <c r="H412" i="9"/>
  <c r="M412" i="9" s="1"/>
  <c r="H411" i="9"/>
  <c r="M411" i="9" s="1"/>
  <c r="H410" i="9"/>
  <c r="M410" i="9" s="1"/>
  <c r="H409" i="9"/>
  <c r="M409" i="9" s="1"/>
  <c r="H408" i="9"/>
  <c r="M408" i="9" s="1"/>
  <c r="H407" i="9"/>
  <c r="M407" i="9" s="1"/>
  <c r="H406" i="9"/>
  <c r="M406" i="9" s="1"/>
  <c r="H405" i="9"/>
  <c r="M405" i="9" s="1"/>
  <c r="H404" i="9"/>
  <c r="M404" i="9" s="1"/>
  <c r="H403" i="9"/>
  <c r="M403" i="9" s="1"/>
  <c r="H402" i="9"/>
  <c r="M402" i="9" s="1"/>
  <c r="H401" i="9"/>
  <c r="M401" i="9" s="1"/>
  <c r="H400" i="9"/>
  <c r="M400" i="9" s="1"/>
  <c r="H399" i="9"/>
  <c r="M399" i="9" s="1"/>
  <c r="H398" i="9"/>
  <c r="M398" i="9" s="1"/>
  <c r="H397" i="9"/>
  <c r="M397" i="9" s="1"/>
  <c r="H396" i="9"/>
  <c r="M396" i="9" s="1"/>
  <c r="H395" i="9"/>
  <c r="M395" i="9" s="1"/>
  <c r="H394" i="9"/>
  <c r="M394" i="9" s="1"/>
  <c r="H393" i="9"/>
  <c r="M393" i="9" s="1"/>
  <c r="H392" i="9"/>
  <c r="M392" i="9" s="1"/>
  <c r="H391" i="9"/>
  <c r="M391" i="9" s="1"/>
  <c r="H390" i="9"/>
  <c r="M390" i="9" s="1"/>
  <c r="H389" i="9"/>
  <c r="M389" i="9" s="1"/>
  <c r="H388" i="9"/>
  <c r="M388" i="9" s="1"/>
  <c r="H387" i="9"/>
  <c r="M387" i="9" s="1"/>
  <c r="H386" i="9"/>
  <c r="M386" i="9" s="1"/>
  <c r="H385" i="9"/>
  <c r="M385" i="9" s="1"/>
  <c r="H384" i="9"/>
  <c r="M384" i="9" s="1"/>
  <c r="H383" i="9"/>
  <c r="M383" i="9" s="1"/>
  <c r="H382" i="9"/>
  <c r="M382" i="9" s="1"/>
  <c r="H381" i="9"/>
  <c r="M381" i="9" s="1"/>
  <c r="H380" i="9"/>
  <c r="M380" i="9" s="1"/>
  <c r="H379" i="9"/>
  <c r="M379" i="9" s="1"/>
  <c r="H378" i="9"/>
  <c r="M378" i="9" s="1"/>
  <c r="H377" i="9"/>
  <c r="M377" i="9" s="1"/>
  <c r="H376" i="9"/>
  <c r="M376" i="9" s="1"/>
  <c r="H375" i="9"/>
  <c r="M375" i="9" s="1"/>
  <c r="H374" i="9"/>
  <c r="M374" i="9" s="1"/>
  <c r="H373" i="9"/>
  <c r="M373" i="9" s="1"/>
  <c r="H372" i="9"/>
  <c r="M372" i="9" s="1"/>
  <c r="H371" i="9"/>
  <c r="M371" i="9" s="1"/>
  <c r="H370" i="9"/>
  <c r="M370" i="9" s="1"/>
  <c r="H369" i="9"/>
  <c r="M369" i="9" s="1"/>
  <c r="H368" i="9"/>
  <c r="M368" i="9" s="1"/>
  <c r="H367" i="9"/>
  <c r="M367" i="9" s="1"/>
  <c r="H366" i="9"/>
  <c r="M366" i="9" s="1"/>
  <c r="H365" i="9"/>
  <c r="M365" i="9" s="1"/>
  <c r="H364" i="9"/>
  <c r="M364" i="9" s="1"/>
  <c r="H363" i="9"/>
  <c r="M363" i="9" s="1"/>
  <c r="H362" i="9"/>
  <c r="M362" i="9" s="1"/>
  <c r="H361" i="9"/>
  <c r="M361" i="9" s="1"/>
  <c r="H360" i="9"/>
  <c r="M360" i="9" s="1"/>
  <c r="H359" i="9"/>
  <c r="M359" i="9" s="1"/>
  <c r="H358" i="9"/>
  <c r="M358" i="9" s="1"/>
  <c r="H357" i="9"/>
  <c r="M357" i="9" s="1"/>
  <c r="H356" i="9"/>
  <c r="M356" i="9" s="1"/>
  <c r="H355" i="9"/>
  <c r="M355" i="9" s="1"/>
  <c r="H354" i="9"/>
  <c r="M354" i="9" s="1"/>
  <c r="H353" i="9"/>
  <c r="M353" i="9" s="1"/>
  <c r="H352" i="9"/>
  <c r="M352" i="9" s="1"/>
  <c r="H351" i="9"/>
  <c r="M351" i="9" s="1"/>
  <c r="H350" i="9"/>
  <c r="M350" i="9" s="1"/>
  <c r="H349" i="9"/>
  <c r="M349" i="9" s="1"/>
  <c r="H348" i="9"/>
  <c r="M348" i="9" s="1"/>
  <c r="H347" i="9"/>
  <c r="M347" i="9" s="1"/>
  <c r="H346" i="9"/>
  <c r="M346" i="9" s="1"/>
  <c r="H345" i="9"/>
  <c r="M345" i="9" s="1"/>
  <c r="H344" i="9"/>
  <c r="M344" i="9" s="1"/>
  <c r="H343" i="9"/>
  <c r="M343" i="9" s="1"/>
  <c r="H342" i="9"/>
  <c r="M342" i="9" s="1"/>
  <c r="H341" i="9"/>
  <c r="M341" i="9" s="1"/>
  <c r="H340" i="9"/>
  <c r="M340" i="9" s="1"/>
  <c r="H339" i="9"/>
  <c r="M339" i="9" s="1"/>
  <c r="H338" i="9"/>
  <c r="M338" i="9" s="1"/>
  <c r="H337" i="9"/>
  <c r="M337" i="9" s="1"/>
  <c r="H336" i="9"/>
  <c r="M336" i="9" s="1"/>
  <c r="H335" i="9"/>
  <c r="M335" i="9" s="1"/>
  <c r="H334" i="9"/>
  <c r="M334" i="9" s="1"/>
  <c r="H333" i="9"/>
  <c r="M333" i="9" s="1"/>
  <c r="H332" i="9"/>
  <c r="M332" i="9" s="1"/>
  <c r="H331" i="9"/>
  <c r="M331" i="9" s="1"/>
  <c r="H330" i="9"/>
  <c r="M330" i="9" s="1"/>
  <c r="H329" i="9"/>
  <c r="M329" i="9" s="1"/>
  <c r="H328" i="9"/>
  <c r="M328" i="9" s="1"/>
  <c r="H327" i="9"/>
  <c r="M327" i="9" s="1"/>
  <c r="H326" i="9"/>
  <c r="M326" i="9" s="1"/>
  <c r="H325" i="9"/>
  <c r="M325" i="9" s="1"/>
  <c r="H324" i="9"/>
  <c r="M324" i="9" s="1"/>
  <c r="H323" i="9"/>
  <c r="M323" i="9" s="1"/>
  <c r="H322" i="9"/>
  <c r="M322" i="9" s="1"/>
  <c r="H321" i="9"/>
  <c r="M321" i="9" s="1"/>
  <c r="H320" i="9"/>
  <c r="M320" i="9" s="1"/>
  <c r="H319" i="9"/>
  <c r="M319" i="9" s="1"/>
  <c r="H318" i="9"/>
  <c r="M318" i="9" s="1"/>
  <c r="H317" i="9"/>
  <c r="M317" i="9" s="1"/>
  <c r="H316" i="9"/>
  <c r="M316" i="9" s="1"/>
  <c r="H315" i="9"/>
  <c r="M315" i="9" s="1"/>
  <c r="H314" i="9"/>
  <c r="M314" i="9" s="1"/>
  <c r="H313" i="9"/>
  <c r="M313" i="9" s="1"/>
  <c r="H312" i="9"/>
  <c r="M312" i="9" s="1"/>
  <c r="H311" i="9"/>
  <c r="M311" i="9" s="1"/>
  <c r="H310" i="9"/>
  <c r="M310" i="9" s="1"/>
  <c r="H309" i="9"/>
  <c r="M309" i="9" s="1"/>
  <c r="H308" i="9"/>
  <c r="M308" i="9" s="1"/>
  <c r="H307" i="9"/>
  <c r="M307" i="9" s="1"/>
  <c r="H306" i="9"/>
  <c r="M306" i="9" s="1"/>
  <c r="H305" i="9"/>
  <c r="M305" i="9" s="1"/>
  <c r="H304" i="9"/>
  <c r="M304" i="9" s="1"/>
  <c r="H303" i="9"/>
  <c r="M303" i="9" s="1"/>
  <c r="H302" i="9"/>
  <c r="M302" i="9" s="1"/>
  <c r="H301" i="9"/>
  <c r="M301" i="9" s="1"/>
  <c r="H300" i="9"/>
  <c r="M300" i="9" s="1"/>
  <c r="H299" i="9"/>
  <c r="M299" i="9" s="1"/>
  <c r="H298" i="9"/>
  <c r="M298" i="9" s="1"/>
  <c r="H297" i="9"/>
  <c r="M297" i="9" s="1"/>
  <c r="H296" i="9"/>
  <c r="M296" i="9" s="1"/>
  <c r="H295" i="9"/>
  <c r="M295" i="9" s="1"/>
  <c r="H294" i="9"/>
  <c r="M294" i="9" s="1"/>
  <c r="H293" i="9"/>
  <c r="M293" i="9" s="1"/>
  <c r="H292" i="9"/>
  <c r="M292" i="9" s="1"/>
  <c r="H291" i="9"/>
  <c r="M291" i="9" s="1"/>
  <c r="H290" i="9"/>
  <c r="M290" i="9" s="1"/>
  <c r="H289" i="9"/>
  <c r="M289" i="9" s="1"/>
  <c r="H288" i="9"/>
  <c r="M288" i="9" s="1"/>
  <c r="H287" i="9"/>
  <c r="M287" i="9" s="1"/>
  <c r="H286" i="9"/>
  <c r="M286" i="9" s="1"/>
  <c r="H285" i="9"/>
  <c r="M285" i="9" s="1"/>
  <c r="H284" i="9"/>
  <c r="M284" i="9" s="1"/>
  <c r="H283" i="9"/>
  <c r="M283" i="9" s="1"/>
  <c r="H282" i="9"/>
  <c r="M282" i="9" s="1"/>
  <c r="H281" i="9"/>
  <c r="M281" i="9" s="1"/>
  <c r="H280" i="9"/>
  <c r="M280" i="9" s="1"/>
  <c r="H279" i="9"/>
  <c r="M279" i="9" s="1"/>
  <c r="H278" i="9"/>
  <c r="M278" i="9" s="1"/>
  <c r="H277" i="9"/>
  <c r="M277" i="9" s="1"/>
  <c r="H276" i="9"/>
  <c r="M276" i="9" s="1"/>
  <c r="H275" i="9"/>
  <c r="M275" i="9" s="1"/>
  <c r="H274" i="9"/>
  <c r="M274" i="9" s="1"/>
  <c r="H273" i="9"/>
  <c r="M273" i="9" s="1"/>
  <c r="H272" i="9"/>
  <c r="M272" i="9" s="1"/>
  <c r="H271" i="9"/>
  <c r="M271" i="9" s="1"/>
  <c r="H270" i="9"/>
  <c r="M270" i="9" s="1"/>
  <c r="H269" i="9"/>
  <c r="M269" i="9" s="1"/>
  <c r="H268" i="9"/>
  <c r="M268" i="9" s="1"/>
  <c r="H267" i="9"/>
  <c r="M267" i="9" s="1"/>
  <c r="H266" i="9"/>
  <c r="M266" i="9" s="1"/>
  <c r="H265" i="9"/>
  <c r="M265" i="9" s="1"/>
  <c r="H264" i="9"/>
  <c r="M264" i="9" s="1"/>
  <c r="H263" i="9"/>
  <c r="M263" i="9" s="1"/>
  <c r="H262" i="9"/>
  <c r="M262" i="9" s="1"/>
  <c r="H261" i="9"/>
  <c r="M261" i="9" s="1"/>
  <c r="H260" i="9"/>
  <c r="M260" i="9" s="1"/>
  <c r="H259" i="9"/>
  <c r="M259" i="9" s="1"/>
  <c r="H258" i="9"/>
  <c r="M258" i="9" s="1"/>
  <c r="H257" i="9"/>
  <c r="M257" i="9" s="1"/>
  <c r="H256" i="9"/>
  <c r="M256" i="9" s="1"/>
  <c r="H255" i="9"/>
  <c r="M255" i="9" s="1"/>
  <c r="H254" i="9"/>
  <c r="M254" i="9" s="1"/>
  <c r="H253" i="9"/>
  <c r="M253" i="9" s="1"/>
  <c r="H252" i="9"/>
  <c r="M252" i="9" s="1"/>
  <c r="H251" i="9"/>
  <c r="M251" i="9" s="1"/>
  <c r="H250" i="9"/>
  <c r="M250" i="9" s="1"/>
  <c r="H249" i="9"/>
  <c r="M249" i="9" s="1"/>
  <c r="H248" i="9"/>
  <c r="M248" i="9" s="1"/>
  <c r="H247" i="9"/>
  <c r="M247" i="9" s="1"/>
  <c r="H246" i="9"/>
  <c r="M246" i="9" s="1"/>
  <c r="H245" i="9"/>
  <c r="M245" i="9" s="1"/>
  <c r="H244" i="9"/>
  <c r="M244" i="9" s="1"/>
  <c r="H243" i="9"/>
  <c r="M243" i="9" s="1"/>
  <c r="H242" i="9"/>
  <c r="M242" i="9" s="1"/>
  <c r="H241" i="9"/>
  <c r="M241" i="9" s="1"/>
  <c r="H240" i="9"/>
  <c r="M240" i="9" s="1"/>
  <c r="H239" i="9"/>
  <c r="M239" i="9" s="1"/>
  <c r="H238" i="9"/>
  <c r="M238" i="9" s="1"/>
  <c r="H237" i="9"/>
  <c r="M237" i="9" s="1"/>
  <c r="H236" i="9"/>
  <c r="M236" i="9" s="1"/>
  <c r="H235" i="9"/>
  <c r="M235" i="9" s="1"/>
  <c r="H234" i="9"/>
  <c r="M234" i="9" s="1"/>
  <c r="H233" i="9"/>
  <c r="M233" i="9" s="1"/>
  <c r="H232" i="9"/>
  <c r="M232" i="9" s="1"/>
  <c r="H231" i="9"/>
  <c r="M231" i="9" s="1"/>
  <c r="H230" i="9"/>
  <c r="M230" i="9" s="1"/>
  <c r="H229" i="9"/>
  <c r="M229" i="9" s="1"/>
  <c r="H228" i="9"/>
  <c r="M228" i="9" s="1"/>
  <c r="H227" i="9"/>
  <c r="M227" i="9" s="1"/>
  <c r="H226" i="9"/>
  <c r="M226" i="9" s="1"/>
  <c r="H225" i="9"/>
  <c r="M225" i="9" s="1"/>
  <c r="H224" i="9"/>
  <c r="M224" i="9" s="1"/>
  <c r="H223" i="9"/>
  <c r="M223" i="9" s="1"/>
  <c r="H222" i="9"/>
  <c r="M222" i="9" s="1"/>
  <c r="H221" i="9"/>
  <c r="M221" i="9" s="1"/>
  <c r="H220" i="9"/>
  <c r="M220" i="9" s="1"/>
  <c r="H219" i="9"/>
  <c r="M219" i="9" s="1"/>
  <c r="H218" i="9"/>
  <c r="M218" i="9" s="1"/>
  <c r="H217" i="9"/>
  <c r="M217" i="9" s="1"/>
  <c r="H216" i="9"/>
  <c r="M216" i="9" s="1"/>
  <c r="H215" i="9"/>
  <c r="M215" i="9" s="1"/>
  <c r="H214" i="9"/>
  <c r="M214" i="9" s="1"/>
  <c r="H213" i="9"/>
  <c r="M213" i="9" s="1"/>
  <c r="H212" i="9"/>
  <c r="M212" i="9" s="1"/>
  <c r="H211" i="9"/>
  <c r="M211" i="9" s="1"/>
  <c r="H210" i="9"/>
  <c r="M210" i="9" s="1"/>
  <c r="H209" i="9"/>
  <c r="M209" i="9" s="1"/>
  <c r="H208" i="9"/>
  <c r="M208" i="9" s="1"/>
  <c r="H207" i="9"/>
  <c r="M207" i="9" s="1"/>
  <c r="H206" i="9"/>
  <c r="M206" i="9" s="1"/>
  <c r="H205" i="9"/>
  <c r="M205" i="9" s="1"/>
  <c r="H204" i="9"/>
  <c r="M204" i="9" s="1"/>
  <c r="H203" i="9"/>
  <c r="M203" i="9" s="1"/>
  <c r="H202" i="9"/>
  <c r="M202" i="9" s="1"/>
  <c r="H201" i="9"/>
  <c r="M201" i="9" s="1"/>
  <c r="H200" i="9"/>
  <c r="M200" i="9" s="1"/>
  <c r="H199" i="9"/>
  <c r="M199" i="9" s="1"/>
  <c r="H198" i="9"/>
  <c r="M198" i="9" s="1"/>
  <c r="H197" i="9"/>
  <c r="M197" i="9" s="1"/>
  <c r="H196" i="9"/>
  <c r="M196" i="9" s="1"/>
  <c r="H195" i="9"/>
  <c r="M195" i="9" s="1"/>
  <c r="H194" i="9"/>
  <c r="M194" i="9" s="1"/>
  <c r="H193" i="9"/>
  <c r="M193" i="9" s="1"/>
  <c r="H192" i="9"/>
  <c r="M192" i="9" s="1"/>
  <c r="H191" i="9"/>
  <c r="M191" i="9" s="1"/>
  <c r="H190" i="9"/>
  <c r="M190" i="9" s="1"/>
  <c r="H189" i="9"/>
  <c r="M189" i="9" s="1"/>
  <c r="H188" i="9"/>
  <c r="M188" i="9" s="1"/>
  <c r="H187" i="9"/>
  <c r="M187" i="9" s="1"/>
  <c r="H186" i="9"/>
  <c r="M186" i="9" s="1"/>
  <c r="H185" i="9"/>
  <c r="M185" i="9" s="1"/>
  <c r="H184" i="9"/>
  <c r="M184" i="9" s="1"/>
  <c r="H183" i="9"/>
  <c r="M183" i="9" s="1"/>
  <c r="H182" i="9"/>
  <c r="M182" i="9" s="1"/>
  <c r="H181" i="9"/>
  <c r="M181" i="9" s="1"/>
  <c r="H180" i="9"/>
  <c r="M180" i="9" s="1"/>
  <c r="H179" i="9"/>
  <c r="M179" i="9" s="1"/>
  <c r="H178" i="9"/>
  <c r="M178" i="9" s="1"/>
  <c r="H177" i="9"/>
  <c r="M177" i="9" s="1"/>
  <c r="H176" i="9"/>
  <c r="M176" i="9" s="1"/>
  <c r="H175" i="9"/>
  <c r="M175" i="9" s="1"/>
  <c r="H173" i="9"/>
  <c r="M173" i="9" s="1"/>
  <c r="H172" i="9"/>
  <c r="M172" i="9" s="1"/>
  <c r="H171" i="9"/>
  <c r="M171" i="9" s="1"/>
  <c r="H170" i="9"/>
  <c r="M170" i="9" s="1"/>
  <c r="H169" i="9"/>
  <c r="M169" i="9" s="1"/>
  <c r="H168" i="9"/>
  <c r="M168" i="9" s="1"/>
  <c r="H167" i="9"/>
  <c r="M167" i="9" s="1"/>
  <c r="H166" i="9"/>
  <c r="M166" i="9" s="1"/>
  <c r="H165" i="9"/>
  <c r="M165" i="9" s="1"/>
  <c r="H164" i="9"/>
  <c r="M164" i="9" s="1"/>
  <c r="H163" i="9"/>
  <c r="M163" i="9" s="1"/>
  <c r="H162" i="9"/>
  <c r="M162" i="9" s="1"/>
  <c r="H161" i="9"/>
  <c r="M161" i="9" s="1"/>
  <c r="H160" i="9"/>
  <c r="M160" i="9" s="1"/>
  <c r="H159" i="9"/>
  <c r="M159" i="9" s="1"/>
  <c r="H158" i="9"/>
  <c r="M158" i="9" s="1"/>
  <c r="H157" i="9"/>
  <c r="M157" i="9" s="1"/>
  <c r="H156" i="9"/>
  <c r="M156" i="9" s="1"/>
  <c r="H155" i="9"/>
  <c r="M155" i="9" s="1"/>
  <c r="H154" i="9"/>
  <c r="M154" i="9" s="1"/>
  <c r="H153" i="9"/>
  <c r="M153" i="9" s="1"/>
  <c r="H152" i="9"/>
  <c r="M152" i="9" s="1"/>
  <c r="H151" i="9"/>
  <c r="M151" i="9" s="1"/>
  <c r="H150" i="9"/>
  <c r="M150" i="9" s="1"/>
  <c r="H149" i="9"/>
  <c r="M149" i="9" s="1"/>
  <c r="H148" i="9"/>
  <c r="M148" i="9" s="1"/>
  <c r="H147" i="9"/>
  <c r="M147" i="9" s="1"/>
  <c r="H146" i="9"/>
  <c r="M146" i="9" s="1"/>
  <c r="H145" i="9"/>
  <c r="M145" i="9" s="1"/>
  <c r="H144" i="9"/>
  <c r="M144" i="9" s="1"/>
  <c r="H143" i="9"/>
  <c r="M143" i="9" s="1"/>
  <c r="H142" i="9"/>
  <c r="M142" i="9" s="1"/>
  <c r="H141" i="9"/>
  <c r="M141" i="9" s="1"/>
  <c r="H140" i="9"/>
  <c r="M140" i="9" s="1"/>
  <c r="H139" i="9"/>
  <c r="M139" i="9" s="1"/>
  <c r="H138" i="9"/>
  <c r="M138" i="9" s="1"/>
  <c r="H137" i="9"/>
  <c r="M137" i="9" s="1"/>
  <c r="H136" i="9"/>
  <c r="M136" i="9" s="1"/>
  <c r="H135" i="9"/>
  <c r="M135" i="9" s="1"/>
  <c r="H134" i="9"/>
  <c r="M134" i="9" s="1"/>
  <c r="H133" i="9"/>
  <c r="M133" i="9" s="1"/>
  <c r="H132" i="9"/>
  <c r="M132" i="9" s="1"/>
  <c r="H131" i="9"/>
  <c r="M131" i="9" s="1"/>
  <c r="H130" i="9"/>
  <c r="M130" i="9" s="1"/>
  <c r="H129" i="9"/>
  <c r="M129" i="9" s="1"/>
  <c r="H128" i="9"/>
  <c r="M128" i="9" s="1"/>
  <c r="H127" i="9"/>
  <c r="M127" i="9" s="1"/>
  <c r="H126" i="9"/>
  <c r="M126" i="9" s="1"/>
  <c r="H125" i="9"/>
  <c r="M125" i="9" s="1"/>
  <c r="H124" i="9"/>
  <c r="M124" i="9" s="1"/>
  <c r="H123" i="9"/>
  <c r="M123" i="9" s="1"/>
  <c r="H122" i="9"/>
  <c r="M122" i="9" s="1"/>
  <c r="H121" i="9"/>
  <c r="M121" i="9" s="1"/>
  <c r="H120" i="9"/>
  <c r="M120" i="9" s="1"/>
  <c r="H119" i="9"/>
  <c r="M119" i="9" s="1"/>
  <c r="H118" i="9"/>
  <c r="M118" i="9" s="1"/>
  <c r="H117" i="9"/>
  <c r="M117" i="9" s="1"/>
  <c r="H116" i="9"/>
  <c r="M116" i="9" s="1"/>
  <c r="H115" i="9"/>
  <c r="M115" i="9" s="1"/>
  <c r="H114" i="9"/>
  <c r="M114" i="9" s="1"/>
  <c r="H113" i="9"/>
  <c r="M113" i="9" s="1"/>
  <c r="H112" i="9"/>
  <c r="M112" i="9" s="1"/>
  <c r="H111" i="9"/>
  <c r="M111" i="9" s="1"/>
  <c r="H110" i="9"/>
  <c r="M110" i="9" s="1"/>
  <c r="H109" i="9"/>
  <c r="M109" i="9" s="1"/>
  <c r="H108" i="9"/>
  <c r="M108" i="9" s="1"/>
  <c r="H107" i="9"/>
  <c r="M107" i="9" s="1"/>
  <c r="H106" i="9"/>
  <c r="M106" i="9" s="1"/>
  <c r="H105" i="9"/>
  <c r="M105" i="9" s="1"/>
  <c r="H104" i="9"/>
  <c r="M104" i="9" s="1"/>
  <c r="H103" i="9"/>
  <c r="M103" i="9" s="1"/>
  <c r="H102" i="9"/>
  <c r="M102" i="9" s="1"/>
  <c r="H101" i="9"/>
  <c r="M101" i="9" s="1"/>
  <c r="H100" i="9"/>
  <c r="M100" i="9" s="1"/>
  <c r="H99" i="9"/>
  <c r="M99" i="9" s="1"/>
  <c r="H98" i="9"/>
  <c r="M98" i="9" s="1"/>
  <c r="H97" i="9"/>
  <c r="M97" i="9" s="1"/>
  <c r="H96" i="9"/>
  <c r="M96" i="9" s="1"/>
  <c r="H95" i="9"/>
  <c r="M95" i="9" s="1"/>
  <c r="H94" i="9"/>
  <c r="M94" i="9" s="1"/>
  <c r="H93" i="9"/>
  <c r="M93" i="9" s="1"/>
  <c r="H92" i="9"/>
  <c r="M92" i="9" s="1"/>
  <c r="H91" i="9"/>
  <c r="M91" i="9" s="1"/>
  <c r="H90" i="9"/>
  <c r="M90" i="9" s="1"/>
  <c r="H89" i="9"/>
  <c r="M89" i="9" s="1"/>
  <c r="H88" i="9"/>
  <c r="M88" i="9" s="1"/>
  <c r="H87" i="9"/>
  <c r="M87" i="9" s="1"/>
  <c r="H86" i="9"/>
  <c r="M86" i="9" s="1"/>
  <c r="H85" i="9"/>
  <c r="M85" i="9" s="1"/>
  <c r="H84" i="9"/>
  <c r="M84" i="9" s="1"/>
  <c r="H83" i="9"/>
  <c r="M83" i="9" s="1"/>
  <c r="H82" i="9"/>
  <c r="M82" i="9" s="1"/>
  <c r="H81" i="9"/>
  <c r="M81" i="9" s="1"/>
  <c r="H80" i="9"/>
  <c r="M80" i="9" s="1"/>
  <c r="H79" i="9"/>
  <c r="M79" i="9" s="1"/>
  <c r="H78" i="9"/>
  <c r="M78" i="9" s="1"/>
  <c r="H77" i="9"/>
  <c r="M77" i="9" s="1"/>
  <c r="H76" i="9"/>
  <c r="M76" i="9" s="1"/>
  <c r="H75" i="9"/>
  <c r="M75" i="9" s="1"/>
  <c r="H74" i="9"/>
  <c r="M74" i="9" s="1"/>
  <c r="H73" i="9"/>
  <c r="M73" i="9" s="1"/>
  <c r="H72" i="9"/>
  <c r="M72" i="9" s="1"/>
  <c r="H71" i="9"/>
  <c r="M71" i="9" s="1"/>
  <c r="H70" i="9"/>
  <c r="M70" i="9" s="1"/>
  <c r="H69" i="9"/>
  <c r="M69" i="9" s="1"/>
  <c r="H68" i="9"/>
  <c r="M68" i="9" s="1"/>
  <c r="H67" i="9"/>
  <c r="M67" i="9" s="1"/>
  <c r="H66" i="9"/>
  <c r="M66" i="9" s="1"/>
  <c r="H65" i="9"/>
  <c r="M65" i="9" s="1"/>
  <c r="H64" i="9"/>
  <c r="M64" i="9" s="1"/>
  <c r="H63" i="9"/>
  <c r="M63" i="9" s="1"/>
  <c r="H62" i="9"/>
  <c r="M62" i="9" s="1"/>
  <c r="H61" i="9"/>
  <c r="M61" i="9" s="1"/>
  <c r="H60" i="9"/>
  <c r="M60" i="9" s="1"/>
  <c r="H59" i="9"/>
  <c r="M59" i="9" s="1"/>
  <c r="H58" i="9"/>
  <c r="M58" i="9" s="1"/>
  <c r="H57" i="9"/>
  <c r="M57" i="9" s="1"/>
  <c r="H56" i="9"/>
  <c r="M56" i="9" s="1"/>
  <c r="H55" i="9"/>
  <c r="M55" i="9" s="1"/>
  <c r="H54" i="9"/>
  <c r="M54" i="9" s="1"/>
  <c r="H53" i="9"/>
  <c r="M53" i="9" s="1"/>
  <c r="H52" i="9"/>
  <c r="M52" i="9" s="1"/>
  <c r="H51" i="9"/>
  <c r="M51" i="9" s="1"/>
  <c r="H50" i="9"/>
  <c r="M50" i="9" s="1"/>
  <c r="H49" i="9"/>
  <c r="M49" i="9" s="1"/>
  <c r="H48" i="9"/>
  <c r="M48" i="9" s="1"/>
  <c r="H47" i="9"/>
  <c r="M47" i="9" s="1"/>
  <c r="H46" i="9"/>
  <c r="M46" i="9" s="1"/>
  <c r="H45" i="9"/>
  <c r="M45" i="9" s="1"/>
  <c r="H44" i="9"/>
  <c r="M44" i="9" s="1"/>
  <c r="H43" i="9"/>
  <c r="M43" i="9" s="1"/>
  <c r="H42" i="9"/>
  <c r="M42" i="9" s="1"/>
  <c r="H41" i="9"/>
  <c r="M41" i="9" s="1"/>
  <c r="H40" i="9"/>
  <c r="M40" i="9" s="1"/>
  <c r="H39" i="9"/>
  <c r="M39" i="9" s="1"/>
  <c r="H38" i="9"/>
  <c r="M38" i="9" s="1"/>
  <c r="H37" i="9"/>
  <c r="M37" i="9" s="1"/>
  <c r="H36" i="9"/>
  <c r="M36" i="9" s="1"/>
  <c r="H35" i="9"/>
  <c r="M35" i="9" s="1"/>
  <c r="H34" i="9"/>
  <c r="M34" i="9" s="1"/>
  <c r="H33" i="9"/>
  <c r="M33" i="9" s="1"/>
  <c r="H32" i="9"/>
  <c r="M32" i="9" s="1"/>
  <c r="H31" i="9"/>
  <c r="M31" i="9" s="1"/>
  <c r="H30" i="9"/>
  <c r="M30" i="9" s="1"/>
  <c r="H29" i="9"/>
  <c r="M29" i="9" s="1"/>
  <c r="H28" i="9"/>
  <c r="M28" i="9" s="1"/>
  <c r="H27" i="9"/>
  <c r="M27" i="9" s="1"/>
  <c r="H26" i="9"/>
  <c r="M26" i="9" s="1"/>
  <c r="H25" i="9"/>
  <c r="M25" i="9" s="1"/>
  <c r="H24" i="9"/>
  <c r="M24" i="9" s="1"/>
  <c r="H23" i="9"/>
  <c r="M23" i="9" s="1"/>
  <c r="H22" i="9"/>
  <c r="M22" i="9" s="1"/>
  <c r="H21" i="9"/>
  <c r="M21" i="9" s="1"/>
  <c r="H20" i="9"/>
  <c r="M20" i="9" s="1"/>
  <c r="H19" i="9"/>
  <c r="M19" i="9" s="1"/>
  <c r="H18" i="9"/>
  <c r="M18" i="9" s="1"/>
  <c r="H17" i="9"/>
  <c r="M17" i="9" s="1"/>
  <c r="H16" i="9"/>
  <c r="M16" i="9" s="1"/>
  <c r="H15" i="9"/>
  <c r="M15" i="9" s="1"/>
  <c r="H14" i="9"/>
  <c r="M14" i="9" s="1"/>
  <c r="H13" i="9"/>
  <c r="M13" i="9" s="1"/>
  <c r="H12" i="9"/>
  <c r="M12" i="9" s="1"/>
  <c r="H11" i="9"/>
  <c r="M11" i="9" s="1"/>
  <c r="H10" i="9"/>
  <c r="M10" i="9" s="1"/>
  <c r="H9" i="9"/>
  <c r="M9" i="9" s="1"/>
  <c r="H8" i="9"/>
  <c r="M8" i="9" s="1"/>
  <c r="H174" i="15" l="1"/>
  <c r="H429" i="15" s="1"/>
  <c r="H429" i="14"/>
  <c r="H174" i="13"/>
  <c r="H429" i="13" s="1"/>
  <c r="H429" i="12"/>
  <c r="H174" i="12"/>
  <c r="H174" i="11"/>
  <c r="H429" i="11" s="1"/>
  <c r="H429" i="10"/>
  <c r="H174" i="10"/>
  <c r="H174" i="9"/>
  <c r="D178" i="8"/>
  <c r="D177" i="8"/>
  <c r="D174" i="8"/>
  <c r="C129" i="8"/>
  <c r="H429" i="9" l="1"/>
  <c r="M174" i="9"/>
  <c r="F429" i="8"/>
  <c r="E429" i="8"/>
  <c r="D429" i="8"/>
  <c r="C429" i="8"/>
  <c r="D174" i="7"/>
  <c r="D177" i="7" l="1"/>
  <c r="C31" i="17" l="1"/>
  <c r="D40" i="17"/>
  <c r="G39" i="17"/>
  <c r="D31" i="17"/>
  <c r="D23" i="17"/>
  <c r="C23" i="17"/>
  <c r="C4" i="17"/>
  <c r="G38" i="17" l="1"/>
  <c r="G40" i="17" s="1"/>
  <c r="E39" i="17"/>
  <c r="F43" i="17" s="1"/>
  <c r="E42" i="17"/>
  <c r="F40" i="17"/>
  <c r="E38" i="17"/>
  <c r="F48" i="17" l="1"/>
  <c r="H38" i="17"/>
  <c r="E47" i="17" s="1"/>
  <c r="H39" i="17"/>
  <c r="F44" i="17" s="1"/>
  <c r="F50" i="17" s="1"/>
  <c r="G44" i="17"/>
  <c r="H43" i="17"/>
  <c r="E46" i="17"/>
  <c r="E40" i="17"/>
  <c r="H40" i="17" l="1"/>
  <c r="G45" i="17"/>
  <c r="H48" i="17"/>
  <c r="E50" i="17"/>
  <c r="F51" i="17" s="1"/>
  <c r="D178" i="7" l="1"/>
  <c r="C129" i="7"/>
  <c r="F429" i="7" l="1"/>
  <c r="E429" i="7"/>
  <c r="D429" i="7"/>
  <c r="C429" i="7"/>
  <c r="F429" i="6" l="1"/>
  <c r="E429" i="6"/>
  <c r="D429" i="6"/>
  <c r="C429" i="6"/>
  <c r="J7" i="15" l="1"/>
  <c r="J7" i="14"/>
  <c r="J7" i="13"/>
  <c r="J7" i="12"/>
  <c r="J7" i="11"/>
  <c r="J7" i="8"/>
  <c r="J7" i="7"/>
  <c r="J7" i="6"/>
  <c r="J7" i="5"/>
  <c r="J7" i="10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429" i="8" l="1"/>
  <c r="H429" i="7"/>
  <c r="H178" i="6"/>
  <c r="H429" i="6" s="1"/>
  <c r="D178" i="5" l="1"/>
  <c r="J8" i="15" l="1"/>
  <c r="J9" i="15" s="1"/>
  <c r="J10" i="15" s="1"/>
  <c r="J8" i="14"/>
  <c r="J9" i="14" s="1"/>
  <c r="J10" i="14" s="1"/>
  <c r="J8" i="13"/>
  <c r="J9" i="13" s="1"/>
  <c r="J10" i="13" s="1"/>
  <c r="F429" i="5"/>
  <c r="E429" i="5"/>
  <c r="F430" i="5" s="1"/>
  <c r="C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D221" i="5"/>
  <c r="D429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B1" i="5"/>
  <c r="E429" i="4"/>
  <c r="F429" i="4"/>
  <c r="C429" i="4"/>
  <c r="J8" i="12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8" i="1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8" i="10"/>
  <c r="J9" i="10" s="1"/>
  <c r="J10" i="10" s="1"/>
  <c r="J11" i="10" s="1"/>
  <c r="J12" i="10" s="1"/>
  <c r="J13" i="10" s="1"/>
  <c r="J14" i="10" s="1"/>
  <c r="J8" i="9"/>
  <c r="J9" i="9" s="1"/>
  <c r="J10" i="9" s="1"/>
  <c r="J8" i="8"/>
  <c r="J9" i="8" s="1"/>
  <c r="J10" i="8" s="1"/>
  <c r="J11" i="8" s="1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8" i="6"/>
  <c r="J9" i="6" s="1"/>
  <c r="J10" i="6" s="1"/>
  <c r="J11" i="6" s="1"/>
  <c r="K9" i="10" l="1"/>
  <c r="F430" i="4"/>
  <c r="K10" i="10"/>
  <c r="K17" i="12"/>
  <c r="K25" i="12"/>
  <c r="K18" i="11"/>
  <c r="K8" i="8"/>
  <c r="K10" i="7"/>
  <c r="K13" i="10"/>
  <c r="K13" i="12"/>
  <c r="K14" i="7"/>
  <c r="K14" i="5"/>
  <c r="J11" i="15"/>
  <c r="J12" i="15" s="1"/>
  <c r="K10" i="15"/>
  <c r="H221" i="5"/>
  <c r="H429" i="5" s="1"/>
  <c r="K9" i="6"/>
  <c r="K10" i="11"/>
  <c r="K22" i="11"/>
  <c r="K10" i="5"/>
  <c r="K9" i="9"/>
  <c r="K9" i="12"/>
  <c r="K21" i="12"/>
  <c r="K14" i="11"/>
  <c r="K10" i="12"/>
  <c r="K9" i="8"/>
  <c r="K9" i="15"/>
  <c r="K8" i="15"/>
  <c r="J11" i="14"/>
  <c r="K10" i="14"/>
  <c r="K9" i="14"/>
  <c r="K8" i="14"/>
  <c r="J11" i="13"/>
  <c r="K10" i="13"/>
  <c r="K8" i="13"/>
  <c r="K9" i="13"/>
  <c r="K9" i="5"/>
  <c r="K13" i="5"/>
  <c r="K17" i="5"/>
  <c r="K12" i="5"/>
  <c r="K16" i="5"/>
  <c r="J19" i="5"/>
  <c r="J20" i="5" s="1"/>
  <c r="J21" i="5" s="1"/>
  <c r="K18" i="5"/>
  <c r="K11" i="5"/>
  <c r="K15" i="5"/>
  <c r="D430" i="5"/>
  <c r="K8" i="5"/>
  <c r="K12" i="12"/>
  <c r="K16" i="12"/>
  <c r="K20" i="12"/>
  <c r="K24" i="12"/>
  <c r="J29" i="12"/>
  <c r="K28" i="12"/>
  <c r="K11" i="12"/>
  <c r="K15" i="12"/>
  <c r="K19" i="12"/>
  <c r="K23" i="12"/>
  <c r="K27" i="12"/>
  <c r="K14" i="12"/>
  <c r="K18" i="12"/>
  <c r="K22" i="12"/>
  <c r="K26" i="12"/>
  <c r="K8" i="12"/>
  <c r="K9" i="11"/>
  <c r="K13" i="11"/>
  <c r="K17" i="11"/>
  <c r="K21" i="11"/>
  <c r="K25" i="11"/>
  <c r="K12" i="11"/>
  <c r="K16" i="11"/>
  <c r="K20" i="11"/>
  <c r="K24" i="11"/>
  <c r="K26" i="11"/>
  <c r="J27" i="11"/>
  <c r="J28" i="11" s="1"/>
  <c r="J29" i="11" s="1"/>
  <c r="J30" i="11" s="1"/>
  <c r="J31" i="11" s="1"/>
  <c r="J32" i="11" s="1"/>
  <c r="J33" i="11" s="1"/>
  <c r="J34" i="11" s="1"/>
  <c r="J35" i="11" s="1"/>
  <c r="J36" i="11" s="1"/>
  <c r="K11" i="11"/>
  <c r="K15" i="11"/>
  <c r="K19" i="11"/>
  <c r="K23" i="11"/>
  <c r="K8" i="11"/>
  <c r="K12" i="10"/>
  <c r="K14" i="10"/>
  <c r="J15" i="10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K11" i="10"/>
  <c r="K8" i="10"/>
  <c r="K10" i="9"/>
  <c r="J11" i="9"/>
  <c r="J12" i="9" s="1"/>
  <c r="J13" i="9" s="1"/>
  <c r="J14" i="9" s="1"/>
  <c r="K8" i="9"/>
  <c r="K11" i="8"/>
  <c r="J12" i="8"/>
  <c r="K10" i="8"/>
  <c r="K9" i="7"/>
  <c r="K13" i="7"/>
  <c r="K17" i="7"/>
  <c r="K12" i="7"/>
  <c r="K16" i="7"/>
  <c r="K18" i="7"/>
  <c r="J19" i="7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K11" i="7"/>
  <c r="K15" i="7"/>
  <c r="K8" i="7"/>
  <c r="K11" i="6"/>
  <c r="J12" i="6"/>
  <c r="K8" i="6"/>
  <c r="K10" i="6"/>
  <c r="K22" i="7" l="1"/>
  <c r="K19" i="7"/>
  <c r="K67" i="7"/>
  <c r="K114" i="7"/>
  <c r="K123" i="7"/>
  <c r="K118" i="7"/>
  <c r="K119" i="7"/>
  <c r="J13" i="15"/>
  <c r="J14" i="15" s="1"/>
  <c r="K14" i="15" s="1"/>
  <c r="K12" i="15"/>
  <c r="K110" i="7"/>
  <c r="K63" i="7"/>
  <c r="K70" i="7"/>
  <c r="K59" i="7"/>
  <c r="K12" i="9"/>
  <c r="K66" i="7"/>
  <c r="K62" i="7"/>
  <c r="K11" i="15"/>
  <c r="K19" i="10"/>
  <c r="K94" i="7"/>
  <c r="K46" i="7"/>
  <c r="K95" i="7"/>
  <c r="K43" i="7"/>
  <c r="K34" i="11"/>
  <c r="K42" i="7"/>
  <c r="K91" i="7"/>
  <c r="K39" i="7"/>
  <c r="K26" i="10"/>
  <c r="K134" i="7"/>
  <c r="K86" i="7"/>
  <c r="K38" i="7"/>
  <c r="K87" i="7"/>
  <c r="K35" i="7"/>
  <c r="K22" i="10"/>
  <c r="K35" i="11"/>
  <c r="K19" i="5"/>
  <c r="K102" i="7"/>
  <c r="K54" i="7"/>
  <c r="K107" i="7"/>
  <c r="K51" i="7"/>
  <c r="K50" i="7"/>
  <c r="K90" i="7"/>
  <c r="K30" i="11"/>
  <c r="K130" i="7"/>
  <c r="K82" i="7"/>
  <c r="K34" i="7"/>
  <c r="K79" i="7"/>
  <c r="K31" i="7"/>
  <c r="K18" i="10"/>
  <c r="K31" i="11"/>
  <c r="K126" i="7"/>
  <c r="K78" i="7"/>
  <c r="K30" i="7"/>
  <c r="K75" i="7"/>
  <c r="K27" i="7"/>
  <c r="K27" i="10"/>
  <c r="K27" i="11"/>
  <c r="K106" i="7"/>
  <c r="K58" i="7"/>
  <c r="K111" i="7"/>
  <c r="K55" i="7"/>
  <c r="K98" i="7"/>
  <c r="K103" i="7"/>
  <c r="K47" i="7"/>
  <c r="K122" i="7"/>
  <c r="K74" i="7"/>
  <c r="K26" i="7"/>
  <c r="K71" i="7"/>
  <c r="K23" i="7"/>
  <c r="K23" i="10"/>
  <c r="J12" i="14"/>
  <c r="K11" i="14"/>
  <c r="J12" i="13"/>
  <c r="K11" i="13"/>
  <c r="K20" i="5"/>
  <c r="K21" i="5"/>
  <c r="J22" i="5"/>
  <c r="J30" i="12"/>
  <c r="K29" i="12"/>
  <c r="J37" i="11"/>
  <c r="K36" i="11"/>
  <c r="K29" i="11"/>
  <c r="K28" i="11"/>
  <c r="K33" i="11"/>
  <c r="K32" i="11"/>
  <c r="K15" i="10"/>
  <c r="K28" i="10"/>
  <c r="K17" i="10"/>
  <c r="K16" i="10"/>
  <c r="K21" i="10"/>
  <c r="J30" i="10"/>
  <c r="K29" i="10"/>
  <c r="K20" i="10"/>
  <c r="K25" i="10"/>
  <c r="K24" i="10"/>
  <c r="K14" i="9"/>
  <c r="J15" i="9"/>
  <c r="K11" i="9"/>
  <c r="K13" i="9"/>
  <c r="J13" i="8"/>
  <c r="K12" i="8"/>
  <c r="K135" i="7"/>
  <c r="J136" i="7"/>
  <c r="K120" i="7"/>
  <c r="K104" i="7"/>
  <c r="K88" i="7"/>
  <c r="K72" i="7"/>
  <c r="K56" i="7"/>
  <c r="K40" i="7"/>
  <c r="K24" i="7"/>
  <c r="K121" i="7"/>
  <c r="K105" i="7"/>
  <c r="K89" i="7"/>
  <c r="K73" i="7"/>
  <c r="K57" i="7"/>
  <c r="K41" i="7"/>
  <c r="K25" i="7"/>
  <c r="K124" i="7"/>
  <c r="K108" i="7"/>
  <c r="K92" i="7"/>
  <c r="K76" i="7"/>
  <c r="K60" i="7"/>
  <c r="K44" i="7"/>
  <c r="K28" i="7"/>
  <c r="K125" i="7"/>
  <c r="K109" i="7"/>
  <c r="K93" i="7"/>
  <c r="K77" i="7"/>
  <c r="K61" i="7"/>
  <c r="K45" i="7"/>
  <c r="K29" i="7"/>
  <c r="K127" i="7"/>
  <c r="K128" i="7"/>
  <c r="K112" i="7"/>
  <c r="K96" i="7"/>
  <c r="K80" i="7"/>
  <c r="K64" i="7"/>
  <c r="K48" i="7"/>
  <c r="K32" i="7"/>
  <c r="K129" i="7"/>
  <c r="K113" i="7"/>
  <c r="K97" i="7"/>
  <c r="K81" i="7"/>
  <c r="K65" i="7"/>
  <c r="K49" i="7"/>
  <c r="K33" i="7"/>
  <c r="K131" i="7"/>
  <c r="K115" i="7"/>
  <c r="K99" i="7"/>
  <c r="K83" i="7"/>
  <c r="K132" i="7"/>
  <c r="K116" i="7"/>
  <c r="K100" i="7"/>
  <c r="K84" i="7"/>
  <c r="K68" i="7"/>
  <c r="K52" i="7"/>
  <c r="K36" i="7"/>
  <c r="K20" i="7"/>
  <c r="K133" i="7"/>
  <c r="K117" i="7"/>
  <c r="K101" i="7"/>
  <c r="K85" i="7"/>
  <c r="K69" i="7"/>
  <c r="K53" i="7"/>
  <c r="K37" i="7"/>
  <c r="K21" i="7"/>
  <c r="J13" i="6"/>
  <c r="K12" i="6"/>
  <c r="K13" i="15" l="1"/>
  <c r="J15" i="15"/>
  <c r="J16" i="15" s="1"/>
  <c r="J13" i="14"/>
  <c r="K12" i="14"/>
  <c r="J13" i="13"/>
  <c r="K12" i="13"/>
  <c r="J23" i="5"/>
  <c r="K22" i="5"/>
  <c r="J31" i="12"/>
  <c r="K30" i="12"/>
  <c r="J38" i="11"/>
  <c r="K37" i="11"/>
  <c r="J31" i="10"/>
  <c r="K30" i="10"/>
  <c r="J16" i="9"/>
  <c r="K15" i="9"/>
  <c r="J14" i="8"/>
  <c r="K13" i="8"/>
  <c r="J137" i="7"/>
  <c r="K136" i="7"/>
  <c r="J14" i="6"/>
  <c r="K13" i="6"/>
  <c r="K15" i="15" l="1"/>
  <c r="J17" i="15"/>
  <c r="K16" i="15"/>
  <c r="J14" i="14"/>
  <c r="K13" i="14"/>
  <c r="J14" i="13"/>
  <c r="K13" i="13"/>
  <c r="J24" i="5"/>
  <c r="K23" i="5"/>
  <c r="J32" i="12"/>
  <c r="K31" i="12"/>
  <c r="J39" i="11"/>
  <c r="K38" i="11"/>
  <c r="J32" i="10"/>
  <c r="K31" i="10"/>
  <c r="J17" i="9"/>
  <c r="K16" i="9"/>
  <c r="J15" i="8"/>
  <c r="K14" i="8"/>
  <c r="J138" i="7"/>
  <c r="K137" i="7"/>
  <c r="J15" i="6"/>
  <c r="K14" i="6"/>
  <c r="J18" i="15" l="1"/>
  <c r="K17" i="15"/>
  <c r="J15" i="14"/>
  <c r="K14" i="14"/>
  <c r="J15" i="13"/>
  <c r="K14" i="13"/>
  <c r="J25" i="5"/>
  <c r="K24" i="5"/>
  <c r="J33" i="12"/>
  <c r="K32" i="12"/>
  <c r="J40" i="11"/>
  <c r="K39" i="11"/>
  <c r="J33" i="10"/>
  <c r="K32" i="10"/>
  <c r="J18" i="9"/>
  <c r="K17" i="9"/>
  <c r="J16" i="8"/>
  <c r="K15" i="8"/>
  <c r="J139" i="7"/>
  <c r="K138" i="7"/>
  <c r="J16" i="6"/>
  <c r="K15" i="6"/>
  <c r="J19" i="15" l="1"/>
  <c r="K18" i="15"/>
  <c r="J16" i="14"/>
  <c r="K15" i="14"/>
  <c r="J16" i="13"/>
  <c r="K15" i="13"/>
  <c r="K25" i="5"/>
  <c r="J26" i="5"/>
  <c r="J34" i="12"/>
  <c r="K33" i="12"/>
  <c r="J41" i="11"/>
  <c r="K40" i="11"/>
  <c r="J34" i="10"/>
  <c r="K33" i="10"/>
  <c r="J19" i="9"/>
  <c r="K18" i="9"/>
  <c r="J17" i="8"/>
  <c r="K16" i="8"/>
  <c r="J140" i="7"/>
  <c r="K139" i="7"/>
  <c r="J17" i="6"/>
  <c r="K16" i="6"/>
  <c r="J20" i="15" l="1"/>
  <c r="K19" i="15"/>
  <c r="J17" i="14"/>
  <c r="K16" i="14"/>
  <c r="J17" i="13"/>
  <c r="K16" i="13"/>
  <c r="J27" i="5"/>
  <c r="K26" i="5"/>
  <c r="J35" i="12"/>
  <c r="K34" i="12"/>
  <c r="J42" i="11"/>
  <c r="K41" i="11"/>
  <c r="J35" i="10"/>
  <c r="K34" i="10"/>
  <c r="J20" i="9"/>
  <c r="K19" i="9"/>
  <c r="J18" i="8"/>
  <c r="K17" i="8"/>
  <c r="J141" i="7"/>
  <c r="K140" i="7"/>
  <c r="J18" i="6"/>
  <c r="K17" i="6"/>
  <c r="J21" i="15" l="1"/>
  <c r="K20" i="15"/>
  <c r="J18" i="14"/>
  <c r="K17" i="14"/>
  <c r="J18" i="13"/>
  <c r="K17" i="13"/>
  <c r="J28" i="5"/>
  <c r="K27" i="5"/>
  <c r="J36" i="12"/>
  <c r="K35" i="12"/>
  <c r="J43" i="11"/>
  <c r="K42" i="11"/>
  <c r="J36" i="10"/>
  <c r="K35" i="10"/>
  <c r="J21" i="9"/>
  <c r="K20" i="9"/>
  <c r="J19" i="8"/>
  <c r="K18" i="8"/>
  <c r="J142" i="7"/>
  <c r="K141" i="7"/>
  <c r="J19" i="6"/>
  <c r="K18" i="6"/>
  <c r="J22" i="15" l="1"/>
  <c r="K21" i="15"/>
  <c r="J19" i="14"/>
  <c r="K18" i="14"/>
  <c r="J19" i="13"/>
  <c r="K18" i="13"/>
  <c r="J29" i="5"/>
  <c r="K28" i="5"/>
  <c r="J37" i="12"/>
  <c r="K36" i="12"/>
  <c r="J44" i="11"/>
  <c r="K43" i="11"/>
  <c r="J37" i="10"/>
  <c r="K36" i="10"/>
  <c r="J22" i="9"/>
  <c r="K21" i="9"/>
  <c r="J20" i="8"/>
  <c r="K19" i="8"/>
  <c r="J143" i="7"/>
  <c r="K142" i="7"/>
  <c r="J20" i="6"/>
  <c r="K19" i="6"/>
  <c r="J23" i="15" l="1"/>
  <c r="K22" i="15"/>
  <c r="J20" i="14"/>
  <c r="K19" i="14"/>
  <c r="J20" i="13"/>
  <c r="K19" i="13"/>
  <c r="K29" i="5"/>
  <c r="J30" i="5"/>
  <c r="J38" i="12"/>
  <c r="K37" i="12"/>
  <c r="J45" i="11"/>
  <c r="K44" i="11"/>
  <c r="J38" i="10"/>
  <c r="K37" i="10"/>
  <c r="J23" i="9"/>
  <c r="K22" i="9"/>
  <c r="J21" i="8"/>
  <c r="K20" i="8"/>
  <c r="J144" i="7"/>
  <c r="K143" i="7"/>
  <c r="J21" i="6"/>
  <c r="K20" i="6"/>
  <c r="J24" i="15" l="1"/>
  <c r="K23" i="15"/>
  <c r="J21" i="14"/>
  <c r="K20" i="14"/>
  <c r="J21" i="13"/>
  <c r="K20" i="13"/>
  <c r="J31" i="5"/>
  <c r="K30" i="5"/>
  <c r="J39" i="12"/>
  <c r="K38" i="12"/>
  <c r="J46" i="11"/>
  <c r="K45" i="11"/>
  <c r="J39" i="10"/>
  <c r="K38" i="10"/>
  <c r="J24" i="9"/>
  <c r="K23" i="9"/>
  <c r="J22" i="8"/>
  <c r="K21" i="8"/>
  <c r="J145" i="7"/>
  <c r="K144" i="7"/>
  <c r="J22" i="6"/>
  <c r="K21" i="6"/>
  <c r="J25" i="15" l="1"/>
  <c r="K24" i="15"/>
  <c r="J22" i="14"/>
  <c r="K21" i="14"/>
  <c r="J22" i="13"/>
  <c r="K21" i="13"/>
  <c r="J32" i="5"/>
  <c r="K31" i="5"/>
  <c r="J40" i="12"/>
  <c r="K39" i="12"/>
  <c r="J47" i="11"/>
  <c r="K46" i="11"/>
  <c r="J40" i="10"/>
  <c r="K39" i="10"/>
  <c r="J25" i="9"/>
  <c r="K24" i="9"/>
  <c r="J23" i="8"/>
  <c r="K22" i="8"/>
  <c r="J146" i="7"/>
  <c r="K145" i="7"/>
  <c r="J23" i="6"/>
  <c r="K22" i="6"/>
  <c r="J26" i="15" l="1"/>
  <c r="K25" i="15"/>
  <c r="J23" i="14"/>
  <c r="K22" i="14"/>
  <c r="J23" i="13"/>
  <c r="K22" i="13"/>
  <c r="J33" i="5"/>
  <c r="K32" i="5"/>
  <c r="J41" i="12"/>
  <c r="K40" i="12"/>
  <c r="J48" i="11"/>
  <c r="K47" i="11"/>
  <c r="J41" i="10"/>
  <c r="K40" i="10"/>
  <c r="J26" i="9"/>
  <c r="K25" i="9"/>
  <c r="J24" i="8"/>
  <c r="K23" i="8"/>
  <c r="J147" i="7"/>
  <c r="K146" i="7"/>
  <c r="J24" i="6"/>
  <c r="K23" i="6"/>
  <c r="J27" i="15" l="1"/>
  <c r="K26" i="15"/>
  <c r="J24" i="14"/>
  <c r="K23" i="14"/>
  <c r="J24" i="13"/>
  <c r="K23" i="13"/>
  <c r="K33" i="5"/>
  <c r="J34" i="5"/>
  <c r="J42" i="12"/>
  <c r="K41" i="12"/>
  <c r="J49" i="11"/>
  <c r="K48" i="11"/>
  <c r="J42" i="10"/>
  <c r="K41" i="10"/>
  <c r="J27" i="9"/>
  <c r="K26" i="9"/>
  <c r="J25" i="8"/>
  <c r="K24" i="8"/>
  <c r="J148" i="7"/>
  <c r="K147" i="7"/>
  <c r="J25" i="6"/>
  <c r="K24" i="6"/>
  <c r="J28" i="15" l="1"/>
  <c r="K27" i="15"/>
  <c r="J25" i="14"/>
  <c r="K24" i="14"/>
  <c r="J25" i="13"/>
  <c r="K24" i="13"/>
  <c r="J35" i="5"/>
  <c r="K34" i="5"/>
  <c r="J43" i="12"/>
  <c r="K42" i="12"/>
  <c r="J50" i="11"/>
  <c r="K49" i="11"/>
  <c r="J43" i="10"/>
  <c r="K42" i="10"/>
  <c r="J28" i="9"/>
  <c r="K27" i="9"/>
  <c r="J26" i="8"/>
  <c r="K25" i="8"/>
  <c r="J149" i="7"/>
  <c r="K148" i="7"/>
  <c r="J26" i="6"/>
  <c r="K25" i="6"/>
  <c r="J29" i="15" l="1"/>
  <c r="K28" i="15"/>
  <c r="J26" i="14"/>
  <c r="K25" i="14"/>
  <c r="J26" i="13"/>
  <c r="K25" i="13"/>
  <c r="J36" i="5"/>
  <c r="K35" i="5"/>
  <c r="J44" i="12"/>
  <c r="K43" i="12"/>
  <c r="J51" i="11"/>
  <c r="K50" i="11"/>
  <c r="J44" i="10"/>
  <c r="K43" i="10"/>
  <c r="J29" i="9"/>
  <c r="K28" i="9"/>
  <c r="J27" i="8"/>
  <c r="K26" i="8"/>
  <c r="J150" i="7"/>
  <c r="K149" i="7"/>
  <c r="J27" i="6"/>
  <c r="K26" i="6"/>
  <c r="J30" i="15" l="1"/>
  <c r="K29" i="15"/>
  <c r="J27" i="14"/>
  <c r="K26" i="14"/>
  <c r="J27" i="13"/>
  <c r="K26" i="13"/>
  <c r="J37" i="5"/>
  <c r="K36" i="5"/>
  <c r="J45" i="12"/>
  <c r="K44" i="12"/>
  <c r="J52" i="11"/>
  <c r="K51" i="11"/>
  <c r="J45" i="10"/>
  <c r="K44" i="10"/>
  <c r="J30" i="9"/>
  <c r="K29" i="9"/>
  <c r="J28" i="8"/>
  <c r="K27" i="8"/>
  <c r="J151" i="7"/>
  <c r="K150" i="7"/>
  <c r="J28" i="6"/>
  <c r="K27" i="6"/>
  <c r="J31" i="15" l="1"/>
  <c r="K30" i="15"/>
  <c r="J28" i="14"/>
  <c r="K27" i="14"/>
  <c r="J28" i="13"/>
  <c r="K27" i="13"/>
  <c r="K37" i="5"/>
  <c r="J38" i="5"/>
  <c r="J46" i="12"/>
  <c r="K45" i="12"/>
  <c r="J53" i="11"/>
  <c r="K52" i="11"/>
  <c r="J46" i="10"/>
  <c r="K45" i="10"/>
  <c r="J31" i="9"/>
  <c r="K30" i="9"/>
  <c r="J29" i="8"/>
  <c r="K28" i="8"/>
  <c r="J152" i="7"/>
  <c r="K151" i="7"/>
  <c r="J29" i="6"/>
  <c r="K28" i="6"/>
  <c r="J32" i="15" l="1"/>
  <c r="K31" i="15"/>
  <c r="J29" i="14"/>
  <c r="K28" i="14"/>
  <c r="J29" i="13"/>
  <c r="K28" i="13"/>
  <c r="J39" i="5"/>
  <c r="K38" i="5"/>
  <c r="J47" i="12"/>
  <c r="K46" i="12"/>
  <c r="J54" i="11"/>
  <c r="K53" i="11"/>
  <c r="J47" i="10"/>
  <c r="K46" i="10"/>
  <c r="J32" i="9"/>
  <c r="K31" i="9"/>
  <c r="J30" i="8"/>
  <c r="K29" i="8"/>
  <c r="J153" i="7"/>
  <c r="K152" i="7"/>
  <c r="J30" i="6"/>
  <c r="K29" i="6"/>
  <c r="J33" i="15" l="1"/>
  <c r="K32" i="15"/>
  <c r="J30" i="14"/>
  <c r="K29" i="14"/>
  <c r="J30" i="13"/>
  <c r="K29" i="13"/>
  <c r="J40" i="5"/>
  <c r="K39" i="5"/>
  <c r="J48" i="12"/>
  <c r="K47" i="12"/>
  <c r="J55" i="11"/>
  <c r="K54" i="11"/>
  <c r="J48" i="10"/>
  <c r="K47" i="10"/>
  <c r="J33" i="9"/>
  <c r="K32" i="9"/>
  <c r="J31" i="8"/>
  <c r="K30" i="8"/>
  <c r="J154" i="7"/>
  <c r="K153" i="7"/>
  <c r="J31" i="6"/>
  <c r="K30" i="6"/>
  <c r="J34" i="15" l="1"/>
  <c r="K33" i="15"/>
  <c r="J31" i="14"/>
  <c r="K30" i="14"/>
  <c r="J31" i="13"/>
  <c r="K30" i="13"/>
  <c r="K40" i="5"/>
  <c r="J41" i="5"/>
  <c r="J49" i="12"/>
  <c r="K48" i="12"/>
  <c r="J56" i="11"/>
  <c r="K55" i="11"/>
  <c r="J49" i="10"/>
  <c r="K48" i="10"/>
  <c r="J34" i="9"/>
  <c r="K33" i="9"/>
  <c r="J32" i="8"/>
  <c r="K31" i="8"/>
  <c r="J155" i="7"/>
  <c r="K154" i="7"/>
  <c r="J32" i="6"/>
  <c r="K31" i="6"/>
  <c r="J35" i="15" l="1"/>
  <c r="K34" i="15"/>
  <c r="J32" i="14"/>
  <c r="K31" i="14"/>
  <c r="J32" i="13"/>
  <c r="K31" i="13"/>
  <c r="J42" i="5"/>
  <c r="K41" i="5"/>
  <c r="J50" i="12"/>
  <c r="K49" i="12"/>
  <c r="J57" i="11"/>
  <c r="K56" i="11"/>
  <c r="J50" i="10"/>
  <c r="K49" i="10"/>
  <c r="J35" i="9"/>
  <c r="K34" i="9"/>
  <c r="J33" i="8"/>
  <c r="K32" i="8"/>
  <c r="J156" i="7"/>
  <c r="K155" i="7"/>
  <c r="J33" i="6"/>
  <c r="K32" i="6"/>
  <c r="J36" i="15" l="1"/>
  <c r="K35" i="15"/>
  <c r="J33" i="14"/>
  <c r="K32" i="14"/>
  <c r="J33" i="13"/>
  <c r="K32" i="13"/>
  <c r="J43" i="5"/>
  <c r="K42" i="5"/>
  <c r="J51" i="12"/>
  <c r="K50" i="12"/>
  <c r="J58" i="11"/>
  <c r="K57" i="11"/>
  <c r="J51" i="10"/>
  <c r="K50" i="10"/>
  <c r="J36" i="9"/>
  <c r="K35" i="9"/>
  <c r="J34" i="8"/>
  <c r="K33" i="8"/>
  <c r="J157" i="7"/>
  <c r="K156" i="7"/>
  <c r="J34" i="6"/>
  <c r="K33" i="6"/>
  <c r="J37" i="15" l="1"/>
  <c r="K36" i="15"/>
  <c r="J34" i="14"/>
  <c r="K33" i="14"/>
  <c r="J34" i="13"/>
  <c r="K33" i="13"/>
  <c r="J44" i="5"/>
  <c r="K43" i="5"/>
  <c r="K51" i="12"/>
  <c r="J52" i="12"/>
  <c r="J59" i="11"/>
  <c r="K58" i="11"/>
  <c r="J52" i="10"/>
  <c r="K51" i="10"/>
  <c r="J37" i="9"/>
  <c r="K36" i="9"/>
  <c r="J35" i="8"/>
  <c r="K34" i="8"/>
  <c r="J158" i="7"/>
  <c r="K157" i="7"/>
  <c r="J35" i="6"/>
  <c r="K34" i="6"/>
  <c r="J38" i="15" l="1"/>
  <c r="K37" i="15"/>
  <c r="J35" i="14"/>
  <c r="K34" i="14"/>
  <c r="J35" i="13"/>
  <c r="K34" i="13"/>
  <c r="J45" i="5"/>
  <c r="K44" i="5"/>
  <c r="J53" i="12"/>
  <c r="K52" i="12"/>
  <c r="J60" i="11"/>
  <c r="K59" i="11"/>
  <c r="J53" i="10"/>
  <c r="K52" i="10"/>
  <c r="J38" i="9"/>
  <c r="K37" i="9"/>
  <c r="J36" i="8"/>
  <c r="K35" i="8"/>
  <c r="J159" i="7"/>
  <c r="K158" i="7"/>
  <c r="J36" i="6"/>
  <c r="K35" i="6"/>
  <c r="J39" i="15" l="1"/>
  <c r="K38" i="15"/>
  <c r="J36" i="14"/>
  <c r="K35" i="14"/>
  <c r="J36" i="13"/>
  <c r="K35" i="13"/>
  <c r="J46" i="5"/>
  <c r="K45" i="5"/>
  <c r="J54" i="12"/>
  <c r="K53" i="12"/>
  <c r="J61" i="11"/>
  <c r="K60" i="11"/>
  <c r="J54" i="10"/>
  <c r="K53" i="10"/>
  <c r="J39" i="9"/>
  <c r="K38" i="9"/>
  <c r="J37" i="8"/>
  <c r="K36" i="8"/>
  <c r="J160" i="7"/>
  <c r="K159" i="7"/>
  <c r="J37" i="6"/>
  <c r="K36" i="6"/>
  <c r="J40" i="15" l="1"/>
  <c r="K39" i="15"/>
  <c r="J37" i="14"/>
  <c r="K36" i="14"/>
  <c r="J37" i="13"/>
  <c r="K36" i="13"/>
  <c r="J47" i="5"/>
  <c r="K46" i="5"/>
  <c r="J55" i="12"/>
  <c r="K54" i="12"/>
  <c r="J62" i="11"/>
  <c r="K61" i="11"/>
  <c r="J55" i="10"/>
  <c r="K54" i="10"/>
  <c r="J40" i="9"/>
  <c r="K39" i="9"/>
  <c r="J38" i="8"/>
  <c r="K37" i="8"/>
  <c r="J161" i="7"/>
  <c r="K160" i="7"/>
  <c r="J38" i="6"/>
  <c r="K37" i="6"/>
  <c r="J41" i="15" l="1"/>
  <c r="K40" i="15"/>
  <c r="J38" i="14"/>
  <c r="K37" i="14"/>
  <c r="J38" i="13"/>
  <c r="K37" i="13"/>
  <c r="J48" i="5"/>
  <c r="K47" i="5"/>
  <c r="K55" i="12"/>
  <c r="J56" i="12"/>
  <c r="J63" i="11"/>
  <c r="K62" i="11"/>
  <c r="J56" i="10"/>
  <c r="K55" i="10"/>
  <c r="J41" i="9"/>
  <c r="K40" i="9"/>
  <c r="J39" i="8"/>
  <c r="K38" i="8"/>
  <c r="J162" i="7"/>
  <c r="K161" i="7"/>
  <c r="J39" i="6"/>
  <c r="K38" i="6"/>
  <c r="J42" i="15" l="1"/>
  <c r="K41" i="15"/>
  <c r="J39" i="14"/>
  <c r="K38" i="14"/>
  <c r="J39" i="13"/>
  <c r="K38" i="13"/>
  <c r="K48" i="5"/>
  <c r="J49" i="5"/>
  <c r="J57" i="12"/>
  <c r="K56" i="12"/>
  <c r="J64" i="11"/>
  <c r="K63" i="11"/>
  <c r="J57" i="10"/>
  <c r="K56" i="10"/>
  <c r="J42" i="9"/>
  <c r="K41" i="9"/>
  <c r="J40" i="8"/>
  <c r="K39" i="8"/>
  <c r="J163" i="7"/>
  <c r="K162" i="7"/>
  <c r="J40" i="6"/>
  <c r="K39" i="6"/>
  <c r="J43" i="15" l="1"/>
  <c r="K42" i="15"/>
  <c r="J40" i="14"/>
  <c r="K39" i="14"/>
  <c r="J40" i="13"/>
  <c r="K39" i="13"/>
  <c r="K49" i="5"/>
  <c r="J50" i="5"/>
  <c r="J58" i="12"/>
  <c r="K57" i="12"/>
  <c r="J65" i="11"/>
  <c r="K64" i="11"/>
  <c r="J58" i="10"/>
  <c r="K57" i="10"/>
  <c r="J43" i="9"/>
  <c r="K42" i="9"/>
  <c r="J41" i="8"/>
  <c r="K40" i="8"/>
  <c r="J164" i="7"/>
  <c r="K163" i="7"/>
  <c r="J41" i="6"/>
  <c r="K40" i="6"/>
  <c r="J44" i="15" l="1"/>
  <c r="K43" i="15"/>
  <c r="J41" i="14"/>
  <c r="K40" i="14"/>
  <c r="J41" i="13"/>
  <c r="K40" i="13"/>
  <c r="J51" i="5"/>
  <c r="K50" i="5"/>
  <c r="J59" i="12"/>
  <c r="K58" i="12"/>
  <c r="J66" i="11"/>
  <c r="K65" i="11"/>
  <c r="J59" i="10"/>
  <c r="K58" i="10"/>
  <c r="J44" i="9"/>
  <c r="K43" i="9"/>
  <c r="J42" i="8"/>
  <c r="K41" i="8"/>
  <c r="J165" i="7"/>
  <c r="K164" i="7"/>
  <c r="J42" i="6"/>
  <c r="K41" i="6"/>
  <c r="J45" i="15" l="1"/>
  <c r="K44" i="15"/>
  <c r="J42" i="14"/>
  <c r="K41" i="14"/>
  <c r="J42" i="13"/>
  <c r="K41" i="13"/>
  <c r="J52" i="5"/>
  <c r="K51" i="5"/>
  <c r="K59" i="12"/>
  <c r="J60" i="12"/>
  <c r="K66" i="11"/>
  <c r="J67" i="11"/>
  <c r="J60" i="10"/>
  <c r="K59" i="10"/>
  <c r="J45" i="9"/>
  <c r="K44" i="9"/>
  <c r="J43" i="8"/>
  <c r="K42" i="8"/>
  <c r="J166" i="7"/>
  <c r="K165" i="7"/>
  <c r="J43" i="6"/>
  <c r="K42" i="6"/>
  <c r="J46" i="15" l="1"/>
  <c r="K45" i="15"/>
  <c r="J43" i="14"/>
  <c r="K42" i="14"/>
  <c r="J43" i="13"/>
  <c r="K42" i="13"/>
  <c r="K52" i="5"/>
  <c r="J53" i="5"/>
  <c r="J61" i="12"/>
  <c r="K60" i="12"/>
  <c r="K67" i="11"/>
  <c r="J68" i="11"/>
  <c r="J61" i="10"/>
  <c r="K60" i="10"/>
  <c r="J46" i="9"/>
  <c r="K45" i="9"/>
  <c r="J44" i="8"/>
  <c r="K43" i="8"/>
  <c r="J167" i="7"/>
  <c r="K166" i="7"/>
  <c r="J44" i="6"/>
  <c r="K43" i="6"/>
  <c r="J47" i="15" l="1"/>
  <c r="K46" i="15"/>
  <c r="J44" i="14"/>
  <c r="K43" i="14"/>
  <c r="J44" i="13"/>
  <c r="K43" i="13"/>
  <c r="J54" i="5"/>
  <c r="K53" i="5"/>
  <c r="J62" i="12"/>
  <c r="K61" i="12"/>
  <c r="J69" i="11"/>
  <c r="K68" i="11"/>
  <c r="J62" i="10"/>
  <c r="K61" i="10"/>
  <c r="J47" i="9"/>
  <c r="K46" i="9"/>
  <c r="J45" i="8"/>
  <c r="K44" i="8"/>
  <c r="J168" i="7"/>
  <c r="K167" i="7"/>
  <c r="J45" i="6"/>
  <c r="K44" i="6"/>
  <c r="J48" i="15" l="1"/>
  <c r="K47" i="15"/>
  <c r="J45" i="14"/>
  <c r="K44" i="14"/>
  <c r="J45" i="13"/>
  <c r="K44" i="13"/>
  <c r="J55" i="5"/>
  <c r="K54" i="5"/>
  <c r="J63" i="12"/>
  <c r="K62" i="12"/>
  <c r="J70" i="11"/>
  <c r="K69" i="11"/>
  <c r="J63" i="10"/>
  <c r="K62" i="10"/>
  <c r="J48" i="9"/>
  <c r="K47" i="9"/>
  <c r="J46" i="8"/>
  <c r="K45" i="8"/>
  <c r="J169" i="7"/>
  <c r="K168" i="7"/>
  <c r="J46" i="6"/>
  <c r="K45" i="6"/>
  <c r="J49" i="15" l="1"/>
  <c r="K48" i="15"/>
  <c r="J46" i="14"/>
  <c r="K45" i="14"/>
  <c r="J46" i="13"/>
  <c r="K45" i="13"/>
  <c r="J56" i="5"/>
  <c r="K55" i="5"/>
  <c r="K63" i="12"/>
  <c r="J64" i="12"/>
  <c r="J71" i="11"/>
  <c r="K70" i="11"/>
  <c r="J64" i="10"/>
  <c r="K63" i="10"/>
  <c r="J49" i="9"/>
  <c r="K48" i="9"/>
  <c r="J47" i="8"/>
  <c r="K46" i="8"/>
  <c r="J170" i="7"/>
  <c r="K169" i="7"/>
  <c r="J47" i="6"/>
  <c r="K46" i="6"/>
  <c r="J50" i="15" l="1"/>
  <c r="K49" i="15"/>
  <c r="J47" i="14"/>
  <c r="K46" i="14"/>
  <c r="J47" i="13"/>
  <c r="K46" i="13"/>
  <c r="K56" i="5"/>
  <c r="J57" i="5"/>
  <c r="J65" i="12"/>
  <c r="K64" i="12"/>
  <c r="J72" i="11"/>
  <c r="K71" i="11"/>
  <c r="J65" i="10"/>
  <c r="K64" i="10"/>
  <c r="J50" i="9"/>
  <c r="K49" i="9"/>
  <c r="J48" i="8"/>
  <c r="K47" i="8"/>
  <c r="J171" i="7"/>
  <c r="K170" i="7"/>
  <c r="J48" i="6"/>
  <c r="K47" i="6"/>
  <c r="J51" i="15" l="1"/>
  <c r="K50" i="15"/>
  <c r="J48" i="14"/>
  <c r="K47" i="14"/>
  <c r="J48" i="13"/>
  <c r="K47" i="13"/>
  <c r="J58" i="5"/>
  <c r="K57" i="5"/>
  <c r="J66" i="12"/>
  <c r="K65" i="12"/>
  <c r="J73" i="11"/>
  <c r="K72" i="11"/>
  <c r="J66" i="10"/>
  <c r="K65" i="10"/>
  <c r="J51" i="9"/>
  <c r="K50" i="9"/>
  <c r="J49" i="8"/>
  <c r="K48" i="8"/>
  <c r="J172" i="7"/>
  <c r="K171" i="7"/>
  <c r="J49" i="6"/>
  <c r="K48" i="6"/>
  <c r="J52" i="15" l="1"/>
  <c r="K51" i="15"/>
  <c r="J49" i="14"/>
  <c r="K48" i="14"/>
  <c r="J49" i="13"/>
  <c r="K48" i="13"/>
  <c r="J59" i="5"/>
  <c r="K58" i="5"/>
  <c r="J67" i="12"/>
  <c r="K66" i="12"/>
  <c r="J74" i="11"/>
  <c r="K73" i="11"/>
  <c r="J67" i="10"/>
  <c r="K66" i="10"/>
  <c r="J52" i="9"/>
  <c r="K51" i="9"/>
  <c r="J50" i="8"/>
  <c r="K49" i="8"/>
  <c r="J173" i="7"/>
  <c r="K172" i="7"/>
  <c r="J50" i="6"/>
  <c r="K49" i="6"/>
  <c r="J53" i="15" l="1"/>
  <c r="K52" i="15"/>
  <c r="J50" i="14"/>
  <c r="K49" i="14"/>
  <c r="J50" i="13"/>
  <c r="K49" i="13"/>
  <c r="J60" i="5"/>
  <c r="K59" i="5"/>
  <c r="K67" i="12"/>
  <c r="J68" i="12"/>
  <c r="J75" i="11"/>
  <c r="K74" i="11"/>
  <c r="K67" i="10"/>
  <c r="J68" i="10"/>
  <c r="J53" i="9"/>
  <c r="K52" i="9"/>
  <c r="J51" i="8"/>
  <c r="K50" i="8"/>
  <c r="J174" i="7"/>
  <c r="K173" i="7"/>
  <c r="J51" i="6"/>
  <c r="K50" i="6"/>
  <c r="J54" i="15" l="1"/>
  <c r="K53" i="15"/>
  <c r="J51" i="14"/>
  <c r="K50" i="14"/>
  <c r="J51" i="13"/>
  <c r="K50" i="13"/>
  <c r="J61" i="5"/>
  <c r="K60" i="5"/>
  <c r="J69" i="12"/>
  <c r="K68" i="12"/>
  <c r="J76" i="11"/>
  <c r="K75" i="11"/>
  <c r="J69" i="10"/>
  <c r="K68" i="10"/>
  <c r="J54" i="9"/>
  <c r="K53" i="9"/>
  <c r="J52" i="8"/>
  <c r="K51" i="8"/>
  <c r="J175" i="7"/>
  <c r="K174" i="7"/>
  <c r="J52" i="6"/>
  <c r="K51" i="6"/>
  <c r="J55" i="15" l="1"/>
  <c r="K54" i="15"/>
  <c r="J52" i="14"/>
  <c r="K51" i="14"/>
  <c r="J52" i="13"/>
  <c r="K51" i="13"/>
  <c r="J62" i="5"/>
  <c r="K61" i="5"/>
  <c r="J70" i="12"/>
  <c r="K69" i="12"/>
  <c r="J77" i="11"/>
  <c r="K76" i="11"/>
  <c r="J70" i="10"/>
  <c r="K69" i="10"/>
  <c r="J55" i="9"/>
  <c r="K54" i="9"/>
  <c r="J53" i="8"/>
  <c r="K52" i="8"/>
  <c r="J176" i="7"/>
  <c r="K175" i="7"/>
  <c r="J53" i="6"/>
  <c r="K52" i="6"/>
  <c r="J56" i="15" l="1"/>
  <c r="K55" i="15"/>
  <c r="J53" i="14"/>
  <c r="K52" i="14"/>
  <c r="J53" i="13"/>
  <c r="K52" i="13"/>
  <c r="J63" i="5"/>
  <c r="K62" i="5"/>
  <c r="J71" i="12"/>
  <c r="K70" i="12"/>
  <c r="J78" i="11"/>
  <c r="K77" i="11"/>
  <c r="J71" i="10"/>
  <c r="K70" i="10"/>
  <c r="J56" i="9"/>
  <c r="K55" i="9"/>
  <c r="J54" i="8"/>
  <c r="K53" i="8"/>
  <c r="J177" i="7"/>
  <c r="K176" i="7"/>
  <c r="J54" i="6"/>
  <c r="K53" i="6"/>
  <c r="J57" i="15" l="1"/>
  <c r="K56" i="15"/>
  <c r="J54" i="14"/>
  <c r="K53" i="14"/>
  <c r="J54" i="13"/>
  <c r="K53" i="13"/>
  <c r="J64" i="5"/>
  <c r="K63" i="5"/>
  <c r="J72" i="12"/>
  <c r="K71" i="12"/>
  <c r="J79" i="11"/>
  <c r="K78" i="11"/>
  <c r="J72" i="10"/>
  <c r="K71" i="10"/>
  <c r="J57" i="9"/>
  <c r="K56" i="9"/>
  <c r="J55" i="8"/>
  <c r="K54" i="8"/>
  <c r="J178" i="7"/>
  <c r="K177" i="7"/>
  <c r="J55" i="6"/>
  <c r="K54" i="6"/>
  <c r="J58" i="15" l="1"/>
  <c r="K57" i="15"/>
  <c r="J55" i="14"/>
  <c r="K54" i="14"/>
  <c r="J55" i="13"/>
  <c r="K54" i="13"/>
  <c r="J65" i="5"/>
  <c r="K64" i="5"/>
  <c r="J73" i="12"/>
  <c r="K72" i="12"/>
  <c r="J80" i="11"/>
  <c r="K79" i="11"/>
  <c r="J73" i="10"/>
  <c r="K72" i="10"/>
  <c r="J58" i="9"/>
  <c r="K57" i="9"/>
  <c r="J56" i="8"/>
  <c r="K55" i="8"/>
  <c r="J179" i="7"/>
  <c r="K178" i="7"/>
  <c r="J56" i="6"/>
  <c r="K55" i="6"/>
  <c r="J59" i="15" l="1"/>
  <c r="K58" i="15"/>
  <c r="J56" i="14"/>
  <c r="K55" i="14"/>
  <c r="J56" i="13"/>
  <c r="K55" i="13"/>
  <c r="J66" i="5"/>
  <c r="K65" i="5"/>
  <c r="J74" i="12"/>
  <c r="K73" i="12"/>
  <c r="J81" i="11"/>
  <c r="K80" i="11"/>
  <c r="J74" i="10"/>
  <c r="K73" i="10"/>
  <c r="J59" i="9"/>
  <c r="K58" i="9"/>
  <c r="J57" i="8"/>
  <c r="K56" i="8"/>
  <c r="J180" i="7"/>
  <c r="K179" i="7"/>
  <c r="J57" i="6"/>
  <c r="K56" i="6"/>
  <c r="J60" i="15" l="1"/>
  <c r="K59" i="15"/>
  <c r="J57" i="14"/>
  <c r="K56" i="14"/>
  <c r="J57" i="13"/>
  <c r="K56" i="13"/>
  <c r="J67" i="5"/>
  <c r="K66" i="5"/>
  <c r="J75" i="12"/>
  <c r="K74" i="12"/>
  <c r="J82" i="11"/>
  <c r="K81" i="11"/>
  <c r="J75" i="10"/>
  <c r="K74" i="10"/>
  <c r="J60" i="9"/>
  <c r="K59" i="9"/>
  <c r="J58" i="8"/>
  <c r="K57" i="8"/>
  <c r="J181" i="7"/>
  <c r="K180" i="7"/>
  <c r="J58" i="6"/>
  <c r="K57" i="6"/>
  <c r="J61" i="15" l="1"/>
  <c r="K60" i="15"/>
  <c r="J58" i="14"/>
  <c r="K57" i="14"/>
  <c r="J58" i="13"/>
  <c r="K57" i="13"/>
  <c r="J68" i="5"/>
  <c r="K67" i="5"/>
  <c r="J76" i="12"/>
  <c r="K75" i="12"/>
  <c r="K82" i="11"/>
  <c r="J83" i="11"/>
  <c r="J76" i="10"/>
  <c r="K75" i="10"/>
  <c r="J61" i="9"/>
  <c r="K60" i="9"/>
  <c r="J59" i="8"/>
  <c r="K58" i="8"/>
  <c r="J182" i="7"/>
  <c r="K181" i="7"/>
  <c r="J59" i="6"/>
  <c r="K58" i="6"/>
  <c r="J62" i="15" l="1"/>
  <c r="K61" i="15"/>
  <c r="J59" i="14"/>
  <c r="K58" i="14"/>
  <c r="J59" i="13"/>
  <c r="K58" i="13"/>
  <c r="J69" i="5"/>
  <c r="K68" i="5"/>
  <c r="J77" i="12"/>
  <c r="K76" i="12"/>
  <c r="J84" i="11"/>
  <c r="K83" i="11"/>
  <c r="J77" i="10"/>
  <c r="K76" i="10"/>
  <c r="J62" i="9"/>
  <c r="K61" i="9"/>
  <c r="J60" i="8"/>
  <c r="K59" i="8"/>
  <c r="J183" i="7"/>
  <c r="K182" i="7"/>
  <c r="J60" i="6"/>
  <c r="K59" i="6"/>
  <c r="J63" i="15" l="1"/>
  <c r="K62" i="15"/>
  <c r="J60" i="14"/>
  <c r="K59" i="14"/>
  <c r="J60" i="13"/>
  <c r="K59" i="13"/>
  <c r="J70" i="5"/>
  <c r="K69" i="5"/>
  <c r="J78" i="12"/>
  <c r="K77" i="12"/>
  <c r="J85" i="11"/>
  <c r="K84" i="11"/>
  <c r="J78" i="10"/>
  <c r="K77" i="10"/>
  <c r="J63" i="9"/>
  <c r="K62" i="9"/>
  <c r="J61" i="8"/>
  <c r="K60" i="8"/>
  <c r="J184" i="7"/>
  <c r="K183" i="7"/>
  <c r="J61" i="6"/>
  <c r="K60" i="6"/>
  <c r="J64" i="15" l="1"/>
  <c r="K63" i="15"/>
  <c r="J61" i="14"/>
  <c r="K60" i="14"/>
  <c r="J61" i="13"/>
  <c r="K60" i="13"/>
  <c r="J71" i="5"/>
  <c r="K70" i="5"/>
  <c r="J79" i="12"/>
  <c r="K78" i="12"/>
  <c r="J86" i="11"/>
  <c r="K85" i="11"/>
  <c r="J79" i="10"/>
  <c r="K78" i="10"/>
  <c r="J64" i="9"/>
  <c r="K63" i="9"/>
  <c r="J62" i="8"/>
  <c r="K61" i="8"/>
  <c r="J185" i="7"/>
  <c r="K184" i="7"/>
  <c r="J62" i="6"/>
  <c r="K61" i="6"/>
  <c r="J65" i="15" l="1"/>
  <c r="K64" i="15"/>
  <c r="J62" i="14"/>
  <c r="K61" i="14"/>
  <c r="J62" i="13"/>
  <c r="K61" i="13"/>
  <c r="J72" i="5"/>
  <c r="K71" i="5"/>
  <c r="J80" i="12"/>
  <c r="K79" i="12"/>
  <c r="K86" i="11"/>
  <c r="J87" i="11"/>
  <c r="J80" i="10"/>
  <c r="K79" i="10"/>
  <c r="J65" i="9"/>
  <c r="K64" i="9"/>
  <c r="J63" i="8"/>
  <c r="K62" i="8"/>
  <c r="J186" i="7"/>
  <c r="K185" i="7"/>
  <c r="J63" i="6"/>
  <c r="K62" i="6"/>
  <c r="J66" i="15" l="1"/>
  <c r="K65" i="15"/>
  <c r="J63" i="14"/>
  <c r="K62" i="14"/>
  <c r="J63" i="13"/>
  <c r="K62" i="13"/>
  <c r="J73" i="5"/>
  <c r="K72" i="5"/>
  <c r="J81" i="12"/>
  <c r="K80" i="12"/>
  <c r="J88" i="11"/>
  <c r="K87" i="11"/>
  <c r="J81" i="10"/>
  <c r="K80" i="10"/>
  <c r="J66" i="9"/>
  <c r="K65" i="9"/>
  <c r="J64" i="8"/>
  <c r="K63" i="8"/>
  <c r="J187" i="7"/>
  <c r="K186" i="7"/>
  <c r="J64" i="6"/>
  <c r="K63" i="6"/>
  <c r="J67" i="15" l="1"/>
  <c r="K66" i="15"/>
  <c r="J64" i="14"/>
  <c r="K63" i="14"/>
  <c r="J64" i="13"/>
  <c r="K63" i="13"/>
  <c r="J74" i="5"/>
  <c r="K73" i="5"/>
  <c r="J82" i="12"/>
  <c r="K81" i="12"/>
  <c r="J89" i="11"/>
  <c r="K88" i="11"/>
  <c r="J82" i="10"/>
  <c r="K81" i="10"/>
  <c r="J67" i="9"/>
  <c r="K66" i="9"/>
  <c r="J65" i="8"/>
  <c r="K64" i="8"/>
  <c r="J188" i="7"/>
  <c r="K187" i="7"/>
  <c r="J65" i="6"/>
  <c r="K64" i="6"/>
  <c r="J68" i="15" l="1"/>
  <c r="K67" i="15"/>
  <c r="J65" i="14"/>
  <c r="K64" i="14"/>
  <c r="J65" i="13"/>
  <c r="K64" i="13"/>
  <c r="J75" i="5"/>
  <c r="K74" i="5"/>
  <c r="J83" i="12"/>
  <c r="K82" i="12"/>
  <c r="J90" i="11"/>
  <c r="K89" i="11"/>
  <c r="K82" i="10"/>
  <c r="J83" i="10"/>
  <c r="J68" i="9"/>
  <c r="K67" i="9"/>
  <c r="J66" i="8"/>
  <c r="K65" i="8"/>
  <c r="J189" i="7"/>
  <c r="K188" i="7"/>
  <c r="J66" i="6"/>
  <c r="K65" i="6"/>
  <c r="J69" i="15" l="1"/>
  <c r="K68" i="15"/>
  <c r="J66" i="14"/>
  <c r="K65" i="14"/>
  <c r="J66" i="13"/>
  <c r="K65" i="13"/>
  <c r="J76" i="5"/>
  <c r="K75" i="5"/>
  <c r="K83" i="12"/>
  <c r="J84" i="12"/>
  <c r="K90" i="11"/>
  <c r="J91" i="11"/>
  <c r="K83" i="10"/>
  <c r="J84" i="10"/>
  <c r="J69" i="9"/>
  <c r="K68" i="9"/>
  <c r="J67" i="8"/>
  <c r="K66" i="8"/>
  <c r="J190" i="7"/>
  <c r="K189" i="7"/>
  <c r="J67" i="6"/>
  <c r="K66" i="6"/>
  <c r="J70" i="15" l="1"/>
  <c r="K69" i="15"/>
  <c r="J67" i="14"/>
  <c r="K66" i="14"/>
  <c r="J67" i="13"/>
  <c r="K66" i="13"/>
  <c r="J77" i="5"/>
  <c r="K76" i="5"/>
  <c r="J85" i="12"/>
  <c r="K84" i="12"/>
  <c r="J92" i="11"/>
  <c r="K91" i="11"/>
  <c r="J85" i="10"/>
  <c r="K84" i="10"/>
  <c r="J70" i="9"/>
  <c r="K69" i="9"/>
  <c r="J68" i="8"/>
  <c r="K67" i="8"/>
  <c r="J191" i="7"/>
  <c r="K190" i="7"/>
  <c r="J68" i="6"/>
  <c r="K67" i="6"/>
  <c r="J71" i="15" l="1"/>
  <c r="K70" i="15"/>
  <c r="J68" i="14"/>
  <c r="K67" i="14"/>
  <c r="J68" i="13"/>
  <c r="K67" i="13"/>
  <c r="J78" i="5"/>
  <c r="K77" i="5"/>
  <c r="J86" i="12"/>
  <c r="K85" i="12"/>
  <c r="J93" i="11"/>
  <c r="K92" i="11"/>
  <c r="J86" i="10"/>
  <c r="K85" i="10"/>
  <c r="J71" i="9"/>
  <c r="K70" i="9"/>
  <c r="J69" i="8"/>
  <c r="K68" i="8"/>
  <c r="J192" i="7"/>
  <c r="K191" i="7"/>
  <c r="J69" i="6"/>
  <c r="K68" i="6"/>
  <c r="J72" i="15" l="1"/>
  <c r="K71" i="15"/>
  <c r="J69" i="14"/>
  <c r="K68" i="14"/>
  <c r="J69" i="13"/>
  <c r="K68" i="13"/>
  <c r="J79" i="5"/>
  <c r="K78" i="5"/>
  <c r="J87" i="12"/>
  <c r="K86" i="12"/>
  <c r="J94" i="11"/>
  <c r="K93" i="11"/>
  <c r="K86" i="10"/>
  <c r="J87" i="10"/>
  <c r="J72" i="9"/>
  <c r="K71" i="9"/>
  <c r="J70" i="8"/>
  <c r="K69" i="8"/>
  <c r="J193" i="7"/>
  <c r="K192" i="7"/>
  <c r="J70" i="6"/>
  <c r="K69" i="6"/>
  <c r="J73" i="15" l="1"/>
  <c r="K72" i="15"/>
  <c r="J70" i="14"/>
  <c r="K69" i="14"/>
  <c r="J70" i="13"/>
  <c r="K69" i="13"/>
  <c r="J80" i="5"/>
  <c r="K79" i="5"/>
  <c r="J88" i="12"/>
  <c r="K87" i="12"/>
  <c r="J95" i="11"/>
  <c r="K94" i="11"/>
  <c r="K87" i="10"/>
  <c r="J88" i="10"/>
  <c r="J73" i="9"/>
  <c r="K72" i="9"/>
  <c r="J71" i="8"/>
  <c r="K70" i="8"/>
  <c r="J194" i="7"/>
  <c r="K193" i="7"/>
  <c r="J71" i="6"/>
  <c r="K70" i="6"/>
  <c r="J74" i="15" l="1"/>
  <c r="K73" i="15"/>
  <c r="J71" i="14"/>
  <c r="K70" i="14"/>
  <c r="J71" i="13"/>
  <c r="K70" i="13"/>
  <c r="J81" i="5"/>
  <c r="K80" i="5"/>
  <c r="J89" i="12"/>
  <c r="K88" i="12"/>
  <c r="J96" i="11"/>
  <c r="K95" i="11"/>
  <c r="J89" i="10"/>
  <c r="K88" i="10"/>
  <c r="J74" i="9"/>
  <c r="K73" i="9"/>
  <c r="J72" i="8"/>
  <c r="K71" i="8"/>
  <c r="J195" i="7"/>
  <c r="K194" i="7"/>
  <c r="J72" i="6"/>
  <c r="K71" i="6"/>
  <c r="J75" i="15" l="1"/>
  <c r="K74" i="15"/>
  <c r="J72" i="14"/>
  <c r="K71" i="14"/>
  <c r="J72" i="13"/>
  <c r="K71" i="13"/>
  <c r="J82" i="5"/>
  <c r="K81" i="5"/>
  <c r="J90" i="12"/>
  <c r="K89" i="12"/>
  <c r="J97" i="11"/>
  <c r="K96" i="11"/>
  <c r="J90" i="10"/>
  <c r="K89" i="10"/>
  <c r="J75" i="9"/>
  <c r="K74" i="9"/>
  <c r="J73" i="8"/>
  <c r="K72" i="8"/>
  <c r="J196" i="7"/>
  <c r="K195" i="7"/>
  <c r="J73" i="6"/>
  <c r="K72" i="6"/>
  <c r="J76" i="15" l="1"/>
  <c r="K75" i="15"/>
  <c r="J73" i="14"/>
  <c r="K72" i="14"/>
  <c r="J73" i="13"/>
  <c r="K72" i="13"/>
  <c r="J83" i="5"/>
  <c r="K82" i="5"/>
  <c r="J91" i="12"/>
  <c r="K90" i="12"/>
  <c r="J98" i="11"/>
  <c r="K97" i="11"/>
  <c r="K90" i="10"/>
  <c r="J91" i="10"/>
  <c r="J76" i="9"/>
  <c r="K75" i="9"/>
  <c r="J74" i="8"/>
  <c r="K73" i="8"/>
  <c r="J197" i="7"/>
  <c r="K196" i="7"/>
  <c r="J74" i="6"/>
  <c r="K73" i="6"/>
  <c r="J77" i="15" l="1"/>
  <c r="K76" i="15"/>
  <c r="J74" i="14"/>
  <c r="K73" i="14"/>
  <c r="J74" i="13"/>
  <c r="K73" i="13"/>
  <c r="J84" i="5"/>
  <c r="K83" i="5"/>
  <c r="J92" i="12"/>
  <c r="K91" i="12"/>
  <c r="J99" i="11"/>
  <c r="K98" i="11"/>
  <c r="K91" i="10"/>
  <c r="J92" i="10"/>
  <c r="J77" i="9"/>
  <c r="K76" i="9"/>
  <c r="J75" i="8"/>
  <c r="K74" i="8"/>
  <c r="J198" i="7"/>
  <c r="K197" i="7"/>
  <c r="J75" i="6"/>
  <c r="K74" i="6"/>
  <c r="J78" i="15" l="1"/>
  <c r="K77" i="15"/>
  <c r="J75" i="14"/>
  <c r="K74" i="14"/>
  <c r="J75" i="13"/>
  <c r="K74" i="13"/>
  <c r="J85" i="5"/>
  <c r="K84" i="5"/>
  <c r="J93" i="12"/>
  <c r="K92" i="12"/>
  <c r="J100" i="11"/>
  <c r="K99" i="11"/>
  <c r="J93" i="10"/>
  <c r="K92" i="10"/>
  <c r="J78" i="9"/>
  <c r="K77" i="9"/>
  <c r="J76" i="8"/>
  <c r="K75" i="8"/>
  <c r="J199" i="7"/>
  <c r="K198" i="7"/>
  <c r="J76" i="6"/>
  <c r="K75" i="6"/>
  <c r="J79" i="15" l="1"/>
  <c r="K78" i="15"/>
  <c r="J76" i="14"/>
  <c r="K75" i="14"/>
  <c r="J76" i="13"/>
  <c r="K75" i="13"/>
  <c r="J86" i="5"/>
  <c r="K85" i="5"/>
  <c r="J94" i="12"/>
  <c r="K93" i="12"/>
  <c r="J101" i="11"/>
  <c r="K100" i="11"/>
  <c r="J94" i="10"/>
  <c r="K93" i="10"/>
  <c r="J79" i="9"/>
  <c r="K78" i="9"/>
  <c r="J77" i="8"/>
  <c r="K76" i="8"/>
  <c r="J200" i="7"/>
  <c r="K199" i="7"/>
  <c r="J77" i="6"/>
  <c r="K76" i="6"/>
  <c r="J80" i="15" l="1"/>
  <c r="K79" i="15"/>
  <c r="J77" i="14"/>
  <c r="K76" i="14"/>
  <c r="J77" i="13"/>
  <c r="K76" i="13"/>
  <c r="J87" i="5"/>
  <c r="K86" i="5"/>
  <c r="J95" i="12"/>
  <c r="K94" i="12"/>
  <c r="J102" i="11"/>
  <c r="K101" i="11"/>
  <c r="K94" i="10"/>
  <c r="J95" i="10"/>
  <c r="J80" i="9"/>
  <c r="K79" i="9"/>
  <c r="J78" i="8"/>
  <c r="K77" i="8"/>
  <c r="J201" i="7"/>
  <c r="K200" i="7"/>
  <c r="J78" i="6"/>
  <c r="K77" i="6"/>
  <c r="J81" i="15" l="1"/>
  <c r="K80" i="15"/>
  <c r="J78" i="14"/>
  <c r="K77" i="14"/>
  <c r="J78" i="13"/>
  <c r="K77" i="13"/>
  <c r="J88" i="5"/>
  <c r="K87" i="5"/>
  <c r="J96" i="12"/>
  <c r="K95" i="12"/>
  <c r="J103" i="11"/>
  <c r="K102" i="11"/>
  <c r="K95" i="10"/>
  <c r="J96" i="10"/>
  <c r="J81" i="9"/>
  <c r="K80" i="9"/>
  <c r="J79" i="8"/>
  <c r="K78" i="8"/>
  <c r="J202" i="7"/>
  <c r="K201" i="7"/>
  <c r="J79" i="6"/>
  <c r="K78" i="6"/>
  <c r="J82" i="15" l="1"/>
  <c r="K81" i="15"/>
  <c r="J79" i="14"/>
  <c r="K78" i="14"/>
  <c r="J79" i="13"/>
  <c r="K78" i="13"/>
  <c r="K88" i="5"/>
  <c r="J89" i="5"/>
  <c r="J97" i="12"/>
  <c r="K96" i="12"/>
  <c r="J104" i="11"/>
  <c r="K103" i="11"/>
  <c r="J97" i="10"/>
  <c r="K96" i="10"/>
  <c r="J82" i="9"/>
  <c r="K81" i="9"/>
  <c r="J80" i="8"/>
  <c r="K79" i="8"/>
  <c r="J203" i="7"/>
  <c r="K202" i="7"/>
  <c r="J80" i="6"/>
  <c r="K79" i="6"/>
  <c r="J83" i="15" l="1"/>
  <c r="K82" i="15"/>
  <c r="J80" i="14"/>
  <c r="K79" i="14"/>
  <c r="J80" i="13"/>
  <c r="K79" i="13"/>
  <c r="J90" i="5"/>
  <c r="K89" i="5"/>
  <c r="J98" i="12"/>
  <c r="K97" i="12"/>
  <c r="J105" i="11"/>
  <c r="K104" i="11"/>
  <c r="J98" i="10"/>
  <c r="K97" i="10"/>
  <c r="J83" i="9"/>
  <c r="K82" i="9"/>
  <c r="J81" i="8"/>
  <c r="K80" i="8"/>
  <c r="J204" i="7"/>
  <c r="K203" i="7"/>
  <c r="J81" i="6"/>
  <c r="K80" i="6"/>
  <c r="J84" i="15" l="1"/>
  <c r="K83" i="15"/>
  <c r="J81" i="14"/>
  <c r="K80" i="14"/>
  <c r="J81" i="13"/>
  <c r="K80" i="13"/>
  <c r="J91" i="5"/>
  <c r="K90" i="5"/>
  <c r="J99" i="12"/>
  <c r="K98" i="12"/>
  <c r="J106" i="11"/>
  <c r="K105" i="11"/>
  <c r="K98" i="10"/>
  <c r="J99" i="10"/>
  <c r="J84" i="9"/>
  <c r="K83" i="9"/>
  <c r="J82" i="8"/>
  <c r="K81" i="8"/>
  <c r="J205" i="7"/>
  <c r="K204" i="7"/>
  <c r="J82" i="6"/>
  <c r="K81" i="6"/>
  <c r="J85" i="15" l="1"/>
  <c r="K84" i="15"/>
  <c r="J82" i="14"/>
  <c r="K81" i="14"/>
  <c r="J82" i="13"/>
  <c r="K81" i="13"/>
  <c r="J92" i="5"/>
  <c r="K91" i="5"/>
  <c r="J100" i="12"/>
  <c r="K99" i="12"/>
  <c r="J107" i="11"/>
  <c r="K106" i="11"/>
  <c r="K99" i="10"/>
  <c r="J100" i="10"/>
  <c r="J85" i="9"/>
  <c r="K84" i="9"/>
  <c r="J83" i="8"/>
  <c r="K82" i="8"/>
  <c r="J206" i="7"/>
  <c r="K205" i="7"/>
  <c r="J83" i="6"/>
  <c r="K82" i="6"/>
  <c r="J86" i="15" l="1"/>
  <c r="K85" i="15"/>
  <c r="J83" i="14"/>
  <c r="K82" i="14"/>
  <c r="J83" i="13"/>
  <c r="K82" i="13"/>
  <c r="J93" i="5"/>
  <c r="K92" i="5"/>
  <c r="J101" i="12"/>
  <c r="K100" i="12"/>
  <c r="K107" i="11"/>
  <c r="J108" i="11"/>
  <c r="J101" i="10"/>
  <c r="K100" i="10"/>
  <c r="J86" i="9"/>
  <c r="K85" i="9"/>
  <c r="J84" i="8"/>
  <c r="K83" i="8"/>
  <c r="J207" i="7"/>
  <c r="K206" i="7"/>
  <c r="J84" i="6"/>
  <c r="K83" i="6"/>
  <c r="J87" i="15" l="1"/>
  <c r="K86" i="15"/>
  <c r="J84" i="14"/>
  <c r="K83" i="14"/>
  <c r="J84" i="13"/>
  <c r="K83" i="13"/>
  <c r="J94" i="5"/>
  <c r="K93" i="5"/>
  <c r="J102" i="12"/>
  <c r="K101" i="12"/>
  <c r="J109" i="11"/>
  <c r="K108" i="11"/>
  <c r="J102" i="10"/>
  <c r="K101" i="10"/>
  <c r="J87" i="9"/>
  <c r="K86" i="9"/>
  <c r="J85" i="8"/>
  <c r="K84" i="8"/>
  <c r="J208" i="7"/>
  <c r="K207" i="7"/>
  <c r="J85" i="6"/>
  <c r="K84" i="6"/>
  <c r="J88" i="15" l="1"/>
  <c r="K87" i="15"/>
  <c r="J85" i="14"/>
  <c r="K84" i="14"/>
  <c r="J85" i="13"/>
  <c r="K84" i="13"/>
  <c r="J95" i="5"/>
  <c r="K94" i="5"/>
  <c r="J103" i="12"/>
  <c r="K102" i="12"/>
  <c r="J110" i="11"/>
  <c r="K109" i="11"/>
  <c r="K102" i="10"/>
  <c r="J103" i="10"/>
  <c r="J88" i="9"/>
  <c r="K87" i="9"/>
  <c r="J86" i="8"/>
  <c r="K85" i="8"/>
  <c r="J209" i="7"/>
  <c r="K208" i="7"/>
  <c r="J86" i="6"/>
  <c r="K85" i="6"/>
  <c r="J89" i="15" l="1"/>
  <c r="K88" i="15"/>
  <c r="J86" i="14"/>
  <c r="K85" i="14"/>
  <c r="J86" i="13"/>
  <c r="K85" i="13"/>
  <c r="J96" i="5"/>
  <c r="K95" i="5"/>
  <c r="J104" i="12"/>
  <c r="K103" i="12"/>
  <c r="J111" i="11"/>
  <c r="K110" i="11"/>
  <c r="K103" i="10"/>
  <c r="J104" i="10"/>
  <c r="J89" i="9"/>
  <c r="K88" i="9"/>
  <c r="J87" i="8"/>
  <c r="K86" i="8"/>
  <c r="J210" i="7"/>
  <c r="K209" i="7"/>
  <c r="J87" i="6"/>
  <c r="K86" i="6"/>
  <c r="J90" i="15" l="1"/>
  <c r="K89" i="15"/>
  <c r="J87" i="14"/>
  <c r="K86" i="14"/>
  <c r="J87" i="13"/>
  <c r="K86" i="13"/>
  <c r="J97" i="5"/>
  <c r="K96" i="5"/>
  <c r="J105" i="12"/>
  <c r="K104" i="12"/>
  <c r="J112" i="11"/>
  <c r="K111" i="11"/>
  <c r="J105" i="10"/>
  <c r="K104" i="10"/>
  <c r="J90" i="9"/>
  <c r="K89" i="9"/>
  <c r="J88" i="8"/>
  <c r="K87" i="8"/>
  <c r="J211" i="7"/>
  <c r="K210" i="7"/>
  <c r="J88" i="6"/>
  <c r="K87" i="6"/>
  <c r="J91" i="15" l="1"/>
  <c r="K90" i="15"/>
  <c r="J88" i="14"/>
  <c r="K87" i="14"/>
  <c r="J88" i="13"/>
  <c r="K87" i="13"/>
  <c r="J98" i="5"/>
  <c r="K97" i="5"/>
  <c r="J106" i="12"/>
  <c r="K105" i="12"/>
  <c r="J113" i="11"/>
  <c r="K112" i="11"/>
  <c r="J106" i="10"/>
  <c r="K105" i="10"/>
  <c r="J91" i="9"/>
  <c r="K90" i="9"/>
  <c r="J89" i="8"/>
  <c r="K88" i="8"/>
  <c r="J212" i="7"/>
  <c r="K211" i="7"/>
  <c r="J89" i="6"/>
  <c r="K88" i="6"/>
  <c r="J92" i="15" l="1"/>
  <c r="K91" i="15"/>
  <c r="J89" i="14"/>
  <c r="K88" i="14"/>
  <c r="J89" i="13"/>
  <c r="K88" i="13"/>
  <c r="J99" i="5"/>
  <c r="K98" i="5"/>
  <c r="J107" i="12"/>
  <c r="K106" i="12"/>
  <c r="J114" i="11"/>
  <c r="K113" i="11"/>
  <c r="J107" i="10"/>
  <c r="K106" i="10"/>
  <c r="J92" i="9"/>
  <c r="K91" i="9"/>
  <c r="J90" i="8"/>
  <c r="K89" i="8"/>
  <c r="J213" i="7"/>
  <c r="K212" i="7"/>
  <c r="J90" i="6"/>
  <c r="K89" i="6"/>
  <c r="J93" i="15" l="1"/>
  <c r="K92" i="15"/>
  <c r="J90" i="14"/>
  <c r="K89" i="14"/>
  <c r="J90" i="13"/>
  <c r="K89" i="13"/>
  <c r="J100" i="5"/>
  <c r="K99" i="5"/>
  <c r="K107" i="12"/>
  <c r="J108" i="12"/>
  <c r="J115" i="11"/>
  <c r="K114" i="11"/>
  <c r="J108" i="10"/>
  <c r="K107" i="10"/>
  <c r="J93" i="9"/>
  <c r="K92" i="9"/>
  <c r="J91" i="8"/>
  <c r="K90" i="8"/>
  <c r="J214" i="7"/>
  <c r="K213" i="7"/>
  <c r="J91" i="6"/>
  <c r="K90" i="6"/>
  <c r="J94" i="15" l="1"/>
  <c r="K93" i="15"/>
  <c r="J91" i="14"/>
  <c r="K90" i="14"/>
  <c r="J91" i="13"/>
  <c r="K90" i="13"/>
  <c r="J101" i="5"/>
  <c r="K100" i="5"/>
  <c r="J109" i="12"/>
  <c r="K108" i="12"/>
  <c r="J116" i="11"/>
  <c r="K115" i="11"/>
  <c r="J109" i="10"/>
  <c r="K108" i="10"/>
  <c r="J94" i="9"/>
  <c r="K93" i="9"/>
  <c r="K91" i="8"/>
  <c r="J92" i="8"/>
  <c r="J215" i="7"/>
  <c r="K214" i="7"/>
  <c r="J92" i="6"/>
  <c r="K91" i="6"/>
  <c r="J95" i="15" l="1"/>
  <c r="K94" i="15"/>
  <c r="J92" i="14"/>
  <c r="K91" i="14"/>
  <c r="J92" i="13"/>
  <c r="K91" i="13"/>
  <c r="J102" i="5"/>
  <c r="K101" i="5"/>
  <c r="J110" i="12"/>
  <c r="K109" i="12"/>
  <c r="J117" i="11"/>
  <c r="K116" i="11"/>
  <c r="J110" i="10"/>
  <c r="K109" i="10"/>
  <c r="J95" i="9"/>
  <c r="K94" i="9"/>
  <c r="J93" i="8"/>
  <c r="K92" i="8"/>
  <c r="J216" i="7"/>
  <c r="K215" i="7"/>
  <c r="J93" i="6"/>
  <c r="K92" i="6"/>
  <c r="J96" i="15" l="1"/>
  <c r="K95" i="15"/>
  <c r="J93" i="14"/>
  <c r="K92" i="14"/>
  <c r="J93" i="13"/>
  <c r="K92" i="13"/>
  <c r="J103" i="5"/>
  <c r="K102" i="5"/>
  <c r="J111" i="12"/>
  <c r="K110" i="12"/>
  <c r="J118" i="11"/>
  <c r="K117" i="11"/>
  <c r="J111" i="10"/>
  <c r="K110" i="10"/>
  <c r="J96" i="9"/>
  <c r="K95" i="9"/>
  <c r="J94" i="8"/>
  <c r="K93" i="8"/>
  <c r="J217" i="7"/>
  <c r="K216" i="7"/>
  <c r="J94" i="6"/>
  <c r="K93" i="6"/>
  <c r="J97" i="15" l="1"/>
  <c r="K96" i="15"/>
  <c r="J94" i="14"/>
  <c r="K93" i="14"/>
  <c r="J94" i="13"/>
  <c r="K93" i="13"/>
  <c r="J104" i="5"/>
  <c r="K103" i="5"/>
  <c r="J112" i="12"/>
  <c r="K111" i="12"/>
  <c r="J119" i="11"/>
  <c r="K118" i="11"/>
  <c r="J112" i="10"/>
  <c r="K111" i="10"/>
  <c r="J97" i="9"/>
  <c r="K96" i="9"/>
  <c r="J95" i="8"/>
  <c r="K94" i="8"/>
  <c r="J218" i="7"/>
  <c r="K217" i="7"/>
  <c r="J95" i="6"/>
  <c r="K94" i="6"/>
  <c r="J98" i="15" l="1"/>
  <c r="K97" i="15"/>
  <c r="J95" i="14"/>
  <c r="K94" i="14"/>
  <c r="J95" i="13"/>
  <c r="K94" i="13"/>
  <c r="J105" i="5"/>
  <c r="K104" i="5"/>
  <c r="J113" i="12"/>
  <c r="K112" i="12"/>
  <c r="J120" i="11"/>
  <c r="K119" i="11"/>
  <c r="J113" i="10"/>
  <c r="K112" i="10"/>
  <c r="J98" i="9"/>
  <c r="K97" i="9"/>
  <c r="J96" i="8"/>
  <c r="K95" i="8"/>
  <c r="J219" i="7"/>
  <c r="K218" i="7"/>
  <c r="J96" i="6"/>
  <c r="K95" i="6"/>
  <c r="J99" i="15" l="1"/>
  <c r="K98" i="15"/>
  <c r="J96" i="14"/>
  <c r="K95" i="14"/>
  <c r="J96" i="13"/>
  <c r="K95" i="13"/>
  <c r="K105" i="5"/>
  <c r="J106" i="5"/>
  <c r="J114" i="12"/>
  <c r="K113" i="12"/>
  <c r="J121" i="11"/>
  <c r="K120" i="11"/>
  <c r="J114" i="10"/>
  <c r="K113" i="10"/>
  <c r="J99" i="9"/>
  <c r="K98" i="9"/>
  <c r="J97" i="8"/>
  <c r="K96" i="8"/>
  <c r="J220" i="7"/>
  <c r="K219" i="7"/>
  <c r="J97" i="6"/>
  <c r="K96" i="6"/>
  <c r="J100" i="15" l="1"/>
  <c r="K99" i="15"/>
  <c r="J97" i="14"/>
  <c r="K96" i="14"/>
  <c r="J97" i="13"/>
  <c r="K96" i="13"/>
  <c r="J107" i="5"/>
  <c r="K106" i="5"/>
  <c r="K114" i="12"/>
  <c r="J115" i="12"/>
  <c r="J122" i="11"/>
  <c r="K121" i="11"/>
  <c r="K114" i="10"/>
  <c r="J115" i="10"/>
  <c r="K99" i="9"/>
  <c r="J100" i="9"/>
  <c r="J98" i="8"/>
  <c r="K97" i="8"/>
  <c r="J221" i="7"/>
  <c r="K220" i="7"/>
  <c r="J98" i="6"/>
  <c r="K97" i="6"/>
  <c r="J101" i="15" l="1"/>
  <c r="K100" i="15"/>
  <c r="J98" i="14"/>
  <c r="K97" i="14"/>
  <c r="J98" i="13"/>
  <c r="K97" i="13"/>
  <c r="J108" i="5"/>
  <c r="K107" i="5"/>
  <c r="J116" i="12"/>
  <c r="K115" i="12"/>
  <c r="J123" i="11"/>
  <c r="K122" i="11"/>
  <c r="J116" i="10"/>
  <c r="K115" i="10"/>
  <c r="J101" i="9"/>
  <c r="K100" i="9"/>
  <c r="J99" i="8"/>
  <c r="K98" i="8"/>
  <c r="J222" i="7"/>
  <c r="K221" i="7"/>
  <c r="J99" i="6"/>
  <c r="K98" i="6"/>
  <c r="J102" i="15" l="1"/>
  <c r="K101" i="15"/>
  <c r="J99" i="14"/>
  <c r="K98" i="14"/>
  <c r="J99" i="13"/>
  <c r="K98" i="13"/>
  <c r="J109" i="5"/>
  <c r="K108" i="5"/>
  <c r="J117" i="12"/>
  <c r="K116" i="12"/>
  <c r="J124" i="11"/>
  <c r="K123" i="11"/>
  <c r="J117" i="10"/>
  <c r="K116" i="10"/>
  <c r="J102" i="9"/>
  <c r="K101" i="9"/>
  <c r="K99" i="8"/>
  <c r="J100" i="8"/>
  <c r="J223" i="7"/>
  <c r="K222" i="7"/>
  <c r="J100" i="6"/>
  <c r="K99" i="6"/>
  <c r="J103" i="15" l="1"/>
  <c r="K102" i="15"/>
  <c r="J100" i="14"/>
  <c r="K99" i="14"/>
  <c r="J100" i="13"/>
  <c r="K99" i="13"/>
  <c r="J110" i="5"/>
  <c r="K109" i="5"/>
  <c r="J118" i="12"/>
  <c r="K117" i="12"/>
  <c r="J125" i="11"/>
  <c r="K124" i="11"/>
  <c r="J118" i="10"/>
  <c r="K117" i="10"/>
  <c r="J103" i="9"/>
  <c r="K102" i="9"/>
  <c r="J101" i="8"/>
  <c r="K100" i="8"/>
  <c r="J224" i="7"/>
  <c r="K223" i="7"/>
  <c r="J101" i="6"/>
  <c r="K100" i="6"/>
  <c r="J104" i="15" l="1"/>
  <c r="K103" i="15"/>
  <c r="J101" i="14"/>
  <c r="K100" i="14"/>
  <c r="J101" i="13"/>
  <c r="K100" i="13"/>
  <c r="J111" i="5"/>
  <c r="K110" i="5"/>
  <c r="K118" i="12"/>
  <c r="J119" i="12"/>
  <c r="J126" i="11"/>
  <c r="K125" i="11"/>
  <c r="K118" i="10"/>
  <c r="J119" i="10"/>
  <c r="J104" i="9"/>
  <c r="K103" i="9"/>
  <c r="J102" i="8"/>
  <c r="K101" i="8"/>
  <c r="J225" i="7"/>
  <c r="K224" i="7"/>
  <c r="J102" i="6"/>
  <c r="K101" i="6"/>
  <c r="J105" i="15" l="1"/>
  <c r="K104" i="15"/>
  <c r="J102" i="14"/>
  <c r="K101" i="14"/>
  <c r="J102" i="13"/>
  <c r="K101" i="13"/>
  <c r="J112" i="5"/>
  <c r="K111" i="5"/>
  <c r="J120" i="12"/>
  <c r="K119" i="12"/>
  <c r="J127" i="11"/>
  <c r="K126" i="11"/>
  <c r="K119" i="10"/>
  <c r="J120" i="10"/>
  <c r="J105" i="9"/>
  <c r="K104" i="9"/>
  <c r="J103" i="8"/>
  <c r="K102" i="8"/>
  <c r="J226" i="7"/>
  <c r="K225" i="7"/>
  <c r="J103" i="6"/>
  <c r="K102" i="6"/>
  <c r="J106" i="15" l="1"/>
  <c r="K105" i="15"/>
  <c r="J103" i="14"/>
  <c r="K102" i="14"/>
  <c r="J103" i="13"/>
  <c r="K102" i="13"/>
  <c r="J113" i="5"/>
  <c r="K112" i="5"/>
  <c r="J121" i="12"/>
  <c r="K120" i="12"/>
  <c r="J128" i="11"/>
  <c r="K127" i="11"/>
  <c r="J121" i="10"/>
  <c r="K120" i="10"/>
  <c r="J106" i="9"/>
  <c r="K105" i="9"/>
  <c r="K103" i="8"/>
  <c r="J104" i="8"/>
  <c r="J227" i="7"/>
  <c r="K226" i="7"/>
  <c r="J104" i="6"/>
  <c r="K103" i="6"/>
  <c r="J107" i="15" l="1"/>
  <c r="K106" i="15"/>
  <c r="J104" i="14"/>
  <c r="K103" i="14"/>
  <c r="J104" i="13"/>
  <c r="K103" i="13"/>
  <c r="K113" i="5"/>
  <c r="J114" i="5"/>
  <c r="J122" i="12"/>
  <c r="K121" i="12"/>
  <c r="J129" i="11"/>
  <c r="K128" i="11"/>
  <c r="J122" i="10"/>
  <c r="K121" i="10"/>
  <c r="J107" i="9"/>
  <c r="K106" i="9"/>
  <c r="J105" i="8"/>
  <c r="K104" i="8"/>
  <c r="J228" i="7"/>
  <c r="K227" i="7"/>
  <c r="J105" i="6"/>
  <c r="K104" i="6"/>
  <c r="J108" i="15" l="1"/>
  <c r="K107" i="15"/>
  <c r="J105" i="14"/>
  <c r="K104" i="14"/>
  <c r="J105" i="13"/>
  <c r="K104" i="13"/>
  <c r="J115" i="5"/>
  <c r="K114" i="5"/>
  <c r="J123" i="12"/>
  <c r="K122" i="12"/>
  <c r="J130" i="11"/>
  <c r="K129" i="11"/>
  <c r="K122" i="10"/>
  <c r="J123" i="10"/>
  <c r="J108" i="9"/>
  <c r="K107" i="9"/>
  <c r="J106" i="8"/>
  <c r="K105" i="8"/>
  <c r="J229" i="7"/>
  <c r="K228" i="7"/>
  <c r="J106" i="6"/>
  <c r="K105" i="6"/>
  <c r="J109" i="15" l="1"/>
  <c r="K108" i="15"/>
  <c r="J106" i="14"/>
  <c r="K105" i="14"/>
  <c r="J106" i="13"/>
  <c r="K105" i="13"/>
  <c r="J116" i="5"/>
  <c r="K115" i="5"/>
  <c r="J124" i="12"/>
  <c r="K123" i="12"/>
  <c r="J131" i="11"/>
  <c r="K130" i="11"/>
  <c r="K123" i="10"/>
  <c r="J124" i="10"/>
  <c r="J109" i="9"/>
  <c r="K108" i="9"/>
  <c r="J107" i="8"/>
  <c r="K106" i="8"/>
  <c r="J230" i="7"/>
  <c r="K229" i="7"/>
  <c r="J107" i="6"/>
  <c r="K106" i="6"/>
  <c r="J110" i="15" l="1"/>
  <c r="K109" i="15"/>
  <c r="J107" i="14"/>
  <c r="K106" i="14"/>
  <c r="J107" i="13"/>
  <c r="K106" i="13"/>
  <c r="J117" i="5"/>
  <c r="K116" i="5"/>
  <c r="J125" i="12"/>
  <c r="K124" i="12"/>
  <c r="J132" i="11"/>
  <c r="K131" i="11"/>
  <c r="J125" i="10"/>
  <c r="K124" i="10"/>
  <c r="J110" i="9"/>
  <c r="K109" i="9"/>
  <c r="K107" i="8"/>
  <c r="J108" i="8"/>
  <c r="J231" i="7"/>
  <c r="K230" i="7"/>
  <c r="J108" i="6"/>
  <c r="K107" i="6"/>
  <c r="J111" i="15" l="1"/>
  <c r="K110" i="15"/>
  <c r="J108" i="14"/>
  <c r="K107" i="14"/>
  <c r="J108" i="13"/>
  <c r="K107" i="13"/>
  <c r="K117" i="5"/>
  <c r="J118" i="5"/>
  <c r="J126" i="12"/>
  <c r="K125" i="12"/>
  <c r="J133" i="11"/>
  <c r="K132" i="11"/>
  <c r="J126" i="10"/>
  <c r="K125" i="10"/>
  <c r="J111" i="9"/>
  <c r="K110" i="9"/>
  <c r="J109" i="8"/>
  <c r="K108" i="8"/>
  <c r="J232" i="7"/>
  <c r="K231" i="7"/>
  <c r="J109" i="6"/>
  <c r="K108" i="6"/>
  <c r="J112" i="15" l="1"/>
  <c r="K111" i="15"/>
  <c r="J109" i="14"/>
  <c r="K108" i="14"/>
  <c r="J109" i="13"/>
  <c r="K108" i="13"/>
  <c r="J119" i="5"/>
  <c r="K118" i="5"/>
  <c r="J127" i="12"/>
  <c r="K126" i="12"/>
  <c r="J134" i="11"/>
  <c r="K133" i="11"/>
  <c r="J127" i="10"/>
  <c r="K126" i="10"/>
  <c r="J112" i="9"/>
  <c r="K111" i="9"/>
  <c r="J110" i="8"/>
  <c r="K109" i="8"/>
  <c r="J233" i="7"/>
  <c r="K232" i="7"/>
  <c r="J110" i="6"/>
  <c r="K109" i="6"/>
  <c r="J113" i="15" l="1"/>
  <c r="K112" i="15"/>
  <c r="J110" i="14"/>
  <c r="K109" i="14"/>
  <c r="J110" i="13"/>
  <c r="K109" i="13"/>
  <c r="J120" i="5"/>
  <c r="K119" i="5"/>
  <c r="J128" i="12"/>
  <c r="K127" i="12"/>
  <c r="J135" i="11"/>
  <c r="K134" i="11"/>
  <c r="K127" i="10"/>
  <c r="J128" i="10"/>
  <c r="J113" i="9"/>
  <c r="K112" i="9"/>
  <c r="J111" i="8"/>
  <c r="K110" i="8"/>
  <c r="J234" i="7"/>
  <c r="K233" i="7"/>
  <c r="J111" i="6"/>
  <c r="K110" i="6"/>
  <c r="J114" i="15" l="1"/>
  <c r="K113" i="15"/>
  <c r="J111" i="14"/>
  <c r="K110" i="14"/>
  <c r="J111" i="13"/>
  <c r="K110" i="13"/>
  <c r="J121" i="5"/>
  <c r="K120" i="5"/>
  <c r="J129" i="12"/>
  <c r="K128" i="12"/>
  <c r="J136" i="11"/>
  <c r="K135" i="11"/>
  <c r="J129" i="10"/>
  <c r="K128" i="10"/>
  <c r="J114" i="9"/>
  <c r="K113" i="9"/>
  <c r="J112" i="8"/>
  <c r="K111" i="8"/>
  <c r="J235" i="7"/>
  <c r="K234" i="7"/>
  <c r="J112" i="6"/>
  <c r="K111" i="6"/>
  <c r="J115" i="15" l="1"/>
  <c r="K114" i="15"/>
  <c r="J112" i="14"/>
  <c r="K111" i="14"/>
  <c r="J112" i="13"/>
  <c r="K111" i="13"/>
  <c r="J122" i="5"/>
  <c r="K121" i="5"/>
  <c r="J130" i="12"/>
  <c r="K129" i="12"/>
  <c r="J137" i="11"/>
  <c r="K136" i="11"/>
  <c r="J130" i="10"/>
  <c r="K129" i="10"/>
  <c r="K114" i="9"/>
  <c r="J115" i="9"/>
  <c r="J113" i="8"/>
  <c r="K112" i="8"/>
  <c r="J236" i="7"/>
  <c r="K235" i="7"/>
  <c r="J113" i="6"/>
  <c r="K112" i="6"/>
  <c r="J116" i="15" l="1"/>
  <c r="K115" i="15"/>
  <c r="J113" i="14"/>
  <c r="K112" i="14"/>
  <c r="J113" i="13"/>
  <c r="K112" i="13"/>
  <c r="J123" i="5"/>
  <c r="K122" i="5"/>
  <c r="J131" i="12"/>
  <c r="K130" i="12"/>
  <c r="J138" i="11"/>
  <c r="K137" i="11"/>
  <c r="J131" i="10"/>
  <c r="K130" i="10"/>
  <c r="J116" i="9"/>
  <c r="K115" i="9"/>
  <c r="J114" i="8"/>
  <c r="K113" i="8"/>
  <c r="J237" i="7"/>
  <c r="K236" i="7"/>
  <c r="J114" i="6"/>
  <c r="K113" i="6"/>
  <c r="J117" i="15" l="1"/>
  <c r="K116" i="15"/>
  <c r="J114" i="14"/>
  <c r="K113" i="14"/>
  <c r="J114" i="13"/>
  <c r="K113" i="13"/>
  <c r="J124" i="5"/>
  <c r="K123" i="5"/>
  <c r="J132" i="12"/>
  <c r="K131" i="12"/>
  <c r="J139" i="11"/>
  <c r="K138" i="11"/>
  <c r="J132" i="10"/>
  <c r="K131" i="10"/>
  <c r="J117" i="9"/>
  <c r="K116" i="9"/>
  <c r="J115" i="8"/>
  <c r="K114" i="8"/>
  <c r="J238" i="7"/>
  <c r="K237" i="7"/>
  <c r="J115" i="6"/>
  <c r="K114" i="6"/>
  <c r="J118" i="15" l="1"/>
  <c r="K117" i="15"/>
  <c r="J115" i="14"/>
  <c r="K114" i="14"/>
  <c r="J115" i="13"/>
  <c r="K114" i="13"/>
  <c r="J125" i="5"/>
  <c r="K124" i="5"/>
  <c r="J133" i="12"/>
  <c r="K132" i="12"/>
  <c r="J140" i="11"/>
  <c r="K139" i="11"/>
  <c r="J133" i="10"/>
  <c r="K132" i="10"/>
  <c r="J118" i="9"/>
  <c r="K117" i="9"/>
  <c r="J116" i="8"/>
  <c r="K115" i="8"/>
  <c r="J239" i="7"/>
  <c r="K238" i="7"/>
  <c r="J116" i="6"/>
  <c r="K115" i="6"/>
  <c r="J119" i="15" l="1"/>
  <c r="K118" i="15"/>
  <c r="J116" i="14"/>
  <c r="K115" i="14"/>
  <c r="J116" i="13"/>
  <c r="K115" i="13"/>
  <c r="J126" i="5"/>
  <c r="K125" i="5"/>
  <c r="J134" i="12"/>
  <c r="K133" i="12"/>
  <c r="J141" i="11"/>
  <c r="K140" i="11"/>
  <c r="J134" i="10"/>
  <c r="K133" i="10"/>
  <c r="K118" i="9"/>
  <c r="J119" i="9"/>
  <c r="J117" i="8"/>
  <c r="K116" i="8"/>
  <c r="J240" i="7"/>
  <c r="K239" i="7"/>
  <c r="J117" i="6"/>
  <c r="K116" i="6"/>
  <c r="J120" i="15" l="1"/>
  <c r="K119" i="15"/>
  <c r="J117" i="14"/>
  <c r="K116" i="14"/>
  <c r="J117" i="13"/>
  <c r="K116" i="13"/>
  <c r="J127" i="5"/>
  <c r="K126" i="5"/>
  <c r="J135" i="12"/>
  <c r="K134" i="12"/>
  <c r="J142" i="11"/>
  <c r="K141" i="11"/>
  <c r="J135" i="10"/>
  <c r="K134" i="10"/>
  <c r="J120" i="9"/>
  <c r="K119" i="9"/>
  <c r="J118" i="8"/>
  <c r="K117" i="8"/>
  <c r="J241" i="7"/>
  <c r="K240" i="7"/>
  <c r="J118" i="6"/>
  <c r="K117" i="6"/>
  <c r="J121" i="15" l="1"/>
  <c r="K120" i="15"/>
  <c r="J118" i="14"/>
  <c r="K117" i="14"/>
  <c r="J118" i="13"/>
  <c r="K117" i="13"/>
  <c r="J128" i="5"/>
  <c r="K127" i="5"/>
  <c r="J136" i="12"/>
  <c r="K135" i="12"/>
  <c r="J143" i="11"/>
  <c r="K142" i="11"/>
  <c r="K135" i="10"/>
  <c r="J136" i="10"/>
  <c r="J121" i="9"/>
  <c r="K120" i="9"/>
  <c r="J119" i="8"/>
  <c r="K118" i="8"/>
  <c r="J242" i="7"/>
  <c r="K241" i="7"/>
  <c r="J119" i="6"/>
  <c r="K118" i="6"/>
  <c r="J122" i="15" l="1"/>
  <c r="K121" i="15"/>
  <c r="J119" i="14"/>
  <c r="K118" i="14"/>
  <c r="J119" i="13"/>
  <c r="K118" i="13"/>
  <c r="J129" i="5"/>
  <c r="K128" i="5"/>
  <c r="J137" i="12"/>
  <c r="K136" i="12"/>
  <c r="J144" i="11"/>
  <c r="K143" i="11"/>
  <c r="J137" i="10"/>
  <c r="K136" i="10"/>
  <c r="J122" i="9"/>
  <c r="K121" i="9"/>
  <c r="J120" i="8"/>
  <c r="K119" i="8"/>
  <c r="J243" i="7"/>
  <c r="K242" i="7"/>
  <c r="J120" i="6"/>
  <c r="K119" i="6"/>
  <c r="J123" i="15" l="1"/>
  <c r="K122" i="15"/>
  <c r="J120" i="14"/>
  <c r="K119" i="14"/>
  <c r="J120" i="13"/>
  <c r="K119" i="13"/>
  <c r="J130" i="5"/>
  <c r="K129" i="5"/>
  <c r="J138" i="12"/>
  <c r="K137" i="12"/>
  <c r="J145" i="11"/>
  <c r="K144" i="11"/>
  <c r="J138" i="10"/>
  <c r="K137" i="10"/>
  <c r="J123" i="9"/>
  <c r="K122" i="9"/>
  <c r="J121" i="8"/>
  <c r="K120" i="8"/>
  <c r="J244" i="7"/>
  <c r="K243" i="7"/>
  <c r="J121" i="6"/>
  <c r="K120" i="6"/>
  <c r="J124" i="15" l="1"/>
  <c r="K123" i="15"/>
  <c r="J121" i="14"/>
  <c r="K120" i="14"/>
  <c r="J121" i="13"/>
  <c r="K120" i="13"/>
  <c r="J131" i="5"/>
  <c r="K130" i="5"/>
  <c r="J139" i="12"/>
  <c r="K138" i="12"/>
  <c r="J146" i="11"/>
  <c r="K145" i="11"/>
  <c r="J139" i="10"/>
  <c r="K138" i="10"/>
  <c r="K123" i="9"/>
  <c r="J124" i="9"/>
  <c r="J122" i="8"/>
  <c r="K121" i="8"/>
  <c r="J245" i="7"/>
  <c r="K244" i="7"/>
  <c r="J122" i="6"/>
  <c r="K121" i="6"/>
  <c r="J125" i="15" l="1"/>
  <c r="K124" i="15"/>
  <c r="J122" i="14"/>
  <c r="K121" i="14"/>
  <c r="J122" i="13"/>
  <c r="K121" i="13"/>
  <c r="J132" i="5"/>
  <c r="K131" i="5"/>
  <c r="J140" i="12"/>
  <c r="K139" i="12"/>
  <c r="J147" i="11"/>
  <c r="K146" i="11"/>
  <c r="K139" i="10"/>
  <c r="J140" i="10"/>
  <c r="J125" i="9"/>
  <c r="K124" i="9"/>
  <c r="J123" i="8"/>
  <c r="K122" i="8"/>
  <c r="J246" i="7"/>
  <c r="K245" i="7"/>
  <c r="J123" i="6"/>
  <c r="K122" i="6"/>
  <c r="J126" i="15" l="1"/>
  <c r="K125" i="15"/>
  <c r="J123" i="14"/>
  <c r="K122" i="14"/>
  <c r="J123" i="13"/>
  <c r="K122" i="13"/>
  <c r="J133" i="5"/>
  <c r="K132" i="5"/>
  <c r="J141" i="12"/>
  <c r="K140" i="12"/>
  <c r="J148" i="11"/>
  <c r="K147" i="11"/>
  <c r="J141" i="10"/>
  <c r="K140" i="10"/>
  <c r="J126" i="9"/>
  <c r="K125" i="9"/>
  <c r="J124" i="8"/>
  <c r="K123" i="8"/>
  <c r="J247" i="7"/>
  <c r="K246" i="7"/>
  <c r="J124" i="6"/>
  <c r="K123" i="6"/>
  <c r="J127" i="15" l="1"/>
  <c r="K126" i="15"/>
  <c r="J124" i="14"/>
  <c r="K123" i="14"/>
  <c r="J124" i="13"/>
  <c r="K123" i="13"/>
  <c r="J134" i="5"/>
  <c r="K133" i="5"/>
  <c r="J142" i="12"/>
  <c r="K141" i="12"/>
  <c r="J149" i="11"/>
  <c r="K148" i="11"/>
  <c r="J142" i="10"/>
  <c r="K141" i="10"/>
  <c r="J127" i="9"/>
  <c r="K126" i="9"/>
  <c r="J125" i="8"/>
  <c r="K124" i="8"/>
  <c r="J248" i="7"/>
  <c r="K247" i="7"/>
  <c r="J125" i="6"/>
  <c r="K124" i="6"/>
  <c r="J128" i="15" l="1"/>
  <c r="K127" i="15"/>
  <c r="J125" i="14"/>
  <c r="K124" i="14"/>
  <c r="J125" i="13"/>
  <c r="K124" i="13"/>
  <c r="J135" i="5"/>
  <c r="K134" i="5"/>
  <c r="J143" i="12"/>
  <c r="K142" i="12"/>
  <c r="J150" i="11"/>
  <c r="K149" i="11"/>
  <c r="J143" i="10"/>
  <c r="K142" i="10"/>
  <c r="K127" i="9"/>
  <c r="J128" i="9"/>
  <c r="J126" i="8"/>
  <c r="K125" i="8"/>
  <c r="J249" i="7"/>
  <c r="K248" i="7"/>
  <c r="J126" i="6"/>
  <c r="K125" i="6"/>
  <c r="J129" i="15" l="1"/>
  <c r="K128" i="15"/>
  <c r="J126" i="14"/>
  <c r="K125" i="14"/>
  <c r="J126" i="13"/>
  <c r="K125" i="13"/>
  <c r="J136" i="5"/>
  <c r="K135" i="5"/>
  <c r="J144" i="12"/>
  <c r="K143" i="12"/>
  <c r="J151" i="11"/>
  <c r="K150" i="11"/>
  <c r="K143" i="10"/>
  <c r="J144" i="10"/>
  <c r="J129" i="9"/>
  <c r="K128" i="9"/>
  <c r="J127" i="8"/>
  <c r="K126" i="8"/>
  <c r="J250" i="7"/>
  <c r="K249" i="7"/>
  <c r="J127" i="6"/>
  <c r="K126" i="6"/>
  <c r="J130" i="15" l="1"/>
  <c r="K129" i="15"/>
  <c r="J127" i="14"/>
  <c r="K126" i="14"/>
  <c r="J127" i="13"/>
  <c r="K126" i="13"/>
  <c r="J137" i="5"/>
  <c r="K136" i="5"/>
  <c r="J145" i="12"/>
  <c r="K144" i="12"/>
  <c r="J152" i="11"/>
  <c r="K151" i="11"/>
  <c r="J145" i="10"/>
  <c r="K144" i="10"/>
  <c r="J130" i="9"/>
  <c r="K129" i="9"/>
  <c r="K127" i="8"/>
  <c r="J128" i="8"/>
  <c r="J251" i="7"/>
  <c r="K250" i="7"/>
  <c r="J128" i="6"/>
  <c r="K127" i="6"/>
  <c r="J131" i="15" l="1"/>
  <c r="K130" i="15"/>
  <c r="J128" i="14"/>
  <c r="K127" i="14"/>
  <c r="J128" i="13"/>
  <c r="K127" i="13"/>
  <c r="J138" i="5"/>
  <c r="K137" i="5"/>
  <c r="J146" i="12"/>
  <c r="K145" i="12"/>
  <c r="J153" i="11"/>
  <c r="K152" i="11"/>
  <c r="J146" i="10"/>
  <c r="K145" i="10"/>
  <c r="J131" i="9"/>
  <c r="K130" i="9"/>
  <c r="J129" i="8"/>
  <c r="K128" i="8"/>
  <c r="J252" i="7"/>
  <c r="K251" i="7"/>
  <c r="J129" i="6"/>
  <c r="K128" i="6"/>
  <c r="J132" i="15" l="1"/>
  <c r="K131" i="15"/>
  <c r="J129" i="14"/>
  <c r="K128" i="14"/>
  <c r="J129" i="13"/>
  <c r="K128" i="13"/>
  <c r="J139" i="5"/>
  <c r="K138" i="5"/>
  <c r="J147" i="12"/>
  <c r="K146" i="12"/>
  <c r="J154" i="11"/>
  <c r="K153" i="11"/>
  <c r="J147" i="10"/>
  <c r="K146" i="10"/>
  <c r="K131" i="9"/>
  <c r="J132" i="9"/>
  <c r="J130" i="8"/>
  <c r="K129" i="8"/>
  <c r="J253" i="7"/>
  <c r="K252" i="7"/>
  <c r="J130" i="6"/>
  <c r="K129" i="6"/>
  <c r="J133" i="15" l="1"/>
  <c r="K132" i="15"/>
  <c r="J130" i="14"/>
  <c r="K129" i="14"/>
  <c r="J130" i="13"/>
  <c r="K129" i="13"/>
  <c r="J140" i="5"/>
  <c r="K139" i="5"/>
  <c r="J148" i="12"/>
  <c r="K147" i="12"/>
  <c r="J155" i="11"/>
  <c r="K154" i="11"/>
  <c r="K147" i="10"/>
  <c r="J148" i="10"/>
  <c r="J133" i="9"/>
  <c r="K132" i="9"/>
  <c r="J131" i="8"/>
  <c r="K130" i="8"/>
  <c r="J254" i="7"/>
  <c r="K253" i="7"/>
  <c r="J131" i="6"/>
  <c r="K130" i="6"/>
  <c r="J134" i="15" l="1"/>
  <c r="K133" i="15"/>
  <c r="J131" i="14"/>
  <c r="K130" i="14"/>
  <c r="J131" i="13"/>
  <c r="K130" i="13"/>
  <c r="K140" i="5"/>
  <c r="J141" i="5"/>
  <c r="J149" i="12"/>
  <c r="K148" i="12"/>
  <c r="J156" i="11"/>
  <c r="K155" i="11"/>
  <c r="J149" i="10"/>
  <c r="K148" i="10"/>
  <c r="J134" i="9"/>
  <c r="K133" i="9"/>
  <c r="K131" i="8"/>
  <c r="J132" i="8"/>
  <c r="J255" i="7"/>
  <c r="K254" i="7"/>
  <c r="J132" i="6"/>
  <c r="K131" i="6"/>
  <c r="J135" i="15" l="1"/>
  <c r="K134" i="15"/>
  <c r="J132" i="14"/>
  <c r="K131" i="14"/>
  <c r="J132" i="13"/>
  <c r="K131" i="13"/>
  <c r="J142" i="5"/>
  <c r="K141" i="5"/>
  <c r="J150" i="12"/>
  <c r="K149" i="12"/>
  <c r="J157" i="11"/>
  <c r="K156" i="11"/>
  <c r="J150" i="10"/>
  <c r="K149" i="10"/>
  <c r="J135" i="9"/>
  <c r="K134" i="9"/>
  <c r="J133" i="8"/>
  <c r="K132" i="8"/>
  <c r="J256" i="7"/>
  <c r="K255" i="7"/>
  <c r="J133" i="6"/>
  <c r="K132" i="6"/>
  <c r="J136" i="15" l="1"/>
  <c r="K135" i="15"/>
  <c r="J133" i="14"/>
  <c r="K132" i="14"/>
  <c r="J133" i="13"/>
  <c r="K132" i="13"/>
  <c r="J143" i="5"/>
  <c r="K142" i="5"/>
  <c r="J151" i="12"/>
  <c r="K150" i="12"/>
  <c r="J158" i="11"/>
  <c r="K157" i="11"/>
  <c r="J151" i="10"/>
  <c r="K150" i="10"/>
  <c r="J136" i="9"/>
  <c r="K135" i="9"/>
  <c r="J134" i="8"/>
  <c r="K133" i="8"/>
  <c r="J257" i="7"/>
  <c r="K256" i="7"/>
  <c r="J134" i="6"/>
  <c r="K133" i="6"/>
  <c r="J137" i="15" l="1"/>
  <c r="K136" i="15"/>
  <c r="J134" i="14"/>
  <c r="K133" i="14"/>
  <c r="J134" i="13"/>
  <c r="K133" i="13"/>
  <c r="J144" i="5"/>
  <c r="K143" i="5"/>
  <c r="J152" i="12"/>
  <c r="K151" i="12"/>
  <c r="J159" i="11"/>
  <c r="K158" i="11"/>
  <c r="J152" i="10"/>
  <c r="K151" i="10"/>
  <c r="J137" i="9"/>
  <c r="K136" i="9"/>
  <c r="J135" i="8"/>
  <c r="K134" i="8"/>
  <c r="J258" i="7"/>
  <c r="K257" i="7"/>
  <c r="J135" i="6"/>
  <c r="K134" i="6"/>
  <c r="J138" i="15" l="1"/>
  <c r="K137" i="15"/>
  <c r="J135" i="14"/>
  <c r="K134" i="14"/>
  <c r="J135" i="13"/>
  <c r="K134" i="13"/>
  <c r="J145" i="5"/>
  <c r="K144" i="5"/>
  <c r="J153" i="12"/>
  <c r="K152" i="12"/>
  <c r="K159" i="11"/>
  <c r="J160" i="11"/>
  <c r="J153" i="10"/>
  <c r="K152" i="10"/>
  <c r="J138" i="9"/>
  <c r="K137" i="9"/>
  <c r="J136" i="8"/>
  <c r="K135" i="8"/>
  <c r="J259" i="7"/>
  <c r="K258" i="7"/>
  <c r="J136" i="6"/>
  <c r="K135" i="6"/>
  <c r="J139" i="15" l="1"/>
  <c r="K138" i="15"/>
  <c r="J136" i="14"/>
  <c r="K135" i="14"/>
  <c r="J136" i="13"/>
  <c r="K135" i="13"/>
  <c r="J146" i="5"/>
  <c r="K145" i="5"/>
  <c r="J154" i="12"/>
  <c r="K153" i="12"/>
  <c r="J161" i="11"/>
  <c r="K160" i="11"/>
  <c r="J154" i="10"/>
  <c r="K153" i="10"/>
  <c r="J139" i="9"/>
  <c r="K138" i="9"/>
  <c r="J137" i="8"/>
  <c r="K136" i="8"/>
  <c r="J260" i="7"/>
  <c r="K259" i="7"/>
  <c r="J137" i="6"/>
  <c r="K136" i="6"/>
  <c r="J140" i="15" l="1"/>
  <c r="K139" i="15"/>
  <c r="J137" i="14"/>
  <c r="K136" i="14"/>
  <c r="J137" i="13"/>
  <c r="K136" i="13"/>
  <c r="J147" i="5"/>
  <c r="K146" i="5"/>
  <c r="J155" i="12"/>
  <c r="K154" i="12"/>
  <c r="J162" i="11"/>
  <c r="K161" i="11"/>
  <c r="J155" i="10"/>
  <c r="K154" i="10"/>
  <c r="J140" i="9"/>
  <c r="K139" i="9"/>
  <c r="J138" i="8"/>
  <c r="K137" i="8"/>
  <c r="J261" i="7"/>
  <c r="K260" i="7"/>
  <c r="J138" i="6"/>
  <c r="K137" i="6"/>
  <c r="J141" i="15" l="1"/>
  <c r="K140" i="15"/>
  <c r="J138" i="14"/>
  <c r="K137" i="14"/>
  <c r="J138" i="13"/>
  <c r="K137" i="13"/>
  <c r="J148" i="5"/>
  <c r="K147" i="5"/>
  <c r="J156" i="12"/>
  <c r="K155" i="12"/>
  <c r="K162" i="11"/>
  <c r="J163" i="11"/>
  <c r="J156" i="10"/>
  <c r="K155" i="10"/>
  <c r="J141" i="9"/>
  <c r="K140" i="9"/>
  <c r="J139" i="8"/>
  <c r="K138" i="8"/>
  <c r="J262" i="7"/>
  <c r="K261" i="7"/>
  <c r="J139" i="6"/>
  <c r="K138" i="6"/>
  <c r="J142" i="15" l="1"/>
  <c r="K141" i="15"/>
  <c r="J139" i="14"/>
  <c r="K138" i="14"/>
  <c r="J139" i="13"/>
  <c r="K138" i="13"/>
  <c r="J149" i="5"/>
  <c r="K148" i="5"/>
  <c r="J157" i="12"/>
  <c r="K156" i="12"/>
  <c r="J164" i="11"/>
  <c r="K163" i="11"/>
  <c r="J157" i="10"/>
  <c r="K156" i="10"/>
  <c r="J142" i="9"/>
  <c r="K141" i="9"/>
  <c r="J140" i="8"/>
  <c r="K139" i="8"/>
  <c r="J263" i="7"/>
  <c r="K262" i="7"/>
  <c r="J140" i="6"/>
  <c r="K139" i="6"/>
  <c r="J143" i="15" l="1"/>
  <c r="K142" i="15"/>
  <c r="J140" i="14"/>
  <c r="K139" i="14"/>
  <c r="J140" i="13"/>
  <c r="K139" i="13"/>
  <c r="J150" i="5"/>
  <c r="K149" i="5"/>
  <c r="J158" i="12"/>
  <c r="K157" i="12"/>
  <c r="J165" i="11"/>
  <c r="K164" i="11"/>
  <c r="J158" i="10"/>
  <c r="K157" i="10"/>
  <c r="J143" i="9"/>
  <c r="K142" i="9"/>
  <c r="J141" i="8"/>
  <c r="K140" i="8"/>
  <c r="J264" i="7"/>
  <c r="K263" i="7"/>
  <c r="J141" i="6"/>
  <c r="K140" i="6"/>
  <c r="J144" i="15" l="1"/>
  <c r="K143" i="15"/>
  <c r="J141" i="14"/>
  <c r="K140" i="14"/>
  <c r="J141" i="13"/>
  <c r="K140" i="13"/>
  <c r="J151" i="5"/>
  <c r="K150" i="5"/>
  <c r="J159" i="12"/>
  <c r="K158" i="12"/>
  <c r="J166" i="11"/>
  <c r="K165" i="11"/>
  <c r="J159" i="10"/>
  <c r="K158" i="10"/>
  <c r="J144" i="9"/>
  <c r="K143" i="9"/>
  <c r="J142" i="8"/>
  <c r="K141" i="8"/>
  <c r="J265" i="7"/>
  <c r="K264" i="7"/>
  <c r="J142" i="6"/>
  <c r="K141" i="6"/>
  <c r="J145" i="15" l="1"/>
  <c r="K144" i="15"/>
  <c r="J142" i="14"/>
  <c r="K141" i="14"/>
  <c r="J142" i="13"/>
  <c r="K141" i="13"/>
  <c r="J152" i="5"/>
  <c r="K151" i="5"/>
  <c r="J160" i="12"/>
  <c r="K159" i="12"/>
  <c r="J167" i="11"/>
  <c r="K166" i="11"/>
  <c r="J160" i="10"/>
  <c r="K159" i="10"/>
  <c r="J145" i="9"/>
  <c r="K144" i="9"/>
  <c r="J143" i="8"/>
  <c r="K142" i="8"/>
  <c r="J266" i="7"/>
  <c r="K265" i="7"/>
  <c r="J143" i="6"/>
  <c r="K142" i="6"/>
  <c r="J146" i="15" l="1"/>
  <c r="K145" i="15"/>
  <c r="J143" i="14"/>
  <c r="K142" i="14"/>
  <c r="J143" i="13"/>
  <c r="K142" i="13"/>
  <c r="J153" i="5"/>
  <c r="K152" i="5"/>
  <c r="J161" i="12"/>
  <c r="K160" i="12"/>
  <c r="J168" i="11"/>
  <c r="K167" i="11"/>
  <c r="J161" i="10"/>
  <c r="K160" i="10"/>
  <c r="J146" i="9"/>
  <c r="K145" i="9"/>
  <c r="J144" i="8"/>
  <c r="K143" i="8"/>
  <c r="J267" i="7"/>
  <c r="K266" i="7"/>
  <c r="J144" i="6"/>
  <c r="K143" i="6"/>
  <c r="J147" i="15" l="1"/>
  <c r="K146" i="15"/>
  <c r="J144" i="14"/>
  <c r="K143" i="14"/>
  <c r="J144" i="13"/>
  <c r="K143" i="13"/>
  <c r="J154" i="5"/>
  <c r="K153" i="5"/>
  <c r="J162" i="12"/>
  <c r="K161" i="12"/>
  <c r="J169" i="11"/>
  <c r="K168" i="11"/>
  <c r="J162" i="10"/>
  <c r="K161" i="10"/>
  <c r="J147" i="9"/>
  <c r="K146" i="9"/>
  <c r="J145" i="8"/>
  <c r="K144" i="8"/>
  <c r="J268" i="7"/>
  <c r="K267" i="7"/>
  <c r="J145" i="6"/>
  <c r="K144" i="6"/>
  <c r="J148" i="15" l="1"/>
  <c r="K147" i="15"/>
  <c r="J145" i="14"/>
  <c r="K144" i="14"/>
  <c r="J145" i="13"/>
  <c r="K144" i="13"/>
  <c r="J155" i="5"/>
  <c r="K154" i="5"/>
  <c r="K162" i="12"/>
  <c r="J163" i="12"/>
  <c r="J170" i="11"/>
  <c r="K169" i="11"/>
  <c r="J163" i="10"/>
  <c r="K162" i="10"/>
  <c r="J148" i="9"/>
  <c r="K147" i="9"/>
  <c r="J146" i="8"/>
  <c r="K145" i="8"/>
  <c r="J269" i="7"/>
  <c r="K268" i="7"/>
  <c r="J146" i="6"/>
  <c r="K145" i="6"/>
  <c r="J149" i="15" l="1"/>
  <c r="K148" i="15"/>
  <c r="J146" i="14"/>
  <c r="K145" i="14"/>
  <c r="J146" i="13"/>
  <c r="K145" i="13"/>
  <c r="J156" i="5"/>
  <c r="K155" i="5"/>
  <c r="J164" i="12"/>
  <c r="K163" i="12"/>
  <c r="J171" i="11"/>
  <c r="K170" i="11"/>
  <c r="J164" i="10"/>
  <c r="K163" i="10"/>
  <c r="J149" i="9"/>
  <c r="K148" i="9"/>
  <c r="J147" i="8"/>
  <c r="K146" i="8"/>
  <c r="J270" i="7"/>
  <c r="K269" i="7"/>
  <c r="J147" i="6"/>
  <c r="K146" i="6"/>
  <c r="J150" i="15" l="1"/>
  <c r="K149" i="15"/>
  <c r="J147" i="14"/>
  <c r="K146" i="14"/>
  <c r="J147" i="13"/>
  <c r="K146" i="13"/>
  <c r="J157" i="5"/>
  <c r="K156" i="5"/>
  <c r="J165" i="12"/>
  <c r="K164" i="12"/>
  <c r="J172" i="11"/>
  <c r="K171" i="11"/>
  <c r="J165" i="10"/>
  <c r="K164" i="10"/>
  <c r="J150" i="9"/>
  <c r="K149" i="9"/>
  <c r="J148" i="8"/>
  <c r="K147" i="8"/>
  <c r="J271" i="7"/>
  <c r="K270" i="7"/>
  <c r="K147" i="6"/>
  <c r="J148" i="6"/>
  <c r="J151" i="15" l="1"/>
  <c r="K150" i="15"/>
  <c r="J148" i="14"/>
  <c r="K147" i="14"/>
  <c r="J148" i="13"/>
  <c r="K147" i="13"/>
  <c r="K157" i="5"/>
  <c r="J158" i="5"/>
  <c r="J166" i="12"/>
  <c r="K165" i="12"/>
  <c r="J173" i="11"/>
  <c r="K172" i="11"/>
  <c r="J166" i="10"/>
  <c r="K165" i="10"/>
  <c r="J151" i="9"/>
  <c r="K150" i="9"/>
  <c r="J149" i="8"/>
  <c r="K148" i="8"/>
  <c r="J272" i="7"/>
  <c r="K271" i="7"/>
  <c r="J149" i="6"/>
  <c r="K148" i="6"/>
  <c r="J152" i="15" l="1"/>
  <c r="K151" i="15"/>
  <c r="J149" i="14"/>
  <c r="K148" i="14"/>
  <c r="J149" i="13"/>
  <c r="K148" i="13"/>
  <c r="J159" i="5"/>
  <c r="K158" i="5"/>
  <c r="K166" i="12"/>
  <c r="J167" i="12"/>
  <c r="J174" i="11"/>
  <c r="K173" i="11"/>
  <c r="K166" i="10"/>
  <c r="J167" i="10"/>
  <c r="J152" i="9"/>
  <c r="K151" i="9"/>
  <c r="J150" i="8"/>
  <c r="K149" i="8"/>
  <c r="J273" i="7"/>
  <c r="K272" i="7"/>
  <c r="J150" i="6"/>
  <c r="K149" i="6"/>
  <c r="J153" i="15" l="1"/>
  <c r="K152" i="15"/>
  <c r="J150" i="14"/>
  <c r="K149" i="14"/>
  <c r="J150" i="13"/>
  <c r="K149" i="13"/>
  <c r="J160" i="5"/>
  <c r="K159" i="5"/>
  <c r="J168" i="12"/>
  <c r="K167" i="12"/>
  <c r="J175" i="11"/>
  <c r="K174" i="11"/>
  <c r="J168" i="10"/>
  <c r="K167" i="10"/>
  <c r="J153" i="9"/>
  <c r="K152" i="9"/>
  <c r="J151" i="8"/>
  <c r="K150" i="8"/>
  <c r="J274" i="7"/>
  <c r="K273" i="7"/>
  <c r="J151" i="6"/>
  <c r="K150" i="6"/>
  <c r="J154" i="15" l="1"/>
  <c r="K153" i="15"/>
  <c r="J151" i="14"/>
  <c r="K150" i="14"/>
  <c r="J151" i="13"/>
  <c r="K150" i="13"/>
  <c r="J161" i="5"/>
  <c r="K160" i="5"/>
  <c r="J169" i="12"/>
  <c r="K168" i="12"/>
  <c r="J176" i="11"/>
  <c r="K175" i="11"/>
  <c r="J169" i="10"/>
  <c r="K168" i="10"/>
  <c r="J154" i="9"/>
  <c r="K153" i="9"/>
  <c r="J152" i="8"/>
  <c r="K151" i="8"/>
  <c r="J275" i="7"/>
  <c r="K274" i="7"/>
  <c r="J152" i="6"/>
  <c r="K151" i="6"/>
  <c r="J155" i="15" l="1"/>
  <c r="K154" i="15"/>
  <c r="J152" i="14"/>
  <c r="K151" i="14"/>
  <c r="J152" i="13"/>
  <c r="K151" i="13"/>
  <c r="K161" i="5"/>
  <c r="J162" i="5"/>
  <c r="J170" i="12"/>
  <c r="K169" i="12"/>
  <c r="J177" i="11"/>
  <c r="K176" i="11"/>
  <c r="J170" i="10"/>
  <c r="K169" i="10"/>
  <c r="J155" i="9"/>
  <c r="K154" i="9"/>
  <c r="J153" i="8"/>
  <c r="K152" i="8"/>
  <c r="J276" i="7"/>
  <c r="K275" i="7"/>
  <c r="J153" i="6"/>
  <c r="K152" i="6"/>
  <c r="J156" i="15" l="1"/>
  <c r="K155" i="15"/>
  <c r="J153" i="14"/>
  <c r="K152" i="14"/>
  <c r="J153" i="13"/>
  <c r="K152" i="13"/>
  <c r="J163" i="5"/>
  <c r="K162" i="5"/>
  <c r="J171" i="12"/>
  <c r="K170" i="12"/>
  <c r="J178" i="11"/>
  <c r="K177" i="11"/>
  <c r="J171" i="10"/>
  <c r="K170" i="10"/>
  <c r="J156" i="9"/>
  <c r="K155" i="9"/>
  <c r="J154" i="8"/>
  <c r="K153" i="8"/>
  <c r="J277" i="7"/>
  <c r="K276" i="7"/>
  <c r="J154" i="6"/>
  <c r="K153" i="6"/>
  <c r="J157" i="15" l="1"/>
  <c r="K156" i="15"/>
  <c r="J154" i="14"/>
  <c r="K153" i="14"/>
  <c r="J154" i="13"/>
  <c r="K153" i="13"/>
  <c r="J164" i="5"/>
  <c r="K163" i="5"/>
  <c r="J172" i="12"/>
  <c r="K171" i="12"/>
  <c r="J179" i="11"/>
  <c r="K178" i="11"/>
  <c r="J172" i="10"/>
  <c r="K171" i="10"/>
  <c r="J157" i="9"/>
  <c r="K156" i="9"/>
  <c r="J155" i="8"/>
  <c r="K154" i="8"/>
  <c r="J278" i="7"/>
  <c r="K277" i="7"/>
  <c r="J155" i="6"/>
  <c r="K154" i="6"/>
  <c r="J158" i="15" l="1"/>
  <c r="K157" i="15"/>
  <c r="J155" i="14"/>
  <c r="K154" i="14"/>
  <c r="J155" i="13"/>
  <c r="K154" i="13"/>
  <c r="J165" i="5"/>
  <c r="K164" i="5"/>
  <c r="J173" i="12"/>
  <c r="K172" i="12"/>
  <c r="J180" i="11"/>
  <c r="K179" i="11"/>
  <c r="J173" i="10"/>
  <c r="K172" i="10"/>
  <c r="J158" i="9"/>
  <c r="K157" i="9"/>
  <c r="J156" i="8"/>
  <c r="K155" i="8"/>
  <c r="J279" i="7"/>
  <c r="K278" i="7"/>
  <c r="J156" i="6"/>
  <c r="K155" i="6"/>
  <c r="J159" i="15" l="1"/>
  <c r="K158" i="15"/>
  <c r="J156" i="14"/>
  <c r="K155" i="14"/>
  <c r="J156" i="13"/>
  <c r="K155" i="13"/>
  <c r="J166" i="5"/>
  <c r="K165" i="5"/>
  <c r="J174" i="12"/>
  <c r="K173" i="12"/>
  <c r="J181" i="11"/>
  <c r="K180" i="11"/>
  <c r="J174" i="10"/>
  <c r="K173" i="10"/>
  <c r="J159" i="9"/>
  <c r="K158" i="9"/>
  <c r="J157" i="8"/>
  <c r="K156" i="8"/>
  <c r="J280" i="7"/>
  <c r="K279" i="7"/>
  <c r="J157" i="6"/>
  <c r="K156" i="6"/>
  <c r="J160" i="15" l="1"/>
  <c r="K159" i="15"/>
  <c r="J157" i="14"/>
  <c r="K156" i="14"/>
  <c r="J157" i="13"/>
  <c r="K156" i="13"/>
  <c r="J167" i="5"/>
  <c r="K166" i="5"/>
  <c r="J175" i="12"/>
  <c r="K174" i="12"/>
  <c r="J182" i="11"/>
  <c r="K181" i="11"/>
  <c r="J175" i="10"/>
  <c r="K174" i="10"/>
  <c r="J160" i="9"/>
  <c r="K159" i="9"/>
  <c r="J158" i="8"/>
  <c r="K157" i="8"/>
  <c r="J281" i="7"/>
  <c r="K280" i="7"/>
  <c r="J158" i="6"/>
  <c r="K157" i="6"/>
  <c r="J161" i="15" l="1"/>
  <c r="K160" i="15"/>
  <c r="J158" i="14"/>
  <c r="K157" i="14"/>
  <c r="J158" i="13"/>
  <c r="K157" i="13"/>
  <c r="J168" i="5"/>
  <c r="K167" i="5"/>
  <c r="J176" i="12"/>
  <c r="K175" i="12"/>
  <c r="J183" i="11"/>
  <c r="K182" i="11"/>
  <c r="J176" i="10"/>
  <c r="K175" i="10"/>
  <c r="J161" i="9"/>
  <c r="K160" i="9"/>
  <c r="J159" i="8"/>
  <c r="K158" i="8"/>
  <c r="J282" i="7"/>
  <c r="K281" i="7"/>
  <c r="J159" i="6"/>
  <c r="K158" i="6"/>
  <c r="J162" i="15" l="1"/>
  <c r="K161" i="15"/>
  <c r="J159" i="14"/>
  <c r="K158" i="14"/>
  <c r="J159" i="13"/>
  <c r="K158" i="13"/>
  <c r="J169" i="5"/>
  <c r="K168" i="5"/>
  <c r="J177" i="12"/>
  <c r="K176" i="12"/>
  <c r="J184" i="11"/>
  <c r="K183" i="11"/>
  <c r="J177" i="10"/>
  <c r="K176" i="10"/>
  <c r="J162" i="9"/>
  <c r="K161" i="9"/>
  <c r="J160" i="8"/>
  <c r="K159" i="8"/>
  <c r="J283" i="7"/>
  <c r="K282" i="7"/>
  <c r="J160" i="6"/>
  <c r="K159" i="6"/>
  <c r="J163" i="15" l="1"/>
  <c r="K162" i="15"/>
  <c r="J160" i="14"/>
  <c r="K159" i="14"/>
  <c r="J160" i="13"/>
  <c r="K159" i="13"/>
  <c r="J170" i="5"/>
  <c r="K169" i="5"/>
  <c r="J178" i="12"/>
  <c r="K177" i="12"/>
  <c r="J185" i="11"/>
  <c r="K184" i="11"/>
  <c r="J178" i="10"/>
  <c r="K177" i="10"/>
  <c r="K162" i="9"/>
  <c r="J163" i="9"/>
  <c r="J161" i="8"/>
  <c r="K160" i="8"/>
  <c r="J284" i="7"/>
  <c r="K283" i="7"/>
  <c r="J161" i="6"/>
  <c r="K160" i="6"/>
  <c r="J164" i="15" l="1"/>
  <c r="K163" i="15"/>
  <c r="J161" i="14"/>
  <c r="K160" i="14"/>
  <c r="J161" i="13"/>
  <c r="K160" i="13"/>
  <c r="J171" i="5"/>
  <c r="K170" i="5"/>
  <c r="J179" i="12"/>
  <c r="K178" i="12"/>
  <c r="J186" i="11"/>
  <c r="K185" i="11"/>
  <c r="J179" i="10"/>
  <c r="K178" i="10"/>
  <c r="J164" i="9"/>
  <c r="K163" i="9"/>
  <c r="J162" i="8"/>
  <c r="K161" i="8"/>
  <c r="J285" i="7"/>
  <c r="K284" i="7"/>
  <c r="J162" i="6"/>
  <c r="K161" i="6"/>
  <c r="J165" i="15" l="1"/>
  <c r="K164" i="15"/>
  <c r="J162" i="14"/>
  <c r="K161" i="14"/>
  <c r="J162" i="13"/>
  <c r="K161" i="13"/>
  <c r="J172" i="5"/>
  <c r="K171" i="5"/>
  <c r="J180" i="12"/>
  <c r="K179" i="12"/>
  <c r="J187" i="11"/>
  <c r="K186" i="11"/>
  <c r="J180" i="10"/>
  <c r="K179" i="10"/>
  <c r="J165" i="9"/>
  <c r="K164" i="9"/>
  <c r="J163" i="8"/>
  <c r="K162" i="8"/>
  <c r="K285" i="7"/>
  <c r="J286" i="7"/>
  <c r="J163" i="6"/>
  <c r="K162" i="6"/>
  <c r="J166" i="15" l="1"/>
  <c r="K165" i="15"/>
  <c r="J163" i="14"/>
  <c r="K162" i="14"/>
  <c r="J163" i="13"/>
  <c r="K162" i="13"/>
  <c r="J173" i="5"/>
  <c r="K172" i="5"/>
  <c r="J181" i="12"/>
  <c r="K180" i="12"/>
  <c r="J188" i="11"/>
  <c r="K187" i="11"/>
  <c r="J181" i="10"/>
  <c r="K180" i="10"/>
  <c r="J166" i="9"/>
  <c r="K165" i="9"/>
  <c r="J164" i="8"/>
  <c r="K163" i="8"/>
  <c r="J287" i="7"/>
  <c r="K286" i="7"/>
  <c r="J164" i="6"/>
  <c r="K163" i="6"/>
  <c r="J167" i="15" l="1"/>
  <c r="K166" i="15"/>
  <c r="J164" i="14"/>
  <c r="K163" i="14"/>
  <c r="J164" i="13"/>
  <c r="K163" i="13"/>
  <c r="J174" i="5"/>
  <c r="K173" i="5"/>
  <c r="J182" i="12"/>
  <c r="K181" i="12"/>
  <c r="J189" i="11"/>
  <c r="K188" i="11"/>
  <c r="J182" i="10"/>
  <c r="K181" i="10"/>
  <c r="K166" i="9"/>
  <c r="J167" i="9"/>
  <c r="J165" i="8"/>
  <c r="K164" i="8"/>
  <c r="J288" i="7"/>
  <c r="K287" i="7"/>
  <c r="J165" i="6"/>
  <c r="K164" i="6"/>
  <c r="J168" i="15" l="1"/>
  <c r="K167" i="15"/>
  <c r="J165" i="14"/>
  <c r="K164" i="14"/>
  <c r="J165" i="13"/>
  <c r="K164" i="13"/>
  <c r="J175" i="5"/>
  <c r="K174" i="5"/>
  <c r="J183" i="12"/>
  <c r="K182" i="12"/>
  <c r="J190" i="11"/>
  <c r="K189" i="11"/>
  <c r="J183" i="10"/>
  <c r="K182" i="10"/>
  <c r="J168" i="9"/>
  <c r="K167" i="9"/>
  <c r="J166" i="8"/>
  <c r="K165" i="8"/>
  <c r="J289" i="7"/>
  <c r="K288" i="7"/>
  <c r="J166" i="6"/>
  <c r="K165" i="6"/>
  <c r="J169" i="15" l="1"/>
  <c r="K168" i="15"/>
  <c r="J166" i="14"/>
  <c r="K165" i="14"/>
  <c r="J166" i="13"/>
  <c r="K165" i="13"/>
  <c r="J176" i="5"/>
  <c r="K175" i="5"/>
  <c r="J184" i="12"/>
  <c r="K183" i="12"/>
  <c r="J191" i="11"/>
  <c r="K190" i="11"/>
  <c r="J184" i="10"/>
  <c r="K183" i="10"/>
  <c r="J169" i="9"/>
  <c r="K168" i="9"/>
  <c r="J167" i="8"/>
  <c r="K166" i="8"/>
  <c r="J290" i="7"/>
  <c r="K289" i="7"/>
  <c r="J167" i="6"/>
  <c r="K166" i="6"/>
  <c r="J170" i="15" l="1"/>
  <c r="K169" i="15"/>
  <c r="J167" i="14"/>
  <c r="K166" i="14"/>
  <c r="J167" i="13"/>
  <c r="K166" i="13"/>
  <c r="J177" i="5"/>
  <c r="K176" i="5"/>
  <c r="J185" i="12"/>
  <c r="K184" i="12"/>
  <c r="J192" i="11"/>
  <c r="K191" i="11"/>
  <c r="J185" i="10"/>
  <c r="K184" i="10"/>
  <c r="J170" i="9"/>
  <c r="K169" i="9"/>
  <c r="J168" i="8"/>
  <c r="K167" i="8"/>
  <c r="J291" i="7"/>
  <c r="K290" i="7"/>
  <c r="J168" i="6"/>
  <c r="K167" i="6"/>
  <c r="J171" i="15" l="1"/>
  <c r="K170" i="15"/>
  <c r="J168" i="14"/>
  <c r="K167" i="14"/>
  <c r="J168" i="13"/>
  <c r="K167" i="13"/>
  <c r="J178" i="5"/>
  <c r="K177" i="5"/>
  <c r="J186" i="12"/>
  <c r="K185" i="12"/>
  <c r="K192" i="11"/>
  <c r="J193" i="11"/>
  <c r="J186" i="10"/>
  <c r="K185" i="10"/>
  <c r="J171" i="9"/>
  <c r="K170" i="9"/>
  <c r="J169" i="8"/>
  <c r="K168" i="8"/>
  <c r="J292" i="7"/>
  <c r="K291" i="7"/>
  <c r="J169" i="6"/>
  <c r="K168" i="6"/>
  <c r="J172" i="15" l="1"/>
  <c r="K171" i="15"/>
  <c r="J169" i="14"/>
  <c r="K168" i="14"/>
  <c r="J169" i="13"/>
  <c r="K168" i="13"/>
  <c r="J179" i="5"/>
  <c r="K178" i="5"/>
  <c r="J187" i="12"/>
  <c r="K186" i="12"/>
  <c r="J194" i="11"/>
  <c r="K193" i="11"/>
  <c r="J187" i="10"/>
  <c r="K186" i="10"/>
  <c r="J172" i="9"/>
  <c r="K171" i="9"/>
  <c r="J170" i="8"/>
  <c r="K169" i="8"/>
  <c r="J293" i="7"/>
  <c r="K292" i="7"/>
  <c r="J170" i="6"/>
  <c r="K169" i="6"/>
  <c r="J173" i="15" l="1"/>
  <c r="K172" i="15"/>
  <c r="J170" i="14"/>
  <c r="K169" i="14"/>
  <c r="J170" i="13"/>
  <c r="K169" i="13"/>
  <c r="J180" i="5"/>
  <c r="K179" i="5"/>
  <c r="J188" i="12"/>
  <c r="K187" i="12"/>
  <c r="J195" i="11"/>
  <c r="K194" i="11"/>
  <c r="J188" i="10"/>
  <c r="K187" i="10"/>
  <c r="J173" i="9"/>
  <c r="K172" i="9"/>
  <c r="J171" i="8"/>
  <c r="K170" i="8"/>
  <c r="J294" i="7"/>
  <c r="K293" i="7"/>
  <c r="J171" i="6"/>
  <c r="K170" i="6"/>
  <c r="J174" i="15" l="1"/>
  <c r="K173" i="15"/>
  <c r="J171" i="14"/>
  <c r="K170" i="14"/>
  <c r="J171" i="13"/>
  <c r="K170" i="13"/>
  <c r="J181" i="5"/>
  <c r="K180" i="5"/>
  <c r="J189" i="12"/>
  <c r="K188" i="12"/>
  <c r="J196" i="11"/>
  <c r="K195" i="11"/>
  <c r="J189" i="10"/>
  <c r="K188" i="10"/>
  <c r="J174" i="9"/>
  <c r="K173" i="9"/>
  <c r="J172" i="8"/>
  <c r="K171" i="8"/>
  <c r="J295" i="7"/>
  <c r="K294" i="7"/>
  <c r="J172" i="6"/>
  <c r="K171" i="6"/>
  <c r="J175" i="15" l="1"/>
  <c r="K174" i="15"/>
  <c r="J172" i="14"/>
  <c r="K171" i="14"/>
  <c r="J172" i="13"/>
  <c r="K171" i="13"/>
  <c r="J182" i="5"/>
  <c r="K181" i="5"/>
  <c r="J190" i="12"/>
  <c r="K189" i="12"/>
  <c r="J197" i="11"/>
  <c r="K196" i="11"/>
  <c r="J190" i="10"/>
  <c r="K189" i="10"/>
  <c r="J175" i="9"/>
  <c r="K174" i="9"/>
  <c r="J173" i="8"/>
  <c r="K172" i="8"/>
  <c r="J296" i="7"/>
  <c r="K295" i="7"/>
  <c r="J173" i="6"/>
  <c r="K172" i="6"/>
  <c r="J176" i="15" l="1"/>
  <c r="K175" i="15"/>
  <c r="J173" i="14"/>
  <c r="K172" i="14"/>
  <c r="J173" i="13"/>
  <c r="K172" i="13"/>
  <c r="J183" i="5"/>
  <c r="K182" i="5"/>
  <c r="J191" i="12"/>
  <c r="K190" i="12"/>
  <c r="J198" i="11"/>
  <c r="K197" i="11"/>
  <c r="J191" i="10"/>
  <c r="K190" i="10"/>
  <c r="J176" i="9"/>
  <c r="K175" i="9"/>
  <c r="J174" i="8"/>
  <c r="K173" i="8"/>
  <c r="J297" i="7"/>
  <c r="K296" i="7"/>
  <c r="J174" i="6"/>
  <c r="K173" i="6"/>
  <c r="J177" i="15" l="1"/>
  <c r="K176" i="15"/>
  <c r="J174" i="14"/>
  <c r="K173" i="14"/>
  <c r="J174" i="13"/>
  <c r="K173" i="13"/>
  <c r="J184" i="5"/>
  <c r="K183" i="5"/>
  <c r="J192" i="12"/>
  <c r="K191" i="12"/>
  <c r="J199" i="11"/>
  <c r="K198" i="11"/>
  <c r="J192" i="10"/>
  <c r="K191" i="10"/>
  <c r="J177" i="9"/>
  <c r="K176" i="9"/>
  <c r="J175" i="8"/>
  <c r="K174" i="8"/>
  <c r="J298" i="7"/>
  <c r="K297" i="7"/>
  <c r="J175" i="6"/>
  <c r="K174" i="6"/>
  <c r="J178" i="15" l="1"/>
  <c r="K177" i="15"/>
  <c r="J175" i="14"/>
  <c r="K174" i="14"/>
  <c r="J175" i="13"/>
  <c r="K174" i="13"/>
  <c r="J185" i="5"/>
  <c r="K184" i="5"/>
  <c r="J193" i="12"/>
  <c r="K192" i="12"/>
  <c r="K199" i="11"/>
  <c r="J200" i="11"/>
  <c r="J193" i="10"/>
  <c r="K192" i="10"/>
  <c r="J178" i="9"/>
  <c r="K177" i="9"/>
  <c r="J176" i="8"/>
  <c r="K175" i="8"/>
  <c r="J299" i="7"/>
  <c r="K298" i="7"/>
  <c r="J176" i="6"/>
  <c r="K175" i="6"/>
  <c r="J179" i="15" l="1"/>
  <c r="K178" i="15"/>
  <c r="J176" i="14"/>
  <c r="K175" i="14"/>
  <c r="J176" i="13"/>
  <c r="K175" i="13"/>
  <c r="J186" i="5"/>
  <c r="K185" i="5"/>
  <c r="J194" i="12"/>
  <c r="K193" i="12"/>
  <c r="K200" i="11"/>
  <c r="J201" i="11"/>
  <c r="J194" i="10"/>
  <c r="K193" i="10"/>
  <c r="J179" i="9"/>
  <c r="K178" i="9"/>
  <c r="J177" i="8"/>
  <c r="K176" i="8"/>
  <c r="J300" i="7"/>
  <c r="K299" i="7"/>
  <c r="J177" i="6"/>
  <c r="K176" i="6"/>
  <c r="J180" i="15" l="1"/>
  <c r="K179" i="15"/>
  <c r="J177" i="14"/>
  <c r="K176" i="14"/>
  <c r="J177" i="13"/>
  <c r="K176" i="13"/>
  <c r="J187" i="5"/>
  <c r="K186" i="5"/>
  <c r="J195" i="12"/>
  <c r="K194" i="12"/>
  <c r="J202" i="11"/>
  <c r="K201" i="11"/>
  <c r="J195" i="10"/>
  <c r="K194" i="10"/>
  <c r="J180" i="9"/>
  <c r="K179" i="9"/>
  <c r="J178" i="8"/>
  <c r="K177" i="8"/>
  <c r="J301" i="7"/>
  <c r="K300" i="7"/>
  <c r="J178" i="6"/>
  <c r="K177" i="6"/>
  <c r="J181" i="15" l="1"/>
  <c r="K180" i="15"/>
  <c r="J178" i="14"/>
  <c r="K177" i="14"/>
  <c r="J178" i="13"/>
  <c r="K177" i="13"/>
  <c r="J188" i="5"/>
  <c r="K187" i="5"/>
  <c r="J196" i="12"/>
  <c r="K195" i="12"/>
  <c r="J203" i="11"/>
  <c r="K202" i="11"/>
  <c r="J196" i="10"/>
  <c r="K195" i="10"/>
  <c r="J181" i="9"/>
  <c r="K180" i="9"/>
  <c r="J179" i="8"/>
  <c r="K178" i="8"/>
  <c r="J302" i="7"/>
  <c r="K301" i="7"/>
  <c r="J179" i="6"/>
  <c r="K178" i="6"/>
  <c r="J182" i="15" l="1"/>
  <c r="K181" i="15"/>
  <c r="J179" i="14"/>
  <c r="K178" i="14"/>
  <c r="J179" i="13"/>
  <c r="K178" i="13"/>
  <c r="J189" i="5"/>
  <c r="K188" i="5"/>
  <c r="J197" i="12"/>
  <c r="K196" i="12"/>
  <c r="J204" i="11"/>
  <c r="K203" i="11"/>
  <c r="J197" i="10"/>
  <c r="K196" i="10"/>
  <c r="J182" i="9"/>
  <c r="K181" i="9"/>
  <c r="J180" i="8"/>
  <c r="K179" i="8"/>
  <c r="J303" i="7"/>
  <c r="K302" i="7"/>
  <c r="J180" i="6"/>
  <c r="K179" i="6"/>
  <c r="J183" i="15" l="1"/>
  <c r="K182" i="15"/>
  <c r="J180" i="14"/>
  <c r="K179" i="14"/>
  <c r="J180" i="13"/>
  <c r="K179" i="13"/>
  <c r="J190" i="5"/>
  <c r="K189" i="5"/>
  <c r="J198" i="12"/>
  <c r="K197" i="12"/>
  <c r="J205" i="11"/>
  <c r="K204" i="11"/>
  <c r="J198" i="10"/>
  <c r="K197" i="10"/>
  <c r="J183" i="9"/>
  <c r="K182" i="9"/>
  <c r="J181" i="8"/>
  <c r="K180" i="8"/>
  <c r="J304" i="7"/>
  <c r="K303" i="7"/>
  <c r="J181" i="6"/>
  <c r="K180" i="6"/>
  <c r="J184" i="15" l="1"/>
  <c r="K183" i="15"/>
  <c r="J181" i="14"/>
  <c r="K180" i="14"/>
  <c r="J181" i="13"/>
  <c r="K180" i="13"/>
  <c r="J191" i="5"/>
  <c r="K190" i="5"/>
  <c r="J199" i="12"/>
  <c r="K198" i="12"/>
  <c r="J206" i="11"/>
  <c r="K205" i="11"/>
  <c r="J199" i="10"/>
  <c r="K198" i="10"/>
  <c r="K183" i="9"/>
  <c r="J184" i="9"/>
  <c r="J182" i="8"/>
  <c r="K181" i="8"/>
  <c r="J305" i="7"/>
  <c r="K304" i="7"/>
  <c r="J182" i="6"/>
  <c r="K181" i="6"/>
  <c r="J185" i="15" l="1"/>
  <c r="K184" i="15"/>
  <c r="J182" i="14"/>
  <c r="K181" i="14"/>
  <c r="J182" i="13"/>
  <c r="K181" i="13"/>
  <c r="J192" i="5"/>
  <c r="K191" i="5"/>
  <c r="J200" i="12"/>
  <c r="K199" i="12"/>
  <c r="J207" i="11"/>
  <c r="K206" i="11"/>
  <c r="J200" i="10"/>
  <c r="K199" i="10"/>
  <c r="J185" i="9"/>
  <c r="K184" i="9"/>
  <c r="J183" i="8"/>
  <c r="K182" i="8"/>
  <c r="J306" i="7"/>
  <c r="K305" i="7"/>
  <c r="J183" i="6"/>
  <c r="K182" i="6"/>
  <c r="J186" i="15" l="1"/>
  <c r="K185" i="15"/>
  <c r="J183" i="14"/>
  <c r="K182" i="14"/>
  <c r="J183" i="13"/>
  <c r="K182" i="13"/>
  <c r="J193" i="5"/>
  <c r="K192" i="5"/>
  <c r="J201" i="12"/>
  <c r="K200" i="12"/>
  <c r="J208" i="11"/>
  <c r="K207" i="11"/>
  <c r="J201" i="10"/>
  <c r="K200" i="10"/>
  <c r="J186" i="9"/>
  <c r="K185" i="9"/>
  <c r="J184" i="8"/>
  <c r="K183" i="8"/>
  <c r="J307" i="7"/>
  <c r="K306" i="7"/>
  <c r="J184" i="6"/>
  <c r="K183" i="6"/>
  <c r="J187" i="15" l="1"/>
  <c r="K186" i="15"/>
  <c r="J184" i="14"/>
  <c r="K183" i="14"/>
  <c r="J184" i="13"/>
  <c r="K183" i="13"/>
  <c r="J194" i="5"/>
  <c r="K193" i="5"/>
  <c r="J202" i="12"/>
  <c r="K201" i="12"/>
  <c r="J209" i="11"/>
  <c r="K208" i="11"/>
  <c r="J202" i="10"/>
  <c r="K201" i="10"/>
  <c r="J187" i="9"/>
  <c r="K186" i="9"/>
  <c r="J185" i="8"/>
  <c r="K184" i="8"/>
  <c r="J308" i="7"/>
  <c r="K307" i="7"/>
  <c r="J185" i="6"/>
  <c r="K184" i="6"/>
  <c r="J188" i="15" l="1"/>
  <c r="K187" i="15"/>
  <c r="J185" i="14"/>
  <c r="K184" i="14"/>
  <c r="J185" i="13"/>
  <c r="K184" i="13"/>
  <c r="J195" i="5"/>
  <c r="K194" i="5"/>
  <c r="J203" i="12"/>
  <c r="K202" i="12"/>
  <c r="J210" i="11"/>
  <c r="K209" i="11"/>
  <c r="J203" i="10"/>
  <c r="K202" i="10"/>
  <c r="J188" i="9"/>
  <c r="K187" i="9"/>
  <c r="J186" i="8"/>
  <c r="K185" i="8"/>
  <c r="J309" i="7"/>
  <c r="K308" i="7"/>
  <c r="J186" i="6"/>
  <c r="K185" i="6"/>
  <c r="J189" i="15" l="1"/>
  <c r="K188" i="15"/>
  <c r="J186" i="14"/>
  <c r="K185" i="14"/>
  <c r="J186" i="13"/>
  <c r="K185" i="13"/>
  <c r="J196" i="5"/>
  <c r="K195" i="5"/>
  <c r="J204" i="12"/>
  <c r="K203" i="12"/>
  <c r="J211" i="11"/>
  <c r="K210" i="11"/>
  <c r="J204" i="10"/>
  <c r="K203" i="10"/>
  <c r="J189" i="9"/>
  <c r="K188" i="9"/>
  <c r="J187" i="8"/>
  <c r="K186" i="8"/>
  <c r="J310" i="7"/>
  <c r="K309" i="7"/>
  <c r="J187" i="6"/>
  <c r="K186" i="6"/>
  <c r="J190" i="15" l="1"/>
  <c r="K189" i="15"/>
  <c r="J187" i="14"/>
  <c r="K186" i="14"/>
  <c r="J187" i="13"/>
  <c r="K186" i="13"/>
  <c r="J197" i="5"/>
  <c r="K196" i="5"/>
  <c r="J205" i="12"/>
  <c r="K204" i="12"/>
  <c r="J212" i="11"/>
  <c r="K211" i="11"/>
  <c r="J205" i="10"/>
  <c r="K204" i="10"/>
  <c r="J190" i="9"/>
  <c r="K189" i="9"/>
  <c r="J188" i="8"/>
  <c r="K187" i="8"/>
  <c r="J311" i="7"/>
  <c r="K310" i="7"/>
  <c r="J188" i="6"/>
  <c r="K187" i="6"/>
  <c r="J191" i="15" l="1"/>
  <c r="K190" i="15"/>
  <c r="J188" i="14"/>
  <c r="K187" i="14"/>
  <c r="J188" i="13"/>
  <c r="K187" i="13"/>
  <c r="J198" i="5"/>
  <c r="K197" i="5"/>
  <c r="J206" i="12"/>
  <c r="K205" i="12"/>
  <c r="J213" i="11"/>
  <c r="K212" i="11"/>
  <c r="J206" i="10"/>
  <c r="K205" i="10"/>
  <c r="J191" i="9"/>
  <c r="K190" i="9"/>
  <c r="J189" i="8"/>
  <c r="K188" i="8"/>
  <c r="J312" i="7"/>
  <c r="K311" i="7"/>
  <c r="J189" i="6"/>
  <c r="K188" i="6"/>
  <c r="J192" i="15" l="1"/>
  <c r="K191" i="15"/>
  <c r="J189" i="14"/>
  <c r="K188" i="14"/>
  <c r="J189" i="13"/>
  <c r="K188" i="13"/>
  <c r="J199" i="5"/>
  <c r="K198" i="5"/>
  <c r="J207" i="12"/>
  <c r="K206" i="12"/>
  <c r="J214" i="11"/>
  <c r="K213" i="11"/>
  <c r="J207" i="10"/>
  <c r="K206" i="10"/>
  <c r="J192" i="9"/>
  <c r="K191" i="9"/>
  <c r="K189" i="8"/>
  <c r="J190" i="8"/>
  <c r="J313" i="7"/>
  <c r="K312" i="7"/>
  <c r="J190" i="6"/>
  <c r="K189" i="6"/>
  <c r="J193" i="15" l="1"/>
  <c r="K192" i="15"/>
  <c r="J190" i="14"/>
  <c r="K189" i="14"/>
  <c r="J190" i="13"/>
  <c r="K189" i="13"/>
  <c r="J200" i="5"/>
  <c r="K199" i="5"/>
  <c r="J208" i="12"/>
  <c r="K207" i="12"/>
  <c r="J215" i="11"/>
  <c r="K214" i="11"/>
  <c r="J208" i="10"/>
  <c r="K207" i="10"/>
  <c r="J193" i="9"/>
  <c r="K192" i="9"/>
  <c r="J191" i="8"/>
  <c r="K190" i="8"/>
  <c r="J314" i="7"/>
  <c r="K313" i="7"/>
  <c r="J191" i="6"/>
  <c r="K190" i="6"/>
  <c r="J194" i="15" l="1"/>
  <c r="K193" i="15"/>
  <c r="J191" i="14"/>
  <c r="K190" i="14"/>
  <c r="J191" i="13"/>
  <c r="K190" i="13"/>
  <c r="J201" i="5"/>
  <c r="K200" i="5"/>
  <c r="J209" i="12"/>
  <c r="K208" i="12"/>
  <c r="J216" i="11"/>
  <c r="K215" i="11"/>
  <c r="J209" i="10"/>
  <c r="K208" i="10"/>
  <c r="J194" i="9"/>
  <c r="K193" i="9"/>
  <c r="J192" i="8"/>
  <c r="K191" i="8"/>
  <c r="J315" i="7"/>
  <c r="K314" i="7"/>
  <c r="J192" i="6"/>
  <c r="K191" i="6"/>
  <c r="J195" i="15" l="1"/>
  <c r="K194" i="15"/>
  <c r="J192" i="14"/>
  <c r="K191" i="14"/>
  <c r="J192" i="13"/>
  <c r="K191" i="13"/>
  <c r="J202" i="5"/>
  <c r="K201" i="5"/>
  <c r="J210" i="12"/>
  <c r="K209" i="12"/>
  <c r="J217" i="11"/>
  <c r="K216" i="11"/>
  <c r="J210" i="10"/>
  <c r="K209" i="10"/>
  <c r="J195" i="9"/>
  <c r="K194" i="9"/>
  <c r="J193" i="8"/>
  <c r="K192" i="8"/>
  <c r="J316" i="7"/>
  <c r="K315" i="7"/>
  <c r="J193" i="6"/>
  <c r="K192" i="6"/>
  <c r="J196" i="15" l="1"/>
  <c r="K195" i="15"/>
  <c r="J193" i="14"/>
  <c r="K192" i="14"/>
  <c r="J193" i="13"/>
  <c r="K192" i="13"/>
  <c r="J203" i="5"/>
  <c r="K202" i="5"/>
  <c r="J211" i="12"/>
  <c r="K210" i="12"/>
  <c r="J218" i="11"/>
  <c r="K217" i="11"/>
  <c r="J211" i="10"/>
  <c r="K210" i="10"/>
  <c r="J196" i="9"/>
  <c r="K195" i="9"/>
  <c r="K193" i="8"/>
  <c r="J194" i="8"/>
  <c r="J317" i="7"/>
  <c r="K316" i="7"/>
  <c r="J194" i="6"/>
  <c r="K193" i="6"/>
  <c r="J197" i="15" l="1"/>
  <c r="K196" i="15"/>
  <c r="J194" i="14"/>
  <c r="K193" i="14"/>
  <c r="J194" i="13"/>
  <c r="K193" i="13"/>
  <c r="J204" i="5"/>
  <c r="K203" i="5"/>
  <c r="J212" i="12"/>
  <c r="K211" i="12"/>
  <c r="J219" i="11"/>
  <c r="K218" i="11"/>
  <c r="J212" i="10"/>
  <c r="K211" i="10"/>
  <c r="J197" i="9"/>
  <c r="K196" i="9"/>
  <c r="J195" i="8"/>
  <c r="K194" i="8"/>
  <c r="J318" i="7"/>
  <c r="K317" i="7"/>
  <c r="J195" i="6"/>
  <c r="K194" i="6"/>
  <c r="J198" i="15" l="1"/>
  <c r="K197" i="15"/>
  <c r="J195" i="14"/>
  <c r="K194" i="14"/>
  <c r="J195" i="13"/>
  <c r="K194" i="13"/>
  <c r="J205" i="5"/>
  <c r="K204" i="5"/>
  <c r="J213" i="12"/>
  <c r="K212" i="12"/>
  <c r="J220" i="11"/>
  <c r="K219" i="11"/>
  <c r="J213" i="10"/>
  <c r="K212" i="10"/>
  <c r="J198" i="9"/>
  <c r="K197" i="9"/>
  <c r="J196" i="8"/>
  <c r="K195" i="8"/>
  <c r="J319" i="7"/>
  <c r="K318" i="7"/>
  <c r="J196" i="6"/>
  <c r="K195" i="6"/>
  <c r="J199" i="15" l="1"/>
  <c r="K198" i="15"/>
  <c r="J196" i="14"/>
  <c r="K195" i="14"/>
  <c r="J196" i="13"/>
  <c r="K195" i="13"/>
  <c r="J206" i="5"/>
  <c r="K205" i="5"/>
  <c r="J214" i="12"/>
  <c r="K213" i="12"/>
  <c r="J221" i="11"/>
  <c r="K220" i="11"/>
  <c r="J214" i="10"/>
  <c r="K213" i="10"/>
  <c r="J199" i="9"/>
  <c r="K198" i="9"/>
  <c r="J197" i="8"/>
  <c r="K196" i="8"/>
  <c r="J320" i="7"/>
  <c r="K319" i="7"/>
  <c r="J197" i="6"/>
  <c r="K196" i="6"/>
  <c r="J200" i="15" l="1"/>
  <c r="K199" i="15"/>
  <c r="J197" i="14"/>
  <c r="K196" i="14"/>
  <c r="J197" i="13"/>
  <c r="K196" i="13"/>
  <c r="J207" i="5"/>
  <c r="K206" i="5"/>
  <c r="J215" i="12"/>
  <c r="K214" i="12"/>
  <c r="J222" i="11"/>
  <c r="K221" i="11"/>
  <c r="J215" i="10"/>
  <c r="K214" i="10"/>
  <c r="J200" i="9"/>
  <c r="K199" i="9"/>
  <c r="J198" i="8"/>
  <c r="K197" i="8"/>
  <c r="J321" i="7"/>
  <c r="K320" i="7"/>
  <c r="J198" i="6"/>
  <c r="K197" i="6"/>
  <c r="J201" i="15" l="1"/>
  <c r="K200" i="15"/>
  <c r="J198" i="14"/>
  <c r="K197" i="14"/>
  <c r="J198" i="13"/>
  <c r="K197" i="13"/>
  <c r="J208" i="5"/>
  <c r="K207" i="5"/>
  <c r="J216" i="12"/>
  <c r="K215" i="12"/>
  <c r="J223" i="11"/>
  <c r="K222" i="11"/>
  <c r="J216" i="10"/>
  <c r="K215" i="10"/>
  <c r="J201" i="9"/>
  <c r="K200" i="9"/>
  <c r="J199" i="8"/>
  <c r="K198" i="8"/>
  <c r="J322" i="7"/>
  <c r="K321" i="7"/>
  <c r="J199" i="6"/>
  <c r="K198" i="6"/>
  <c r="J202" i="15" l="1"/>
  <c r="K201" i="15"/>
  <c r="J199" i="14"/>
  <c r="K198" i="14"/>
  <c r="J199" i="13"/>
  <c r="K198" i="13"/>
  <c r="J209" i="5"/>
  <c r="K208" i="5"/>
  <c r="J217" i="12"/>
  <c r="K216" i="12"/>
  <c r="J224" i="11"/>
  <c r="K223" i="11"/>
  <c r="J217" i="10"/>
  <c r="K216" i="10"/>
  <c r="J202" i="9"/>
  <c r="K201" i="9"/>
  <c r="J200" i="8"/>
  <c r="K199" i="8"/>
  <c r="J323" i="7"/>
  <c r="K322" i="7"/>
  <c r="J200" i="6"/>
  <c r="K199" i="6"/>
  <c r="J203" i="15" l="1"/>
  <c r="K202" i="15"/>
  <c r="J200" i="14"/>
  <c r="K199" i="14"/>
  <c r="J200" i="13"/>
  <c r="K199" i="13"/>
  <c r="J210" i="5"/>
  <c r="K209" i="5"/>
  <c r="J218" i="12"/>
  <c r="K217" i="12"/>
  <c r="J225" i="11"/>
  <c r="K224" i="11"/>
  <c r="J218" i="10"/>
  <c r="K217" i="10"/>
  <c r="J203" i="9"/>
  <c r="K202" i="9"/>
  <c r="J201" i="8"/>
  <c r="K200" i="8"/>
  <c r="J324" i="7"/>
  <c r="K323" i="7"/>
  <c r="J201" i="6"/>
  <c r="K200" i="6"/>
  <c r="J204" i="15" l="1"/>
  <c r="K203" i="15"/>
  <c r="J201" i="14"/>
  <c r="K200" i="14"/>
  <c r="J201" i="13"/>
  <c r="K200" i="13"/>
  <c r="K210" i="5"/>
  <c r="J211" i="5"/>
  <c r="J219" i="12"/>
  <c r="K218" i="12"/>
  <c r="J226" i="11"/>
  <c r="K225" i="11"/>
  <c r="J219" i="10"/>
  <c r="K218" i="10"/>
  <c r="J204" i="9"/>
  <c r="K203" i="9"/>
  <c r="K201" i="8"/>
  <c r="J202" i="8"/>
  <c r="J325" i="7"/>
  <c r="K324" i="7"/>
  <c r="J202" i="6"/>
  <c r="K201" i="6"/>
  <c r="J205" i="15" l="1"/>
  <c r="K204" i="15"/>
  <c r="J202" i="14"/>
  <c r="K201" i="14"/>
  <c r="J202" i="13"/>
  <c r="K201" i="13"/>
  <c r="J212" i="5"/>
  <c r="K211" i="5"/>
  <c r="J220" i="12"/>
  <c r="K219" i="12"/>
  <c r="J227" i="11"/>
  <c r="K226" i="11"/>
  <c r="J220" i="10"/>
  <c r="K219" i="10"/>
  <c r="J205" i="9"/>
  <c r="K204" i="9"/>
  <c r="J203" i="8"/>
  <c r="K202" i="8"/>
  <c r="J326" i="7"/>
  <c r="K325" i="7"/>
  <c r="J203" i="6"/>
  <c r="K202" i="6"/>
  <c r="J206" i="15" l="1"/>
  <c r="K205" i="15"/>
  <c r="J203" i="14"/>
  <c r="K202" i="14"/>
  <c r="J203" i="13"/>
  <c r="K202" i="13"/>
  <c r="J213" i="5"/>
  <c r="K212" i="5"/>
  <c r="J221" i="12"/>
  <c r="K220" i="12"/>
  <c r="J228" i="11"/>
  <c r="K227" i="11"/>
  <c r="J221" i="10"/>
  <c r="K220" i="10"/>
  <c r="J206" i="9"/>
  <c r="K205" i="9"/>
  <c r="J204" i="8"/>
  <c r="K203" i="8"/>
  <c r="J327" i="7"/>
  <c r="K326" i="7"/>
  <c r="J204" i="6"/>
  <c r="K203" i="6"/>
  <c r="J207" i="15" l="1"/>
  <c r="K206" i="15"/>
  <c r="J204" i="14"/>
  <c r="K203" i="14"/>
  <c r="J204" i="13"/>
  <c r="K203" i="13"/>
  <c r="J214" i="5"/>
  <c r="K213" i="5"/>
  <c r="J222" i="12"/>
  <c r="K221" i="12"/>
  <c r="J229" i="11"/>
  <c r="K228" i="11"/>
  <c r="J222" i="10"/>
  <c r="K221" i="10"/>
  <c r="J207" i="9"/>
  <c r="K206" i="9"/>
  <c r="J205" i="8"/>
  <c r="K204" i="8"/>
  <c r="J328" i="7"/>
  <c r="K327" i="7"/>
  <c r="J205" i="6"/>
  <c r="K204" i="6"/>
  <c r="J208" i="15" l="1"/>
  <c r="K207" i="15"/>
  <c r="J205" i="14"/>
  <c r="K204" i="14"/>
  <c r="J205" i="13"/>
  <c r="K204" i="13"/>
  <c r="K214" i="5"/>
  <c r="J215" i="5"/>
  <c r="J223" i="12"/>
  <c r="K222" i="12"/>
  <c r="J230" i="11"/>
  <c r="K229" i="11"/>
  <c r="J223" i="10"/>
  <c r="K222" i="10"/>
  <c r="J208" i="9"/>
  <c r="K207" i="9"/>
  <c r="J206" i="8"/>
  <c r="K205" i="8"/>
  <c r="J329" i="7"/>
  <c r="K328" i="7"/>
  <c r="J206" i="6"/>
  <c r="K205" i="6"/>
  <c r="J209" i="15" l="1"/>
  <c r="K208" i="15"/>
  <c r="J206" i="14"/>
  <c r="K205" i="14"/>
  <c r="J206" i="13"/>
  <c r="K205" i="13"/>
  <c r="J216" i="5"/>
  <c r="K215" i="5"/>
  <c r="J224" i="12"/>
  <c r="K223" i="12"/>
  <c r="J231" i="11"/>
  <c r="K230" i="11"/>
  <c r="J224" i="10"/>
  <c r="K223" i="10"/>
  <c r="J209" i="9"/>
  <c r="K208" i="9"/>
  <c r="J207" i="8"/>
  <c r="K206" i="8"/>
  <c r="J330" i="7"/>
  <c r="K329" i="7"/>
  <c r="J207" i="6"/>
  <c r="K206" i="6"/>
  <c r="J210" i="15" l="1"/>
  <c r="K209" i="15"/>
  <c r="J207" i="14"/>
  <c r="K206" i="14"/>
  <c r="J207" i="13"/>
  <c r="K206" i="13"/>
  <c r="J217" i="5"/>
  <c r="K216" i="5"/>
  <c r="J225" i="12"/>
  <c r="K224" i="12"/>
  <c r="J232" i="11"/>
  <c r="K231" i="11"/>
  <c r="J225" i="10"/>
  <c r="K224" i="10"/>
  <c r="J210" i="9"/>
  <c r="K209" i="9"/>
  <c r="J208" i="8"/>
  <c r="K207" i="8"/>
  <c r="J331" i="7"/>
  <c r="K330" i="7"/>
  <c r="J208" i="6"/>
  <c r="K207" i="6"/>
  <c r="J211" i="15" l="1"/>
  <c r="K210" i="15"/>
  <c r="J208" i="14"/>
  <c r="K207" i="14"/>
  <c r="J208" i="13"/>
  <c r="K207" i="13"/>
  <c r="J218" i="5"/>
  <c r="K217" i="5"/>
  <c r="J226" i="12"/>
  <c r="K225" i="12"/>
  <c r="J233" i="11"/>
  <c r="K232" i="11"/>
  <c r="J226" i="10"/>
  <c r="K225" i="10"/>
  <c r="J211" i="9"/>
  <c r="K210" i="9"/>
  <c r="J209" i="8"/>
  <c r="K208" i="8"/>
  <c r="J332" i="7"/>
  <c r="K331" i="7"/>
  <c r="J209" i="6"/>
  <c r="K208" i="6"/>
  <c r="J212" i="15" l="1"/>
  <c r="K211" i="15"/>
  <c r="J209" i="14"/>
  <c r="K208" i="14"/>
  <c r="J209" i="13"/>
  <c r="K208" i="13"/>
  <c r="K218" i="5"/>
  <c r="J219" i="5"/>
  <c r="J227" i="12"/>
  <c r="K226" i="12"/>
  <c r="J234" i="11"/>
  <c r="K233" i="11"/>
  <c r="J227" i="10"/>
  <c r="K226" i="10"/>
  <c r="K211" i="9"/>
  <c r="J212" i="9"/>
  <c r="J210" i="8"/>
  <c r="K209" i="8"/>
  <c r="J333" i="7"/>
  <c r="K332" i="7"/>
  <c r="J210" i="6"/>
  <c r="K209" i="6"/>
  <c r="J213" i="15" l="1"/>
  <c r="K212" i="15"/>
  <c r="J210" i="14"/>
  <c r="K209" i="14"/>
  <c r="J210" i="13"/>
  <c r="K209" i="13"/>
  <c r="J220" i="5"/>
  <c r="K219" i="5"/>
  <c r="J228" i="12"/>
  <c r="K227" i="12"/>
  <c r="J235" i="11"/>
  <c r="K234" i="11"/>
  <c r="J228" i="10"/>
  <c r="K227" i="10"/>
  <c r="J213" i="9"/>
  <c r="K212" i="9"/>
  <c r="J211" i="8"/>
  <c r="K210" i="8"/>
  <c r="J334" i="7"/>
  <c r="K333" i="7"/>
  <c r="J211" i="6"/>
  <c r="K210" i="6"/>
  <c r="J214" i="15" l="1"/>
  <c r="K213" i="15"/>
  <c r="J211" i="14"/>
  <c r="K210" i="14"/>
  <c r="J211" i="13"/>
  <c r="K210" i="13"/>
  <c r="J221" i="5"/>
  <c r="K220" i="5"/>
  <c r="J229" i="12"/>
  <c r="K228" i="12"/>
  <c r="J236" i="11"/>
  <c r="K235" i="11"/>
  <c r="J229" i="10"/>
  <c r="K228" i="10"/>
  <c r="J214" i="9"/>
  <c r="K213" i="9"/>
  <c r="J212" i="8"/>
  <c r="K211" i="8"/>
  <c r="J335" i="7"/>
  <c r="K334" i="7"/>
  <c r="J212" i="6"/>
  <c r="K211" i="6"/>
  <c r="J215" i="15" l="1"/>
  <c r="K214" i="15"/>
  <c r="J212" i="14"/>
  <c r="K211" i="14"/>
  <c r="J212" i="13"/>
  <c r="K211" i="13"/>
  <c r="J222" i="5"/>
  <c r="K221" i="5"/>
  <c r="J230" i="12"/>
  <c r="K229" i="12"/>
  <c r="J237" i="11"/>
  <c r="K236" i="11"/>
  <c r="J230" i="10"/>
  <c r="K229" i="10"/>
  <c r="J215" i="9"/>
  <c r="K214" i="9"/>
  <c r="J213" i="8"/>
  <c r="K212" i="8"/>
  <c r="J336" i="7"/>
  <c r="K335" i="7"/>
  <c r="J213" i="6"/>
  <c r="K212" i="6"/>
  <c r="J216" i="15" l="1"/>
  <c r="K215" i="15"/>
  <c r="J213" i="14"/>
  <c r="K212" i="14"/>
  <c r="J213" i="13"/>
  <c r="K212" i="13"/>
  <c r="J223" i="5"/>
  <c r="K222" i="5"/>
  <c r="J231" i="12"/>
  <c r="K230" i="12"/>
  <c r="J238" i="11"/>
  <c r="K237" i="11"/>
  <c r="J231" i="10"/>
  <c r="K230" i="10"/>
  <c r="K215" i="9"/>
  <c r="J216" i="9"/>
  <c r="J214" i="8"/>
  <c r="K213" i="8"/>
  <c r="J337" i="7"/>
  <c r="K336" i="7"/>
  <c r="J214" i="6"/>
  <c r="K213" i="6"/>
  <c r="J217" i="15" l="1"/>
  <c r="K216" i="15"/>
  <c r="J214" i="14"/>
  <c r="K213" i="14"/>
  <c r="J214" i="13"/>
  <c r="K213" i="13"/>
  <c r="J224" i="5"/>
  <c r="K223" i="5"/>
  <c r="J232" i="12"/>
  <c r="K231" i="12"/>
  <c r="J239" i="11"/>
  <c r="K238" i="11"/>
  <c r="J232" i="10"/>
  <c r="K231" i="10"/>
  <c r="J217" i="9"/>
  <c r="K216" i="9"/>
  <c r="J215" i="8"/>
  <c r="K214" i="8"/>
  <c r="J338" i="7"/>
  <c r="K337" i="7"/>
  <c r="J215" i="6"/>
  <c r="K214" i="6"/>
  <c r="J218" i="15" l="1"/>
  <c r="K217" i="15"/>
  <c r="J215" i="14"/>
  <c r="K214" i="14"/>
  <c r="J215" i="13"/>
  <c r="K214" i="13"/>
  <c r="J225" i="5"/>
  <c r="K224" i="5"/>
  <c r="J233" i="12"/>
  <c r="K232" i="12"/>
  <c r="J240" i="11"/>
  <c r="K239" i="11"/>
  <c r="J233" i="10"/>
  <c r="K232" i="10"/>
  <c r="J218" i="9"/>
  <c r="K217" i="9"/>
  <c r="J216" i="8"/>
  <c r="K215" i="8"/>
  <c r="J339" i="7"/>
  <c r="K338" i="7"/>
  <c r="J216" i="6"/>
  <c r="K215" i="6"/>
  <c r="J219" i="15" l="1"/>
  <c r="K218" i="15"/>
  <c r="J216" i="14"/>
  <c r="K215" i="14"/>
  <c r="J216" i="13"/>
  <c r="K215" i="13"/>
  <c r="J226" i="5"/>
  <c r="K225" i="5"/>
  <c r="J234" i="12"/>
  <c r="K233" i="12"/>
  <c r="J241" i="11"/>
  <c r="K240" i="11"/>
  <c r="K233" i="10"/>
  <c r="J234" i="10"/>
  <c r="J219" i="9"/>
  <c r="K218" i="9"/>
  <c r="J217" i="8"/>
  <c r="K216" i="8"/>
  <c r="J340" i="7"/>
  <c r="K339" i="7"/>
  <c r="J217" i="6"/>
  <c r="K216" i="6"/>
  <c r="J220" i="15" l="1"/>
  <c r="K219" i="15"/>
  <c r="J217" i="14"/>
  <c r="K216" i="14"/>
  <c r="J217" i="13"/>
  <c r="K216" i="13"/>
  <c r="J227" i="5"/>
  <c r="K226" i="5"/>
  <c r="J235" i="12"/>
  <c r="K234" i="12"/>
  <c r="K241" i="11"/>
  <c r="J242" i="11"/>
  <c r="J235" i="10"/>
  <c r="K234" i="10"/>
  <c r="K219" i="9"/>
  <c r="J220" i="9"/>
  <c r="J218" i="8"/>
  <c r="K217" i="8"/>
  <c r="J341" i="7"/>
  <c r="K340" i="7"/>
  <c r="J218" i="6"/>
  <c r="K217" i="6"/>
  <c r="J221" i="15" l="1"/>
  <c r="K220" i="15"/>
  <c r="J218" i="14"/>
  <c r="K217" i="14"/>
  <c r="J218" i="13"/>
  <c r="K217" i="13"/>
  <c r="J228" i="5"/>
  <c r="K227" i="5"/>
  <c r="J236" i="12"/>
  <c r="K235" i="12"/>
  <c r="J243" i="11"/>
  <c r="K242" i="11"/>
  <c r="J236" i="10"/>
  <c r="K235" i="10"/>
  <c r="J221" i="9"/>
  <c r="K220" i="9"/>
  <c r="J219" i="8"/>
  <c r="K218" i="8"/>
  <c r="J342" i="7"/>
  <c r="K341" i="7"/>
  <c r="J219" i="6"/>
  <c r="K218" i="6"/>
  <c r="J222" i="15" l="1"/>
  <c r="K221" i="15"/>
  <c r="J219" i="14"/>
  <c r="K218" i="14"/>
  <c r="J219" i="13"/>
  <c r="K218" i="13"/>
  <c r="J229" i="5"/>
  <c r="K228" i="5"/>
  <c r="J237" i="12"/>
  <c r="K236" i="12"/>
  <c r="J244" i="11"/>
  <c r="K243" i="11"/>
  <c r="J237" i="10"/>
  <c r="K236" i="10"/>
  <c r="J222" i="9"/>
  <c r="K221" i="9"/>
  <c r="J220" i="8"/>
  <c r="K219" i="8"/>
  <c r="J343" i="7"/>
  <c r="K342" i="7"/>
  <c r="J220" i="6"/>
  <c r="K219" i="6"/>
  <c r="J223" i="15" l="1"/>
  <c r="K222" i="15"/>
  <c r="J220" i="14"/>
  <c r="K219" i="14"/>
  <c r="J220" i="13"/>
  <c r="K219" i="13"/>
  <c r="J230" i="5"/>
  <c r="K229" i="5"/>
  <c r="J238" i="12"/>
  <c r="K237" i="12"/>
  <c r="J245" i="11"/>
  <c r="K244" i="11"/>
  <c r="J238" i="10"/>
  <c r="K237" i="10"/>
  <c r="J223" i="9"/>
  <c r="K222" i="9"/>
  <c r="J221" i="8"/>
  <c r="K220" i="8"/>
  <c r="J344" i="7"/>
  <c r="K343" i="7"/>
  <c r="J221" i="6"/>
  <c r="K220" i="6"/>
  <c r="J224" i="15" l="1"/>
  <c r="K223" i="15"/>
  <c r="J221" i="14"/>
  <c r="K220" i="14"/>
  <c r="J221" i="13"/>
  <c r="K220" i="13"/>
  <c r="J231" i="5"/>
  <c r="K230" i="5"/>
  <c r="J239" i="12"/>
  <c r="K238" i="12"/>
  <c r="J246" i="11"/>
  <c r="K245" i="11"/>
  <c r="J239" i="10"/>
  <c r="K238" i="10"/>
  <c r="J224" i="9"/>
  <c r="K223" i="9"/>
  <c r="J222" i="8"/>
  <c r="K221" i="8"/>
  <c r="J345" i="7"/>
  <c r="K344" i="7"/>
  <c r="J222" i="6"/>
  <c r="K221" i="6"/>
  <c r="J225" i="15" l="1"/>
  <c r="K224" i="15"/>
  <c r="J222" i="14"/>
  <c r="K221" i="14"/>
  <c r="J222" i="13"/>
  <c r="K221" i="13"/>
  <c r="J232" i="5"/>
  <c r="K231" i="5"/>
  <c r="J240" i="12"/>
  <c r="K239" i="12"/>
  <c r="J247" i="11"/>
  <c r="K246" i="11"/>
  <c r="J240" i="10"/>
  <c r="K239" i="10"/>
  <c r="J225" i="9"/>
  <c r="K224" i="9"/>
  <c r="K222" i="8"/>
  <c r="J223" i="8"/>
  <c r="J346" i="7"/>
  <c r="K345" i="7"/>
  <c r="J223" i="6"/>
  <c r="K222" i="6"/>
  <c r="J226" i="15" l="1"/>
  <c r="K225" i="15"/>
  <c r="J223" i="14"/>
  <c r="K222" i="14"/>
  <c r="J223" i="13"/>
  <c r="K222" i="13"/>
  <c r="J233" i="5"/>
  <c r="K232" i="5"/>
  <c r="J241" i="12"/>
  <c r="K240" i="12"/>
  <c r="J248" i="11"/>
  <c r="K247" i="11"/>
  <c r="J241" i="10"/>
  <c r="K240" i="10"/>
  <c r="J226" i="9"/>
  <c r="K225" i="9"/>
  <c r="J224" i="8"/>
  <c r="K223" i="8"/>
  <c r="J347" i="7"/>
  <c r="K346" i="7"/>
  <c r="J224" i="6"/>
  <c r="K223" i="6"/>
  <c r="J227" i="15" l="1"/>
  <c r="K226" i="15"/>
  <c r="J224" i="14"/>
  <c r="K223" i="14"/>
  <c r="J224" i="13"/>
  <c r="K223" i="13"/>
  <c r="J234" i="5"/>
  <c r="K233" i="5"/>
  <c r="K241" i="12"/>
  <c r="J242" i="12"/>
  <c r="J249" i="11"/>
  <c r="K248" i="11"/>
  <c r="J242" i="10"/>
  <c r="K241" i="10"/>
  <c r="J227" i="9"/>
  <c r="K226" i="9"/>
  <c r="J225" i="8"/>
  <c r="K224" i="8"/>
  <c r="J348" i="7"/>
  <c r="K347" i="7"/>
  <c r="J225" i="6"/>
  <c r="K224" i="6"/>
  <c r="J228" i="15" l="1"/>
  <c r="K227" i="15"/>
  <c r="J225" i="14"/>
  <c r="K224" i="14"/>
  <c r="J225" i="13"/>
  <c r="K224" i="13"/>
  <c r="J235" i="5"/>
  <c r="K234" i="5"/>
  <c r="J243" i="12"/>
  <c r="K242" i="12"/>
  <c r="J250" i="11"/>
  <c r="K249" i="11"/>
  <c r="J243" i="10"/>
  <c r="K242" i="10"/>
  <c r="J228" i="9"/>
  <c r="K227" i="9"/>
  <c r="J226" i="8"/>
  <c r="K225" i="8"/>
  <c r="J349" i="7"/>
  <c r="K348" i="7"/>
  <c r="J226" i="6"/>
  <c r="K225" i="6"/>
  <c r="J229" i="15" l="1"/>
  <c r="K228" i="15"/>
  <c r="J226" i="14"/>
  <c r="K225" i="14"/>
  <c r="J226" i="13"/>
  <c r="K225" i="13"/>
  <c r="J236" i="5"/>
  <c r="K235" i="5"/>
  <c r="J244" i="12"/>
  <c r="K243" i="12"/>
  <c r="J251" i="11"/>
  <c r="K250" i="11"/>
  <c r="J244" i="10"/>
  <c r="K243" i="10"/>
  <c r="J229" i="9"/>
  <c r="K228" i="9"/>
  <c r="J227" i="8"/>
  <c r="K226" i="8"/>
  <c r="J350" i="7"/>
  <c r="K349" i="7"/>
  <c r="J227" i="6"/>
  <c r="K226" i="6"/>
  <c r="J230" i="15" l="1"/>
  <c r="K229" i="15"/>
  <c r="J227" i="14"/>
  <c r="K226" i="14"/>
  <c r="J227" i="13"/>
  <c r="K226" i="13"/>
  <c r="J237" i="5"/>
  <c r="K236" i="5"/>
  <c r="J245" i="12"/>
  <c r="K244" i="12"/>
  <c r="J252" i="11"/>
  <c r="K251" i="11"/>
  <c r="J245" i="10"/>
  <c r="K244" i="10"/>
  <c r="J230" i="9"/>
  <c r="K229" i="9"/>
  <c r="J228" i="8"/>
  <c r="K227" i="8"/>
  <c r="J351" i="7"/>
  <c r="K350" i="7"/>
  <c r="J228" i="6"/>
  <c r="K227" i="6"/>
  <c r="J231" i="15" l="1"/>
  <c r="K230" i="15"/>
  <c r="J228" i="14"/>
  <c r="K227" i="14"/>
  <c r="J228" i="13"/>
  <c r="K227" i="13"/>
  <c r="J238" i="5"/>
  <c r="K237" i="5"/>
  <c r="J246" i="12"/>
  <c r="K245" i="12"/>
  <c r="J253" i="11"/>
  <c r="K252" i="11"/>
  <c r="J246" i="10"/>
  <c r="K245" i="10"/>
  <c r="J231" i="9"/>
  <c r="K230" i="9"/>
  <c r="J229" i="8"/>
  <c r="K228" i="8"/>
  <c r="J352" i="7"/>
  <c r="K351" i="7"/>
  <c r="J229" i="6"/>
  <c r="K228" i="6"/>
  <c r="J232" i="15" l="1"/>
  <c r="K231" i="15"/>
  <c r="J229" i="14"/>
  <c r="K228" i="14"/>
  <c r="J229" i="13"/>
  <c r="K228" i="13"/>
  <c r="J239" i="5"/>
  <c r="K238" i="5"/>
  <c r="J247" i="12"/>
  <c r="K246" i="12"/>
  <c r="K253" i="11"/>
  <c r="J254" i="11"/>
  <c r="J247" i="10"/>
  <c r="K246" i="10"/>
  <c r="J232" i="9"/>
  <c r="K231" i="9"/>
  <c r="J230" i="8"/>
  <c r="K229" i="8"/>
  <c r="J353" i="7"/>
  <c r="K352" i="7"/>
  <c r="K229" i="6"/>
  <c r="J230" i="6"/>
  <c r="K232" i="15" l="1"/>
  <c r="J233" i="15"/>
  <c r="J230" i="14"/>
  <c r="K229" i="14"/>
  <c r="J230" i="13"/>
  <c r="K229" i="13"/>
  <c r="J240" i="5"/>
  <c r="K239" i="5"/>
  <c r="J248" i="12"/>
  <c r="K247" i="12"/>
  <c r="J255" i="11"/>
  <c r="K254" i="11"/>
  <c r="J248" i="10"/>
  <c r="K247" i="10"/>
  <c r="J233" i="9"/>
  <c r="K232" i="9"/>
  <c r="J231" i="8"/>
  <c r="K230" i="8"/>
  <c r="J354" i="7"/>
  <c r="K353" i="7"/>
  <c r="J231" i="6"/>
  <c r="K230" i="6"/>
  <c r="J234" i="15" l="1"/>
  <c r="K233" i="15"/>
  <c r="J231" i="14"/>
  <c r="K230" i="14"/>
  <c r="J231" i="13"/>
  <c r="K230" i="13"/>
  <c r="J241" i="5"/>
  <c r="K240" i="5"/>
  <c r="J249" i="12"/>
  <c r="K248" i="12"/>
  <c r="J256" i="11"/>
  <c r="K255" i="11"/>
  <c r="J249" i="10"/>
  <c r="K248" i="10"/>
  <c r="J234" i="9"/>
  <c r="K233" i="9"/>
  <c r="J232" i="8"/>
  <c r="K231" i="8"/>
  <c r="J355" i="7"/>
  <c r="K354" i="7"/>
  <c r="J232" i="6"/>
  <c r="K231" i="6"/>
  <c r="J235" i="15" l="1"/>
  <c r="K234" i="15"/>
  <c r="J232" i="14"/>
  <c r="K231" i="14"/>
  <c r="J232" i="13"/>
  <c r="K231" i="13"/>
  <c r="J242" i="5"/>
  <c r="K241" i="5"/>
  <c r="J250" i="12"/>
  <c r="K249" i="12"/>
  <c r="J257" i="11"/>
  <c r="K256" i="11"/>
  <c r="J250" i="10"/>
  <c r="K249" i="10"/>
  <c r="J235" i="9"/>
  <c r="K234" i="9"/>
  <c r="J233" i="8"/>
  <c r="K232" i="8"/>
  <c r="J356" i="7"/>
  <c r="K355" i="7"/>
  <c r="J233" i="6"/>
  <c r="K232" i="6"/>
  <c r="J236" i="15" l="1"/>
  <c r="K235" i="15"/>
  <c r="J233" i="14"/>
  <c r="K232" i="14"/>
  <c r="J233" i="13"/>
  <c r="K232" i="13"/>
  <c r="K242" i="5"/>
  <c r="J243" i="5"/>
  <c r="J251" i="12"/>
  <c r="K250" i="12"/>
  <c r="J258" i="11"/>
  <c r="K257" i="11"/>
  <c r="J251" i="10"/>
  <c r="K250" i="10"/>
  <c r="J236" i="9"/>
  <c r="K235" i="9"/>
  <c r="J234" i="8"/>
  <c r="K233" i="8"/>
  <c r="K356" i="7"/>
  <c r="J357" i="7"/>
  <c r="J234" i="6"/>
  <c r="K233" i="6"/>
  <c r="K236" i="15" l="1"/>
  <c r="J237" i="15"/>
  <c r="J234" i="14"/>
  <c r="K233" i="14"/>
  <c r="J234" i="13"/>
  <c r="K233" i="13"/>
  <c r="J244" i="5"/>
  <c r="K243" i="5"/>
  <c r="J252" i="12"/>
  <c r="K251" i="12"/>
  <c r="J259" i="11"/>
  <c r="K258" i="11"/>
  <c r="J252" i="10"/>
  <c r="K251" i="10"/>
  <c r="J237" i="9"/>
  <c r="K236" i="9"/>
  <c r="J235" i="8"/>
  <c r="K234" i="8"/>
  <c r="J358" i="7"/>
  <c r="K357" i="7"/>
  <c r="J235" i="6"/>
  <c r="K234" i="6"/>
  <c r="J238" i="15" l="1"/>
  <c r="K237" i="15"/>
  <c r="J235" i="14"/>
  <c r="K234" i="14"/>
  <c r="J235" i="13"/>
  <c r="K234" i="13"/>
  <c r="J245" i="5"/>
  <c r="K244" i="5"/>
  <c r="J253" i="12"/>
  <c r="K252" i="12"/>
  <c r="J260" i="11"/>
  <c r="K259" i="11"/>
  <c r="J253" i="10"/>
  <c r="K252" i="10"/>
  <c r="J238" i="9"/>
  <c r="K237" i="9"/>
  <c r="J236" i="8"/>
  <c r="K235" i="8"/>
  <c r="J359" i="7"/>
  <c r="K358" i="7"/>
  <c r="J236" i="6"/>
  <c r="K235" i="6"/>
  <c r="J239" i="15" l="1"/>
  <c r="K238" i="15"/>
  <c r="J236" i="14"/>
  <c r="K235" i="14"/>
  <c r="J236" i="13"/>
  <c r="K235" i="13"/>
  <c r="J246" i="5"/>
  <c r="K245" i="5"/>
  <c r="J254" i="12"/>
  <c r="K253" i="12"/>
  <c r="J261" i="11"/>
  <c r="K260" i="11"/>
  <c r="J254" i="10"/>
  <c r="K253" i="10"/>
  <c r="J239" i="9"/>
  <c r="K238" i="9"/>
  <c r="J237" i="8"/>
  <c r="K236" i="8"/>
  <c r="J360" i="7"/>
  <c r="K359" i="7"/>
  <c r="J237" i="6"/>
  <c r="K236" i="6"/>
  <c r="J240" i="15" l="1"/>
  <c r="K239" i="15"/>
  <c r="J237" i="14"/>
  <c r="K236" i="14"/>
  <c r="J237" i="13"/>
  <c r="K236" i="13"/>
  <c r="K246" i="5"/>
  <c r="J247" i="5"/>
  <c r="J255" i="12"/>
  <c r="K254" i="12"/>
  <c r="J262" i="11"/>
  <c r="K261" i="11"/>
  <c r="J255" i="10"/>
  <c r="K254" i="10"/>
  <c r="J240" i="9"/>
  <c r="K239" i="9"/>
  <c r="J238" i="8"/>
  <c r="K237" i="8"/>
  <c r="J361" i="7"/>
  <c r="K360" i="7"/>
  <c r="J238" i="6"/>
  <c r="K237" i="6"/>
  <c r="J241" i="15" l="1"/>
  <c r="K240" i="15"/>
  <c r="J238" i="14"/>
  <c r="K237" i="14"/>
  <c r="J238" i="13"/>
  <c r="K237" i="13"/>
  <c r="J248" i="5"/>
  <c r="K247" i="5"/>
  <c r="J256" i="12"/>
  <c r="K255" i="12"/>
  <c r="J263" i="11"/>
  <c r="K262" i="11"/>
  <c r="J256" i="10"/>
  <c r="K255" i="10"/>
  <c r="J241" i="9"/>
  <c r="K240" i="9"/>
  <c r="J239" i="8"/>
  <c r="K238" i="8"/>
  <c r="J362" i="7"/>
  <c r="K361" i="7"/>
  <c r="J239" i="6"/>
  <c r="K238" i="6"/>
  <c r="J242" i="15" l="1"/>
  <c r="K241" i="15"/>
  <c r="J239" i="14"/>
  <c r="K238" i="14"/>
  <c r="J239" i="13"/>
  <c r="K238" i="13"/>
  <c r="J249" i="5"/>
  <c r="K248" i="5"/>
  <c r="J257" i="12"/>
  <c r="K256" i="12"/>
  <c r="J264" i="11"/>
  <c r="K263" i="11"/>
  <c r="J257" i="10"/>
  <c r="K256" i="10"/>
  <c r="J242" i="9"/>
  <c r="K241" i="9"/>
  <c r="J240" i="8"/>
  <c r="K239" i="8"/>
  <c r="J363" i="7"/>
  <c r="K362" i="7"/>
  <c r="J240" i="6"/>
  <c r="K239" i="6"/>
  <c r="J243" i="15" l="1"/>
  <c r="K242" i="15"/>
  <c r="J240" i="14"/>
  <c r="K239" i="14"/>
  <c r="J240" i="13"/>
  <c r="K239" i="13"/>
  <c r="J250" i="5"/>
  <c r="K249" i="5"/>
  <c r="J258" i="12"/>
  <c r="K257" i="12"/>
  <c r="J265" i="11"/>
  <c r="K264" i="11"/>
  <c r="K257" i="10"/>
  <c r="J258" i="10"/>
  <c r="J243" i="9"/>
  <c r="K242" i="9"/>
  <c r="J241" i="8"/>
  <c r="K240" i="8"/>
  <c r="J364" i="7"/>
  <c r="K363" i="7"/>
  <c r="J241" i="6"/>
  <c r="K240" i="6"/>
  <c r="J244" i="15" l="1"/>
  <c r="K243" i="15"/>
  <c r="J241" i="14"/>
  <c r="K240" i="14"/>
  <c r="J241" i="13"/>
  <c r="K240" i="13"/>
  <c r="K250" i="5"/>
  <c r="J251" i="5"/>
  <c r="J259" i="12"/>
  <c r="K258" i="12"/>
  <c r="J266" i="11"/>
  <c r="K265" i="11"/>
  <c r="J259" i="10"/>
  <c r="K258" i="10"/>
  <c r="J244" i="9"/>
  <c r="K243" i="9"/>
  <c r="K241" i="8"/>
  <c r="J242" i="8"/>
  <c r="J365" i="7"/>
  <c r="K364" i="7"/>
  <c r="J242" i="6"/>
  <c r="K241" i="6"/>
  <c r="K244" i="15" l="1"/>
  <c r="J245" i="15"/>
  <c r="J242" i="14"/>
  <c r="K241" i="14"/>
  <c r="J242" i="13"/>
  <c r="K241" i="13"/>
  <c r="J252" i="5"/>
  <c r="K251" i="5"/>
  <c r="J260" i="12"/>
  <c r="K259" i="12"/>
  <c r="J267" i="11"/>
  <c r="K266" i="11"/>
  <c r="J260" i="10"/>
  <c r="K259" i="10"/>
  <c r="J245" i="9"/>
  <c r="K244" i="9"/>
  <c r="K242" i="8"/>
  <c r="J243" i="8"/>
  <c r="J366" i="7"/>
  <c r="K365" i="7"/>
  <c r="J243" i="6"/>
  <c r="K242" i="6"/>
  <c r="J246" i="15" l="1"/>
  <c r="K245" i="15"/>
  <c r="J243" i="14"/>
  <c r="K242" i="14"/>
  <c r="J243" i="13"/>
  <c r="K242" i="13"/>
  <c r="J253" i="5"/>
  <c r="K252" i="5"/>
  <c r="J261" i="12"/>
  <c r="K260" i="12"/>
  <c r="J268" i="11"/>
  <c r="K267" i="11"/>
  <c r="J261" i="10"/>
  <c r="K260" i="10"/>
  <c r="J246" i="9"/>
  <c r="K245" i="9"/>
  <c r="J244" i="8"/>
  <c r="K243" i="8"/>
  <c r="J367" i="7"/>
  <c r="K366" i="7"/>
  <c r="J244" i="6"/>
  <c r="K243" i="6"/>
  <c r="J247" i="15" l="1"/>
  <c r="K246" i="15"/>
  <c r="J244" i="14"/>
  <c r="K243" i="14"/>
  <c r="J244" i="13"/>
  <c r="K243" i="13"/>
  <c r="J254" i="5"/>
  <c r="K253" i="5"/>
  <c r="J262" i="12"/>
  <c r="K261" i="12"/>
  <c r="J269" i="11"/>
  <c r="K268" i="11"/>
  <c r="K261" i="10"/>
  <c r="J262" i="10"/>
  <c r="J247" i="9"/>
  <c r="K246" i="9"/>
  <c r="J245" i="8"/>
  <c r="K244" i="8"/>
  <c r="J368" i="7"/>
  <c r="K367" i="7"/>
  <c r="J245" i="6"/>
  <c r="K244" i="6"/>
  <c r="J248" i="15" l="1"/>
  <c r="K247" i="15"/>
  <c r="J245" i="14"/>
  <c r="K244" i="14"/>
  <c r="J245" i="13"/>
  <c r="K244" i="13"/>
  <c r="J255" i="5"/>
  <c r="K254" i="5"/>
  <c r="J263" i="12"/>
  <c r="K262" i="12"/>
  <c r="J270" i="11"/>
  <c r="K269" i="11"/>
  <c r="J263" i="10"/>
  <c r="K262" i="10"/>
  <c r="J248" i="9"/>
  <c r="K247" i="9"/>
  <c r="J246" i="8"/>
  <c r="K245" i="8"/>
  <c r="K368" i="7"/>
  <c r="J369" i="7"/>
  <c r="J246" i="6"/>
  <c r="K245" i="6"/>
  <c r="J249" i="15" l="1"/>
  <c r="K248" i="15"/>
  <c r="J246" i="14"/>
  <c r="K245" i="14"/>
  <c r="J246" i="13"/>
  <c r="K245" i="13"/>
  <c r="K255" i="5"/>
  <c r="J256" i="5"/>
  <c r="J264" i="12"/>
  <c r="K263" i="12"/>
  <c r="J271" i="11"/>
  <c r="K270" i="11"/>
  <c r="J264" i="10"/>
  <c r="K263" i="10"/>
  <c r="J249" i="9"/>
  <c r="K248" i="9"/>
  <c r="K246" i="8"/>
  <c r="J247" i="8"/>
  <c r="J370" i="7"/>
  <c r="K369" i="7"/>
  <c r="J247" i="6"/>
  <c r="K246" i="6"/>
  <c r="J250" i="15" l="1"/>
  <c r="K249" i="15"/>
  <c r="J247" i="14"/>
  <c r="K246" i="14"/>
  <c r="J247" i="13"/>
  <c r="K246" i="13"/>
  <c r="J257" i="5"/>
  <c r="K256" i="5"/>
  <c r="J265" i="12"/>
  <c r="K264" i="12"/>
  <c r="J272" i="11"/>
  <c r="K271" i="11"/>
  <c r="J265" i="10"/>
  <c r="K264" i="10"/>
  <c r="J250" i="9"/>
  <c r="K249" i="9"/>
  <c r="J248" i="8"/>
  <c r="K247" i="8"/>
  <c r="J371" i="7"/>
  <c r="K370" i="7"/>
  <c r="J248" i="6"/>
  <c r="K247" i="6"/>
  <c r="J251" i="15" l="1"/>
  <c r="K250" i="15"/>
  <c r="J248" i="14"/>
  <c r="K247" i="14"/>
  <c r="J248" i="13"/>
  <c r="K247" i="13"/>
  <c r="J258" i="5"/>
  <c r="K257" i="5"/>
  <c r="J266" i="12"/>
  <c r="K265" i="12"/>
  <c r="J273" i="11"/>
  <c r="K272" i="11"/>
  <c r="K265" i="10"/>
  <c r="J266" i="10"/>
  <c r="J251" i="9"/>
  <c r="K250" i="9"/>
  <c r="J249" i="8"/>
  <c r="K248" i="8"/>
  <c r="J372" i="7"/>
  <c r="K371" i="7"/>
  <c r="J249" i="6"/>
  <c r="K248" i="6"/>
  <c r="J252" i="15" l="1"/>
  <c r="K251" i="15"/>
  <c r="J249" i="14"/>
  <c r="K248" i="14"/>
  <c r="J249" i="13"/>
  <c r="K248" i="13"/>
  <c r="J259" i="5"/>
  <c r="K258" i="5"/>
  <c r="J267" i="12"/>
  <c r="K266" i="12"/>
  <c r="J274" i="11"/>
  <c r="K273" i="11"/>
  <c r="J267" i="10"/>
  <c r="K266" i="10"/>
  <c r="J252" i="9"/>
  <c r="K251" i="9"/>
  <c r="J250" i="8"/>
  <c r="K249" i="8"/>
  <c r="K372" i="7"/>
  <c r="J373" i="7"/>
  <c r="J250" i="6"/>
  <c r="K249" i="6"/>
  <c r="K252" i="15" l="1"/>
  <c r="J253" i="15"/>
  <c r="J250" i="14"/>
  <c r="K249" i="14"/>
  <c r="J250" i="13"/>
  <c r="K249" i="13"/>
  <c r="J260" i="5"/>
  <c r="K259" i="5"/>
  <c r="J268" i="12"/>
  <c r="K267" i="12"/>
  <c r="J275" i="11"/>
  <c r="K274" i="11"/>
  <c r="J268" i="10"/>
  <c r="K267" i="10"/>
  <c r="J253" i="9"/>
  <c r="K252" i="9"/>
  <c r="J251" i="8"/>
  <c r="K250" i="8"/>
  <c r="J374" i="7"/>
  <c r="K373" i="7"/>
  <c r="J251" i="6"/>
  <c r="K250" i="6"/>
  <c r="J254" i="15" l="1"/>
  <c r="K253" i="15"/>
  <c r="J251" i="14"/>
  <c r="K250" i="14"/>
  <c r="J251" i="13"/>
  <c r="K250" i="13"/>
  <c r="J261" i="5"/>
  <c r="K260" i="5"/>
  <c r="J269" i="12"/>
  <c r="K268" i="12"/>
  <c r="J276" i="11"/>
  <c r="K275" i="11"/>
  <c r="J269" i="10"/>
  <c r="K268" i="10"/>
  <c r="J254" i="9"/>
  <c r="K253" i="9"/>
  <c r="J252" i="8"/>
  <c r="K251" i="8"/>
  <c r="J375" i="7"/>
  <c r="K374" i="7"/>
  <c r="J252" i="6"/>
  <c r="K251" i="6"/>
  <c r="J255" i="15" l="1"/>
  <c r="K254" i="15"/>
  <c r="J252" i="14"/>
  <c r="K251" i="14"/>
  <c r="J252" i="13"/>
  <c r="K251" i="13"/>
  <c r="J262" i="5"/>
  <c r="K261" i="5"/>
  <c r="K269" i="12"/>
  <c r="J270" i="12"/>
  <c r="J277" i="11"/>
  <c r="K276" i="11"/>
  <c r="K269" i="10"/>
  <c r="J270" i="10"/>
  <c r="J255" i="9"/>
  <c r="K254" i="9"/>
  <c r="J253" i="8"/>
  <c r="K252" i="8"/>
  <c r="J376" i="7"/>
  <c r="K375" i="7"/>
  <c r="J253" i="6"/>
  <c r="K252" i="6"/>
  <c r="J256" i="15" l="1"/>
  <c r="K255" i="15"/>
  <c r="J253" i="14"/>
  <c r="K252" i="14"/>
  <c r="J253" i="13"/>
  <c r="K252" i="13"/>
  <c r="J263" i="5"/>
  <c r="K262" i="5"/>
  <c r="J271" i="12"/>
  <c r="K270" i="12"/>
  <c r="J278" i="11"/>
  <c r="K277" i="11"/>
  <c r="J271" i="10"/>
  <c r="K270" i="10"/>
  <c r="J256" i="9"/>
  <c r="K255" i="9"/>
  <c r="J254" i="8"/>
  <c r="K253" i="8"/>
  <c r="J377" i="7"/>
  <c r="K376" i="7"/>
  <c r="J254" i="6"/>
  <c r="K253" i="6"/>
  <c r="J257" i="15" l="1"/>
  <c r="K256" i="15"/>
  <c r="J254" i="14"/>
  <c r="K253" i="14"/>
  <c r="J254" i="13"/>
  <c r="K253" i="13"/>
  <c r="J264" i="5"/>
  <c r="K263" i="5"/>
  <c r="J272" i="12"/>
  <c r="K271" i="12"/>
  <c r="J279" i="11"/>
  <c r="K278" i="11"/>
  <c r="J272" i="10"/>
  <c r="K271" i="10"/>
  <c r="J257" i="9"/>
  <c r="K256" i="9"/>
  <c r="J255" i="8"/>
  <c r="K254" i="8"/>
  <c r="J378" i="7"/>
  <c r="K377" i="7"/>
  <c r="J255" i="6"/>
  <c r="K254" i="6"/>
  <c r="J258" i="15" l="1"/>
  <c r="K257" i="15"/>
  <c r="J255" i="14"/>
  <c r="K254" i="14"/>
  <c r="J255" i="13"/>
  <c r="K254" i="13"/>
  <c r="J265" i="5"/>
  <c r="K264" i="5"/>
  <c r="J273" i="12"/>
  <c r="K272" i="12"/>
  <c r="J280" i="11"/>
  <c r="K279" i="11"/>
  <c r="J273" i="10"/>
  <c r="K272" i="10"/>
  <c r="J258" i="9"/>
  <c r="K257" i="9"/>
  <c r="J256" i="8"/>
  <c r="K255" i="8"/>
  <c r="J379" i="7"/>
  <c r="K378" i="7"/>
  <c r="J256" i="6"/>
  <c r="K255" i="6"/>
  <c r="J259" i="15" l="1"/>
  <c r="K258" i="15"/>
  <c r="J256" i="14"/>
  <c r="K255" i="14"/>
  <c r="J256" i="13"/>
  <c r="K255" i="13"/>
  <c r="J266" i="5"/>
  <c r="K265" i="5"/>
  <c r="J274" i="12"/>
  <c r="K273" i="12"/>
  <c r="J281" i="11"/>
  <c r="K280" i="11"/>
  <c r="K273" i="10"/>
  <c r="J274" i="10"/>
  <c r="J259" i="9"/>
  <c r="K258" i="9"/>
  <c r="J257" i="8"/>
  <c r="K256" i="8"/>
  <c r="J380" i="7"/>
  <c r="K379" i="7"/>
  <c r="J257" i="6"/>
  <c r="K256" i="6"/>
  <c r="J260" i="15" l="1"/>
  <c r="K259" i="15"/>
  <c r="J257" i="14"/>
  <c r="K256" i="14"/>
  <c r="J257" i="13"/>
  <c r="K256" i="13"/>
  <c r="K266" i="5"/>
  <c r="J267" i="5"/>
  <c r="J275" i="12"/>
  <c r="K274" i="12"/>
  <c r="J282" i="11"/>
  <c r="K281" i="11"/>
  <c r="J275" i="10"/>
  <c r="K274" i="10"/>
  <c r="J260" i="9"/>
  <c r="K259" i="9"/>
  <c r="J258" i="8"/>
  <c r="K257" i="8"/>
  <c r="J381" i="7"/>
  <c r="K380" i="7"/>
  <c r="J258" i="6"/>
  <c r="K257" i="6"/>
  <c r="K260" i="15" l="1"/>
  <c r="J261" i="15"/>
  <c r="J258" i="14"/>
  <c r="K257" i="14"/>
  <c r="J258" i="13"/>
  <c r="K257" i="13"/>
  <c r="J268" i="5"/>
  <c r="K267" i="5"/>
  <c r="J276" i="12"/>
  <c r="K275" i="12"/>
  <c r="J283" i="11"/>
  <c r="K282" i="11"/>
  <c r="J276" i="10"/>
  <c r="K275" i="10"/>
  <c r="J261" i="9"/>
  <c r="K260" i="9"/>
  <c r="K258" i="8"/>
  <c r="J259" i="8"/>
  <c r="J382" i="7"/>
  <c r="K381" i="7"/>
  <c r="J259" i="6"/>
  <c r="K258" i="6"/>
  <c r="J262" i="15" l="1"/>
  <c r="K261" i="15"/>
  <c r="J259" i="14"/>
  <c r="K258" i="14"/>
  <c r="J259" i="13"/>
  <c r="K258" i="13"/>
  <c r="J269" i="5"/>
  <c r="K268" i="5"/>
  <c r="J277" i="12"/>
  <c r="K276" i="12"/>
  <c r="J284" i="11"/>
  <c r="K283" i="11"/>
  <c r="J277" i="10"/>
  <c r="K276" i="10"/>
  <c r="J262" i="9"/>
  <c r="K261" i="9"/>
  <c r="J260" i="8"/>
  <c r="K259" i="8"/>
  <c r="J383" i="7"/>
  <c r="K382" i="7"/>
  <c r="J260" i="6"/>
  <c r="K259" i="6"/>
  <c r="J263" i="15" l="1"/>
  <c r="K262" i="15"/>
  <c r="J260" i="14"/>
  <c r="K259" i="14"/>
  <c r="J260" i="13"/>
  <c r="K259" i="13"/>
  <c r="J270" i="5"/>
  <c r="K269" i="5"/>
  <c r="K277" i="12"/>
  <c r="J278" i="12"/>
  <c r="J285" i="11"/>
  <c r="K284" i="11"/>
  <c r="K277" i="10"/>
  <c r="J278" i="10"/>
  <c r="J263" i="9"/>
  <c r="K262" i="9"/>
  <c r="J261" i="8"/>
  <c r="K260" i="8"/>
  <c r="J384" i="7"/>
  <c r="K383" i="7"/>
  <c r="J261" i="6"/>
  <c r="K260" i="6"/>
  <c r="J264" i="15" l="1"/>
  <c r="K263" i="15"/>
  <c r="J261" i="14"/>
  <c r="K260" i="14"/>
  <c r="J261" i="13"/>
  <c r="K260" i="13"/>
  <c r="K270" i="5"/>
  <c r="J271" i="5"/>
  <c r="J279" i="12"/>
  <c r="K278" i="12"/>
  <c r="J286" i="11"/>
  <c r="K285" i="11"/>
  <c r="J279" i="10"/>
  <c r="K278" i="10"/>
  <c r="J264" i="9"/>
  <c r="K263" i="9"/>
  <c r="K261" i="8"/>
  <c r="J262" i="8"/>
  <c r="J385" i="7"/>
  <c r="K384" i="7"/>
  <c r="J262" i="6"/>
  <c r="K261" i="6"/>
  <c r="J265" i="15" l="1"/>
  <c r="K264" i="15"/>
  <c r="J262" i="14"/>
  <c r="K261" i="14"/>
  <c r="J262" i="13"/>
  <c r="K261" i="13"/>
  <c r="J272" i="5"/>
  <c r="K271" i="5"/>
  <c r="J280" i="12"/>
  <c r="K279" i="12"/>
  <c r="J287" i="11"/>
  <c r="K286" i="11"/>
  <c r="J280" i="10"/>
  <c r="K279" i="10"/>
  <c r="K264" i="9"/>
  <c r="J265" i="9"/>
  <c r="J263" i="8"/>
  <c r="K262" i="8"/>
  <c r="J386" i="7"/>
  <c r="K385" i="7"/>
  <c r="J263" i="6"/>
  <c r="K262" i="6"/>
  <c r="J266" i="15" l="1"/>
  <c r="K265" i="15"/>
  <c r="J263" i="14"/>
  <c r="K262" i="14"/>
  <c r="J263" i="13"/>
  <c r="K262" i="13"/>
  <c r="J273" i="5"/>
  <c r="K272" i="5"/>
  <c r="J281" i="12"/>
  <c r="K280" i="12"/>
  <c r="J288" i="11"/>
  <c r="K287" i="11"/>
  <c r="J281" i="10"/>
  <c r="K280" i="10"/>
  <c r="J266" i="9"/>
  <c r="K265" i="9"/>
  <c r="J264" i="8"/>
  <c r="K263" i="8"/>
  <c r="J387" i="7"/>
  <c r="K386" i="7"/>
  <c r="J264" i="6"/>
  <c r="K263" i="6"/>
  <c r="J267" i="15" l="1"/>
  <c r="K266" i="15"/>
  <c r="J264" i="14"/>
  <c r="K263" i="14"/>
  <c r="J264" i="13"/>
  <c r="K263" i="13"/>
  <c r="J274" i="5"/>
  <c r="K273" i="5"/>
  <c r="K281" i="12"/>
  <c r="J282" i="12"/>
  <c r="J289" i="11"/>
  <c r="K288" i="11"/>
  <c r="K281" i="10"/>
  <c r="J282" i="10"/>
  <c r="J267" i="9"/>
  <c r="K266" i="9"/>
  <c r="J265" i="8"/>
  <c r="K264" i="8"/>
  <c r="J388" i="7"/>
  <c r="K387" i="7"/>
  <c r="J265" i="6"/>
  <c r="K264" i="6"/>
  <c r="J268" i="15" l="1"/>
  <c r="K267" i="15"/>
  <c r="J265" i="14"/>
  <c r="K264" i="14"/>
  <c r="J265" i="13"/>
  <c r="K264" i="13"/>
  <c r="K274" i="5"/>
  <c r="J275" i="5"/>
  <c r="J283" i="12"/>
  <c r="K282" i="12"/>
  <c r="J290" i="11"/>
  <c r="K289" i="11"/>
  <c r="J283" i="10"/>
  <c r="K282" i="10"/>
  <c r="J268" i="9"/>
  <c r="K267" i="9"/>
  <c r="K265" i="8"/>
  <c r="J266" i="8"/>
  <c r="J389" i="7"/>
  <c r="K388" i="7"/>
  <c r="J266" i="6"/>
  <c r="K265" i="6"/>
  <c r="K268" i="15" l="1"/>
  <c r="J269" i="15"/>
  <c r="J266" i="14"/>
  <c r="K265" i="14"/>
  <c r="J266" i="13"/>
  <c r="K265" i="13"/>
  <c r="J276" i="5"/>
  <c r="K275" i="5"/>
  <c r="J284" i="12"/>
  <c r="K283" i="12"/>
  <c r="J291" i="11"/>
  <c r="K290" i="11"/>
  <c r="J284" i="10"/>
  <c r="K283" i="10"/>
  <c r="J269" i="9"/>
  <c r="K268" i="9"/>
  <c r="J267" i="8"/>
  <c r="K266" i="8"/>
  <c r="J390" i="7"/>
  <c r="K389" i="7"/>
  <c r="K266" i="6"/>
  <c r="J267" i="6"/>
  <c r="J270" i="15" l="1"/>
  <c r="K269" i="15"/>
  <c r="J267" i="14"/>
  <c r="K266" i="14"/>
  <c r="J267" i="13"/>
  <c r="K266" i="13"/>
  <c r="J277" i="5"/>
  <c r="K276" i="5"/>
  <c r="J285" i="12"/>
  <c r="K284" i="12"/>
  <c r="J292" i="11"/>
  <c r="K291" i="11"/>
  <c r="J285" i="10"/>
  <c r="K284" i="10"/>
  <c r="J270" i="9"/>
  <c r="K269" i="9"/>
  <c r="J268" i="8"/>
  <c r="K267" i="8"/>
  <c r="J391" i="7"/>
  <c r="K390" i="7"/>
  <c r="J268" i="6"/>
  <c r="K267" i="6"/>
  <c r="J271" i="15" l="1"/>
  <c r="K270" i="15"/>
  <c r="J268" i="14"/>
  <c r="K267" i="14"/>
  <c r="J268" i="13"/>
  <c r="K267" i="13"/>
  <c r="J278" i="5"/>
  <c r="K277" i="5"/>
  <c r="K285" i="12"/>
  <c r="J286" i="12"/>
  <c r="J293" i="11"/>
  <c r="K292" i="11"/>
  <c r="K285" i="10"/>
  <c r="J286" i="10"/>
  <c r="J271" i="9"/>
  <c r="K270" i="9"/>
  <c r="J269" i="8"/>
  <c r="K268" i="8"/>
  <c r="J392" i="7"/>
  <c r="K391" i="7"/>
  <c r="J269" i="6"/>
  <c r="K268" i="6"/>
  <c r="J272" i="15" l="1"/>
  <c r="K271" i="15"/>
  <c r="J269" i="14"/>
  <c r="K268" i="14"/>
  <c r="J269" i="13"/>
  <c r="K268" i="13"/>
  <c r="J279" i="5"/>
  <c r="K278" i="5"/>
  <c r="J287" i="12"/>
  <c r="K286" i="12"/>
  <c r="J294" i="11"/>
  <c r="K293" i="11"/>
  <c r="J287" i="10"/>
  <c r="K286" i="10"/>
  <c r="J272" i="9"/>
  <c r="K271" i="9"/>
  <c r="K269" i="8"/>
  <c r="J270" i="8"/>
  <c r="J393" i="7"/>
  <c r="K392" i="7"/>
  <c r="K269" i="6"/>
  <c r="J270" i="6"/>
  <c r="J273" i="15" l="1"/>
  <c r="K272" i="15"/>
  <c r="J270" i="14"/>
  <c r="K269" i="14"/>
  <c r="J270" i="13"/>
  <c r="K269" i="13"/>
  <c r="J280" i="5"/>
  <c r="K279" i="5"/>
  <c r="J288" i="12"/>
  <c r="K287" i="12"/>
  <c r="J295" i="11"/>
  <c r="K294" i="11"/>
  <c r="J288" i="10"/>
  <c r="K287" i="10"/>
  <c r="J273" i="9"/>
  <c r="K272" i="9"/>
  <c r="K270" i="8"/>
  <c r="J271" i="8"/>
  <c r="J394" i="7"/>
  <c r="K393" i="7"/>
  <c r="J271" i="6"/>
  <c r="K270" i="6"/>
  <c r="J274" i="15" l="1"/>
  <c r="K273" i="15"/>
  <c r="J271" i="14"/>
  <c r="K270" i="14"/>
  <c r="J271" i="13"/>
  <c r="K270" i="13"/>
  <c r="J281" i="5"/>
  <c r="K280" i="5"/>
  <c r="J289" i="12"/>
  <c r="K288" i="12"/>
  <c r="J296" i="11"/>
  <c r="K295" i="11"/>
  <c r="J289" i="10"/>
  <c r="K288" i="10"/>
  <c r="J274" i="9"/>
  <c r="K273" i="9"/>
  <c r="J272" i="8"/>
  <c r="K271" i="8"/>
  <c r="J395" i="7"/>
  <c r="K394" i="7"/>
  <c r="J272" i="6"/>
  <c r="K271" i="6"/>
  <c r="J275" i="15" l="1"/>
  <c r="K274" i="15"/>
  <c r="J272" i="14"/>
  <c r="K271" i="14"/>
  <c r="J272" i="13"/>
  <c r="K271" i="13"/>
  <c r="J282" i="5"/>
  <c r="K281" i="5"/>
  <c r="J290" i="12"/>
  <c r="K289" i="12"/>
  <c r="J297" i="11"/>
  <c r="K296" i="11"/>
  <c r="K289" i="10"/>
  <c r="J290" i="10"/>
  <c r="J275" i="9"/>
  <c r="K274" i="9"/>
  <c r="J273" i="8"/>
  <c r="K272" i="8"/>
  <c r="J396" i="7"/>
  <c r="K395" i="7"/>
  <c r="J273" i="6"/>
  <c r="K272" i="6"/>
  <c r="J276" i="15" l="1"/>
  <c r="K275" i="15"/>
  <c r="J273" i="14"/>
  <c r="K272" i="14"/>
  <c r="J273" i="13"/>
  <c r="K272" i="13"/>
  <c r="J283" i="5"/>
  <c r="K282" i="5"/>
  <c r="J291" i="12"/>
  <c r="K290" i="12"/>
  <c r="J298" i="11"/>
  <c r="K297" i="11"/>
  <c r="J291" i="10"/>
  <c r="K290" i="10"/>
  <c r="J276" i="9"/>
  <c r="K275" i="9"/>
  <c r="J274" i="8"/>
  <c r="K273" i="8"/>
  <c r="J397" i="7"/>
  <c r="K396" i="7"/>
  <c r="J274" i="6"/>
  <c r="K273" i="6"/>
  <c r="K276" i="15" l="1"/>
  <c r="J277" i="15"/>
  <c r="J274" i="14"/>
  <c r="K273" i="14"/>
  <c r="J274" i="13"/>
  <c r="K273" i="13"/>
  <c r="J284" i="5"/>
  <c r="K283" i="5"/>
  <c r="J292" i="12"/>
  <c r="K291" i="12"/>
  <c r="J299" i="11"/>
  <c r="K298" i="11"/>
  <c r="J292" i="10"/>
  <c r="K291" i="10"/>
  <c r="J277" i="9"/>
  <c r="K276" i="9"/>
  <c r="J275" i="8"/>
  <c r="K274" i="8"/>
  <c r="J398" i="7"/>
  <c r="K397" i="7"/>
  <c r="J275" i="6"/>
  <c r="K274" i="6"/>
  <c r="J278" i="15" l="1"/>
  <c r="K277" i="15"/>
  <c r="J275" i="14"/>
  <c r="K274" i="14"/>
  <c r="J275" i="13"/>
  <c r="K274" i="13"/>
  <c r="J285" i="5"/>
  <c r="K284" i="5"/>
  <c r="J293" i="12"/>
  <c r="K292" i="12"/>
  <c r="J300" i="11"/>
  <c r="K299" i="11"/>
  <c r="J293" i="10"/>
  <c r="K292" i="10"/>
  <c r="J278" i="9"/>
  <c r="K277" i="9"/>
  <c r="J276" i="8"/>
  <c r="K275" i="8"/>
  <c r="J399" i="7"/>
  <c r="K398" i="7"/>
  <c r="J276" i="6"/>
  <c r="K275" i="6"/>
  <c r="J279" i="15" l="1"/>
  <c r="K278" i="15"/>
  <c r="J276" i="14"/>
  <c r="K275" i="14"/>
  <c r="J276" i="13"/>
  <c r="K275" i="13"/>
  <c r="J286" i="5"/>
  <c r="K285" i="5"/>
  <c r="J294" i="12"/>
  <c r="K293" i="12"/>
  <c r="J301" i="11"/>
  <c r="K300" i="11"/>
  <c r="J294" i="10"/>
  <c r="K293" i="10"/>
  <c r="J279" i="9"/>
  <c r="K278" i="9"/>
  <c r="J277" i="8"/>
  <c r="K276" i="8"/>
  <c r="J400" i="7"/>
  <c r="K399" i="7"/>
  <c r="J277" i="6"/>
  <c r="K276" i="6"/>
  <c r="J280" i="15" l="1"/>
  <c r="K279" i="15"/>
  <c r="J277" i="14"/>
  <c r="K276" i="14"/>
  <c r="J277" i="13"/>
  <c r="K276" i="13"/>
  <c r="J287" i="5"/>
  <c r="K286" i="5"/>
  <c r="J295" i="12"/>
  <c r="K294" i="12"/>
  <c r="J302" i="11"/>
  <c r="K301" i="11"/>
  <c r="J295" i="10"/>
  <c r="K294" i="10"/>
  <c r="J280" i="9"/>
  <c r="K279" i="9"/>
  <c r="J278" i="8"/>
  <c r="K277" i="8"/>
  <c r="J401" i="7"/>
  <c r="K400" i="7"/>
  <c r="K277" i="6"/>
  <c r="J278" i="6"/>
  <c r="K280" i="15" l="1"/>
  <c r="J281" i="15"/>
  <c r="J278" i="14"/>
  <c r="K277" i="14"/>
  <c r="J278" i="13"/>
  <c r="K277" i="13"/>
  <c r="J288" i="5"/>
  <c r="K287" i="5"/>
  <c r="J296" i="12"/>
  <c r="K295" i="12"/>
  <c r="J303" i="11"/>
  <c r="K302" i="11"/>
  <c r="J296" i="10"/>
  <c r="K295" i="10"/>
  <c r="J281" i="9"/>
  <c r="K280" i="9"/>
  <c r="K278" i="8"/>
  <c r="J279" i="8"/>
  <c r="J402" i="7"/>
  <c r="K401" i="7"/>
  <c r="J279" i="6"/>
  <c r="K278" i="6"/>
  <c r="J282" i="15" l="1"/>
  <c r="K281" i="15"/>
  <c r="J279" i="14"/>
  <c r="K278" i="14"/>
  <c r="J279" i="13"/>
  <c r="K278" i="13"/>
  <c r="J289" i="5"/>
  <c r="K288" i="5"/>
  <c r="J297" i="12"/>
  <c r="K296" i="12"/>
  <c r="J304" i="11"/>
  <c r="K303" i="11"/>
  <c r="J297" i="10"/>
  <c r="K296" i="10"/>
  <c r="J282" i="9"/>
  <c r="K281" i="9"/>
  <c r="J280" i="8"/>
  <c r="K279" i="8"/>
  <c r="J403" i="7"/>
  <c r="K402" i="7"/>
  <c r="J280" i="6"/>
  <c r="K279" i="6"/>
  <c r="J283" i="15" l="1"/>
  <c r="K282" i="15"/>
  <c r="J280" i="14"/>
  <c r="K279" i="14"/>
  <c r="J280" i="13"/>
  <c r="K279" i="13"/>
  <c r="J290" i="5"/>
  <c r="K289" i="5"/>
  <c r="J298" i="12"/>
  <c r="K297" i="12"/>
  <c r="J305" i="11"/>
  <c r="K304" i="11"/>
  <c r="J298" i="10"/>
  <c r="K297" i="10"/>
  <c r="J283" i="9"/>
  <c r="K282" i="9"/>
  <c r="J281" i="8"/>
  <c r="K280" i="8"/>
  <c r="J404" i="7"/>
  <c r="K403" i="7"/>
  <c r="J281" i="6"/>
  <c r="K280" i="6"/>
  <c r="J284" i="15" l="1"/>
  <c r="K283" i="15"/>
  <c r="J281" i="14"/>
  <c r="K280" i="14"/>
  <c r="J281" i="13"/>
  <c r="K280" i="13"/>
  <c r="J291" i="5"/>
  <c r="K290" i="5"/>
  <c r="J299" i="12"/>
  <c r="K298" i="12"/>
  <c r="J306" i="11"/>
  <c r="K305" i="11"/>
  <c r="J299" i="10"/>
  <c r="K298" i="10"/>
  <c r="J284" i="9"/>
  <c r="K283" i="9"/>
  <c r="J282" i="8"/>
  <c r="K281" i="8"/>
  <c r="J405" i="7"/>
  <c r="K404" i="7"/>
  <c r="J282" i="6"/>
  <c r="K281" i="6"/>
  <c r="K284" i="15" l="1"/>
  <c r="J285" i="15"/>
  <c r="J282" i="14"/>
  <c r="K281" i="14"/>
  <c r="J282" i="13"/>
  <c r="K281" i="13"/>
  <c r="J292" i="5"/>
  <c r="K291" i="5"/>
  <c r="J300" i="12"/>
  <c r="K299" i="12"/>
  <c r="J307" i="11"/>
  <c r="K306" i="11"/>
  <c r="J300" i="10"/>
  <c r="K299" i="10"/>
  <c r="J285" i="9"/>
  <c r="K284" i="9"/>
  <c r="J283" i="8"/>
  <c r="K282" i="8"/>
  <c r="J406" i="7"/>
  <c r="K405" i="7"/>
  <c r="J283" i="6"/>
  <c r="K282" i="6"/>
  <c r="J286" i="15" l="1"/>
  <c r="K285" i="15"/>
  <c r="J283" i="14"/>
  <c r="K282" i="14"/>
  <c r="J283" i="13"/>
  <c r="K282" i="13"/>
  <c r="J293" i="5"/>
  <c r="K292" i="5"/>
  <c r="J301" i="12"/>
  <c r="K300" i="12"/>
  <c r="J308" i="11"/>
  <c r="K307" i="11"/>
  <c r="J301" i="10"/>
  <c r="K300" i="10"/>
  <c r="K285" i="9"/>
  <c r="J286" i="9"/>
  <c r="J284" i="8"/>
  <c r="K283" i="8"/>
  <c r="J407" i="7"/>
  <c r="K406" i="7"/>
  <c r="J284" i="6"/>
  <c r="K283" i="6"/>
  <c r="J287" i="15" l="1"/>
  <c r="K286" i="15"/>
  <c r="J284" i="14"/>
  <c r="K283" i="14"/>
  <c r="J284" i="13"/>
  <c r="K283" i="13"/>
  <c r="J294" i="5"/>
  <c r="K293" i="5"/>
  <c r="J302" i="12"/>
  <c r="K301" i="12"/>
  <c r="J309" i="11"/>
  <c r="K308" i="11"/>
  <c r="J302" i="10"/>
  <c r="K301" i="10"/>
  <c r="J287" i="9"/>
  <c r="K286" i="9"/>
  <c r="J285" i="8"/>
  <c r="K284" i="8"/>
  <c r="J408" i="7"/>
  <c r="K407" i="7"/>
  <c r="J285" i="6"/>
  <c r="K284" i="6"/>
  <c r="J288" i="15" l="1"/>
  <c r="K287" i="15"/>
  <c r="J285" i="14"/>
  <c r="K284" i="14"/>
  <c r="J285" i="13"/>
  <c r="K284" i="13"/>
  <c r="K294" i="5"/>
  <c r="J295" i="5"/>
  <c r="J303" i="12"/>
  <c r="K302" i="12"/>
  <c r="J310" i="11"/>
  <c r="K309" i="11"/>
  <c r="J303" i="10"/>
  <c r="K302" i="10"/>
  <c r="J288" i="9"/>
  <c r="K287" i="9"/>
  <c r="K285" i="8"/>
  <c r="J286" i="8"/>
  <c r="J409" i="7"/>
  <c r="K408" i="7"/>
  <c r="J286" i="6"/>
  <c r="K285" i="6"/>
  <c r="J289" i="15" l="1"/>
  <c r="K288" i="15"/>
  <c r="J286" i="14"/>
  <c r="K285" i="14"/>
  <c r="J286" i="13"/>
  <c r="K285" i="13"/>
  <c r="J296" i="5"/>
  <c r="K295" i="5"/>
  <c r="J304" i="12"/>
  <c r="K303" i="12"/>
  <c r="J311" i="11"/>
  <c r="K310" i="11"/>
  <c r="J304" i="10"/>
  <c r="K303" i="10"/>
  <c r="J289" i="9"/>
  <c r="K288" i="9"/>
  <c r="K286" i="8"/>
  <c r="J287" i="8"/>
  <c r="J410" i="7"/>
  <c r="K409" i="7"/>
  <c r="J287" i="6"/>
  <c r="K286" i="6"/>
  <c r="J290" i="15" l="1"/>
  <c r="K289" i="15"/>
  <c r="J287" i="14"/>
  <c r="K286" i="14"/>
  <c r="J287" i="13"/>
  <c r="K286" i="13"/>
  <c r="J297" i="5"/>
  <c r="K296" i="5"/>
  <c r="J305" i="12"/>
  <c r="K304" i="12"/>
  <c r="J312" i="11"/>
  <c r="K311" i="11"/>
  <c r="J305" i="10"/>
  <c r="K304" i="10"/>
  <c r="J290" i="9"/>
  <c r="K289" i="9"/>
  <c r="J288" i="8"/>
  <c r="K287" i="8"/>
  <c r="J411" i="7"/>
  <c r="K410" i="7"/>
  <c r="J288" i="6"/>
  <c r="K287" i="6"/>
  <c r="J291" i="15" l="1"/>
  <c r="K290" i="15"/>
  <c r="J288" i="14"/>
  <c r="K287" i="14"/>
  <c r="J288" i="13"/>
  <c r="K287" i="13"/>
  <c r="J298" i="5"/>
  <c r="K297" i="5"/>
  <c r="J306" i="12"/>
  <c r="K305" i="12"/>
  <c r="K312" i="11"/>
  <c r="J313" i="11"/>
  <c r="J306" i="10"/>
  <c r="K305" i="10"/>
  <c r="J291" i="9"/>
  <c r="K290" i="9"/>
  <c r="J289" i="8"/>
  <c r="K288" i="8"/>
  <c r="J412" i="7"/>
  <c r="K411" i="7"/>
  <c r="J289" i="6"/>
  <c r="K288" i="6"/>
  <c r="J292" i="15" l="1"/>
  <c r="K291" i="15"/>
  <c r="J289" i="14"/>
  <c r="K288" i="14"/>
  <c r="J289" i="13"/>
  <c r="K288" i="13"/>
  <c r="K298" i="5"/>
  <c r="J299" i="5"/>
  <c r="J307" i="12"/>
  <c r="K306" i="12"/>
  <c r="J314" i="11"/>
  <c r="K313" i="11"/>
  <c r="J307" i="10"/>
  <c r="K306" i="10"/>
  <c r="J292" i="9"/>
  <c r="K291" i="9"/>
  <c r="K289" i="8"/>
  <c r="J290" i="8"/>
  <c r="J413" i="7"/>
  <c r="K412" i="7"/>
  <c r="J290" i="6"/>
  <c r="K289" i="6"/>
  <c r="K292" i="15" l="1"/>
  <c r="J293" i="15"/>
  <c r="J290" i="14"/>
  <c r="K289" i="14"/>
  <c r="J290" i="13"/>
  <c r="K289" i="13"/>
  <c r="J300" i="5"/>
  <c r="K299" i="5"/>
  <c r="J308" i="12"/>
  <c r="K307" i="12"/>
  <c r="J315" i="11"/>
  <c r="K314" i="11"/>
  <c r="J308" i="10"/>
  <c r="K307" i="10"/>
  <c r="J293" i="9"/>
  <c r="K292" i="9"/>
  <c r="J291" i="8"/>
  <c r="K290" i="8"/>
  <c r="J414" i="7"/>
  <c r="K413" i="7"/>
  <c r="J291" i="6"/>
  <c r="K290" i="6"/>
  <c r="J294" i="15" l="1"/>
  <c r="K293" i="15"/>
  <c r="J291" i="14"/>
  <c r="K290" i="14"/>
  <c r="J291" i="13"/>
  <c r="K290" i="13"/>
  <c r="J301" i="5"/>
  <c r="K300" i="5"/>
  <c r="J309" i="12"/>
  <c r="K308" i="12"/>
  <c r="J316" i="11"/>
  <c r="K315" i="11"/>
  <c r="J309" i="10"/>
  <c r="K308" i="10"/>
  <c r="J294" i="9"/>
  <c r="K293" i="9"/>
  <c r="J292" i="8"/>
  <c r="K291" i="8"/>
  <c r="J415" i="7"/>
  <c r="K414" i="7"/>
  <c r="J292" i="6"/>
  <c r="K291" i="6"/>
  <c r="J295" i="15" l="1"/>
  <c r="K294" i="15"/>
  <c r="J292" i="14"/>
  <c r="K291" i="14"/>
  <c r="J292" i="13"/>
  <c r="K291" i="13"/>
  <c r="J302" i="5"/>
  <c r="K301" i="5"/>
  <c r="J310" i="12"/>
  <c r="K309" i="12"/>
  <c r="J317" i="11"/>
  <c r="K316" i="11"/>
  <c r="J310" i="10"/>
  <c r="K309" i="10"/>
  <c r="J295" i="9"/>
  <c r="K294" i="9"/>
  <c r="J293" i="8"/>
  <c r="K292" i="8"/>
  <c r="J416" i="7"/>
  <c r="K415" i="7"/>
  <c r="J293" i="6"/>
  <c r="K292" i="6"/>
  <c r="J296" i="15" l="1"/>
  <c r="K295" i="15"/>
  <c r="J293" i="14"/>
  <c r="K292" i="14"/>
  <c r="J293" i="13"/>
  <c r="K292" i="13"/>
  <c r="J303" i="5"/>
  <c r="K302" i="5"/>
  <c r="J311" i="12"/>
  <c r="K310" i="12"/>
  <c r="J318" i="11"/>
  <c r="K317" i="11"/>
  <c r="J311" i="10"/>
  <c r="K310" i="10"/>
  <c r="J296" i="9"/>
  <c r="K295" i="9"/>
  <c r="K293" i="8"/>
  <c r="J294" i="8"/>
  <c r="J417" i="7"/>
  <c r="K416" i="7"/>
  <c r="J294" i="6"/>
  <c r="K293" i="6"/>
  <c r="K296" i="15" l="1"/>
  <c r="J297" i="15"/>
  <c r="J294" i="14"/>
  <c r="K293" i="14"/>
  <c r="J294" i="13"/>
  <c r="K293" i="13"/>
  <c r="J304" i="5"/>
  <c r="K303" i="5"/>
  <c r="J312" i="12"/>
  <c r="K311" i="12"/>
  <c r="J319" i="11"/>
  <c r="K318" i="11"/>
  <c r="J312" i="10"/>
  <c r="K311" i="10"/>
  <c r="J297" i="9"/>
  <c r="K296" i="9"/>
  <c r="K294" i="8"/>
  <c r="J295" i="8"/>
  <c r="J418" i="7"/>
  <c r="K417" i="7"/>
  <c r="K294" i="6"/>
  <c r="J295" i="6"/>
  <c r="J298" i="15" l="1"/>
  <c r="K297" i="15"/>
  <c r="J295" i="14"/>
  <c r="K294" i="14"/>
  <c r="J295" i="13"/>
  <c r="K294" i="13"/>
  <c r="J305" i="5"/>
  <c r="K304" i="5"/>
  <c r="J313" i="12"/>
  <c r="K312" i="12"/>
  <c r="J320" i="11"/>
  <c r="K319" i="11"/>
  <c r="J313" i="10"/>
  <c r="K312" i="10"/>
  <c r="K297" i="9"/>
  <c r="J298" i="9"/>
  <c r="J296" i="8"/>
  <c r="K295" i="8"/>
  <c r="J419" i="7"/>
  <c r="K418" i="7"/>
  <c r="J296" i="6"/>
  <c r="K295" i="6"/>
  <c r="J299" i="15" l="1"/>
  <c r="K298" i="15"/>
  <c r="J296" i="14"/>
  <c r="K295" i="14"/>
  <c r="J296" i="13"/>
  <c r="K295" i="13"/>
  <c r="J306" i="5"/>
  <c r="K305" i="5"/>
  <c r="J314" i="12"/>
  <c r="K313" i="12"/>
  <c r="J321" i="11"/>
  <c r="K320" i="11"/>
  <c r="J314" i="10"/>
  <c r="K313" i="10"/>
  <c r="J299" i="9"/>
  <c r="K298" i="9"/>
  <c r="J297" i="8"/>
  <c r="K296" i="8"/>
  <c r="J420" i="7"/>
  <c r="K419" i="7"/>
  <c r="J297" i="6"/>
  <c r="K296" i="6"/>
  <c r="J300" i="15" l="1"/>
  <c r="K299" i="15"/>
  <c r="J297" i="14"/>
  <c r="K296" i="14"/>
  <c r="J297" i="13"/>
  <c r="K296" i="13"/>
  <c r="J307" i="5"/>
  <c r="K306" i="5"/>
  <c r="J315" i="12"/>
  <c r="K314" i="12"/>
  <c r="J322" i="11"/>
  <c r="K321" i="11"/>
  <c r="J315" i="10"/>
  <c r="K314" i="10"/>
  <c r="J300" i="9"/>
  <c r="K299" i="9"/>
  <c r="K297" i="8"/>
  <c r="J298" i="8"/>
  <c r="K420" i="7"/>
  <c r="J421" i="7"/>
  <c r="J298" i="6"/>
  <c r="K297" i="6"/>
  <c r="J301" i="15" l="1"/>
  <c r="K300" i="15"/>
  <c r="J298" i="14"/>
  <c r="K297" i="14"/>
  <c r="J298" i="13"/>
  <c r="K297" i="13"/>
  <c r="J308" i="5"/>
  <c r="K307" i="5"/>
  <c r="J316" i="12"/>
  <c r="K315" i="12"/>
  <c r="J323" i="11"/>
  <c r="K322" i="11"/>
  <c r="J316" i="10"/>
  <c r="K315" i="10"/>
  <c r="J301" i="9"/>
  <c r="K300" i="9"/>
  <c r="K298" i="8"/>
  <c r="J299" i="8"/>
  <c r="K421" i="7"/>
  <c r="J422" i="7"/>
  <c r="K298" i="6"/>
  <c r="J299" i="6"/>
  <c r="J302" i="15" l="1"/>
  <c r="K301" i="15"/>
  <c r="J299" i="14"/>
  <c r="K298" i="14"/>
  <c r="J299" i="13"/>
  <c r="K298" i="13"/>
  <c r="J309" i="5"/>
  <c r="K308" i="5"/>
  <c r="J317" i="12"/>
  <c r="K316" i="12"/>
  <c r="J324" i="11"/>
  <c r="K323" i="11"/>
  <c r="J317" i="10"/>
  <c r="K316" i="10"/>
  <c r="K301" i="9"/>
  <c r="J302" i="9"/>
  <c r="J300" i="8"/>
  <c r="K299" i="8"/>
  <c r="J423" i="7"/>
  <c r="K422" i="7"/>
  <c r="J300" i="6"/>
  <c r="K299" i="6"/>
  <c r="J303" i="15" l="1"/>
  <c r="K302" i="15"/>
  <c r="J300" i="14"/>
  <c r="K299" i="14"/>
  <c r="J300" i="13"/>
  <c r="K299" i="13"/>
  <c r="J310" i="5"/>
  <c r="K309" i="5"/>
  <c r="J318" i="12"/>
  <c r="K317" i="12"/>
  <c r="J325" i="11"/>
  <c r="K324" i="11"/>
  <c r="J318" i="10"/>
  <c r="K317" i="10"/>
  <c r="J303" i="9"/>
  <c r="K302" i="9"/>
  <c r="J301" i="8"/>
  <c r="K300" i="8"/>
  <c r="J424" i="7"/>
  <c r="K423" i="7"/>
  <c r="J301" i="6"/>
  <c r="K300" i="6"/>
  <c r="J304" i="15" l="1"/>
  <c r="K303" i="15"/>
  <c r="K300" i="14"/>
  <c r="J301" i="14"/>
  <c r="J301" i="13"/>
  <c r="K300" i="13"/>
  <c r="J311" i="5"/>
  <c r="K310" i="5"/>
  <c r="J319" i="12"/>
  <c r="K318" i="12"/>
  <c r="J326" i="11"/>
  <c r="K325" i="11"/>
  <c r="J319" i="10"/>
  <c r="K318" i="10"/>
  <c r="J304" i="9"/>
  <c r="K303" i="9"/>
  <c r="J302" i="8"/>
  <c r="K301" i="8"/>
  <c r="K424" i="7"/>
  <c r="J425" i="7"/>
  <c r="J302" i="6"/>
  <c r="K301" i="6"/>
  <c r="J305" i="15" l="1"/>
  <c r="K304" i="15"/>
  <c r="J302" i="14"/>
  <c r="K301" i="14"/>
  <c r="J302" i="13"/>
  <c r="K301" i="13"/>
  <c r="J312" i="5"/>
  <c r="K311" i="5"/>
  <c r="J320" i="12"/>
  <c r="K319" i="12"/>
  <c r="J327" i="11"/>
  <c r="K326" i="11"/>
  <c r="J320" i="10"/>
  <c r="K319" i="10"/>
  <c r="J305" i="9"/>
  <c r="K304" i="9"/>
  <c r="J303" i="8"/>
  <c r="K302" i="8"/>
  <c r="K425" i="7"/>
  <c r="J426" i="7"/>
  <c r="J303" i="6"/>
  <c r="K302" i="6"/>
  <c r="J306" i="15" l="1"/>
  <c r="K305" i="15"/>
  <c r="J303" i="14"/>
  <c r="K302" i="14"/>
  <c r="J303" i="13"/>
  <c r="K302" i="13"/>
  <c r="J313" i="5"/>
  <c r="K312" i="5"/>
  <c r="J321" i="12"/>
  <c r="K320" i="12"/>
  <c r="J328" i="11"/>
  <c r="K327" i="11"/>
  <c r="J321" i="10"/>
  <c r="K320" i="10"/>
  <c r="J306" i="9"/>
  <c r="K305" i="9"/>
  <c r="J304" i="8"/>
  <c r="K303" i="8"/>
  <c r="J427" i="7"/>
  <c r="K426" i="7"/>
  <c r="J304" i="6"/>
  <c r="K303" i="6"/>
  <c r="J307" i="15" l="1"/>
  <c r="K306" i="15"/>
  <c r="J304" i="14"/>
  <c r="K303" i="14"/>
  <c r="J304" i="13"/>
  <c r="K303" i="13"/>
  <c r="J314" i="5"/>
  <c r="K313" i="5"/>
  <c r="J322" i="12"/>
  <c r="K321" i="12"/>
  <c r="J329" i="11"/>
  <c r="K328" i="11"/>
  <c r="J322" i="10"/>
  <c r="K321" i="10"/>
  <c r="J307" i="9"/>
  <c r="K306" i="9"/>
  <c r="J305" i="8"/>
  <c r="K304" i="8"/>
  <c r="J428" i="7"/>
  <c r="K428" i="7" s="1"/>
  <c r="K429" i="7" s="1"/>
  <c r="K427" i="7"/>
  <c r="J305" i="6"/>
  <c r="K304" i="6"/>
  <c r="J308" i="15" l="1"/>
  <c r="K307" i="15"/>
  <c r="J305" i="14"/>
  <c r="K304" i="14"/>
  <c r="J305" i="13"/>
  <c r="K304" i="13"/>
  <c r="J315" i="5"/>
  <c r="K314" i="5"/>
  <c r="J323" i="12"/>
  <c r="K322" i="12"/>
  <c r="J330" i="11"/>
  <c r="K329" i="11"/>
  <c r="J323" i="10"/>
  <c r="K322" i="10"/>
  <c r="J308" i="9"/>
  <c r="K307" i="9"/>
  <c r="J306" i="8"/>
  <c r="K305" i="8"/>
  <c r="J306" i="6"/>
  <c r="K305" i="6"/>
  <c r="K308" i="15" l="1"/>
  <c r="J309" i="15"/>
  <c r="J306" i="14"/>
  <c r="K305" i="14"/>
  <c r="J306" i="13"/>
  <c r="K305" i="13"/>
  <c r="J316" i="5"/>
  <c r="K315" i="5"/>
  <c r="J324" i="12"/>
  <c r="K323" i="12"/>
  <c r="J331" i="11"/>
  <c r="K330" i="11"/>
  <c r="J324" i="10"/>
  <c r="K323" i="10"/>
  <c r="K308" i="9"/>
  <c r="J309" i="9"/>
  <c r="J307" i="8"/>
  <c r="K306" i="8"/>
  <c r="J307" i="6"/>
  <c r="K306" i="6"/>
  <c r="J310" i="15" l="1"/>
  <c r="K309" i="15"/>
  <c r="J307" i="14"/>
  <c r="K306" i="14"/>
  <c r="J307" i="13"/>
  <c r="K306" i="13"/>
  <c r="J317" i="5"/>
  <c r="K316" i="5"/>
  <c r="J325" i="12"/>
  <c r="K324" i="12"/>
  <c r="J332" i="11"/>
  <c r="K331" i="11"/>
  <c r="J325" i="10"/>
  <c r="K324" i="10"/>
  <c r="J310" i="9"/>
  <c r="K309" i="9"/>
  <c r="J308" i="8"/>
  <c r="K307" i="8"/>
  <c r="J308" i="6"/>
  <c r="K307" i="6"/>
  <c r="J311" i="15" l="1"/>
  <c r="K310" i="15"/>
  <c r="J308" i="14"/>
  <c r="K307" i="14"/>
  <c r="J308" i="13"/>
  <c r="K307" i="13"/>
  <c r="J318" i="5"/>
  <c r="K317" i="5"/>
  <c r="J326" i="12"/>
  <c r="K325" i="12"/>
  <c r="J333" i="11"/>
  <c r="K332" i="11"/>
  <c r="J326" i="10"/>
  <c r="K325" i="10"/>
  <c r="J311" i="9"/>
  <c r="K310" i="9"/>
  <c r="J309" i="8"/>
  <c r="K308" i="8"/>
  <c r="J309" i="6"/>
  <c r="K308" i="6"/>
  <c r="J312" i="15" l="1"/>
  <c r="K311" i="15"/>
  <c r="J309" i="14"/>
  <c r="K308" i="14"/>
  <c r="J309" i="13"/>
  <c r="K308" i="13"/>
  <c r="J319" i="5"/>
  <c r="K318" i="5"/>
  <c r="J327" i="12"/>
  <c r="K326" i="12"/>
  <c r="J334" i="11"/>
  <c r="K333" i="11"/>
  <c r="J327" i="10"/>
  <c r="K326" i="10"/>
  <c r="J312" i="9"/>
  <c r="K311" i="9"/>
  <c r="J310" i="8"/>
  <c r="K309" i="8"/>
  <c r="J310" i="6"/>
  <c r="K309" i="6"/>
  <c r="K312" i="15" l="1"/>
  <c r="J313" i="15"/>
  <c r="J310" i="14"/>
  <c r="K309" i="14"/>
  <c r="J310" i="13"/>
  <c r="K309" i="13"/>
  <c r="J320" i="5"/>
  <c r="K319" i="5"/>
  <c r="J328" i="12"/>
  <c r="K327" i="12"/>
  <c r="J335" i="11"/>
  <c r="K334" i="11"/>
  <c r="J328" i="10"/>
  <c r="K327" i="10"/>
  <c r="K312" i="9"/>
  <c r="J313" i="9"/>
  <c r="J311" i="8"/>
  <c r="K310" i="8"/>
  <c r="J311" i="6"/>
  <c r="K310" i="6"/>
  <c r="J314" i="15" l="1"/>
  <c r="K313" i="15"/>
  <c r="J311" i="14"/>
  <c r="K310" i="14"/>
  <c r="J311" i="13"/>
  <c r="K310" i="13"/>
  <c r="J321" i="5"/>
  <c r="K320" i="5"/>
  <c r="J329" i="12"/>
  <c r="K328" i="12"/>
  <c r="J336" i="11"/>
  <c r="K335" i="11"/>
  <c r="J329" i="10"/>
  <c r="K328" i="10"/>
  <c r="J314" i="9"/>
  <c r="K313" i="9"/>
  <c r="J312" i="8"/>
  <c r="K311" i="8"/>
  <c r="J312" i="6"/>
  <c r="K311" i="6"/>
  <c r="J315" i="15" l="1"/>
  <c r="K314" i="15"/>
  <c r="J312" i="14"/>
  <c r="K311" i="14"/>
  <c r="J312" i="13"/>
  <c r="K311" i="13"/>
  <c r="J322" i="5"/>
  <c r="K321" i="5"/>
  <c r="J330" i="12"/>
  <c r="K329" i="12"/>
  <c r="J337" i="11"/>
  <c r="K336" i="11"/>
  <c r="J330" i="10"/>
  <c r="K329" i="10"/>
  <c r="J315" i="9"/>
  <c r="K314" i="9"/>
  <c r="J313" i="8"/>
  <c r="K312" i="8"/>
  <c r="J313" i="6"/>
  <c r="K312" i="6"/>
  <c r="J316" i="15" l="1"/>
  <c r="K315" i="15"/>
  <c r="K312" i="14"/>
  <c r="J313" i="14"/>
  <c r="J313" i="13"/>
  <c r="K312" i="13"/>
  <c r="J323" i="5"/>
  <c r="K322" i="5"/>
  <c r="J331" i="12"/>
  <c r="K330" i="12"/>
  <c r="J338" i="11"/>
  <c r="K337" i="11"/>
  <c r="J331" i="10"/>
  <c r="K330" i="10"/>
  <c r="J316" i="9"/>
  <c r="K315" i="9"/>
  <c r="J314" i="8"/>
  <c r="K313" i="8"/>
  <c r="J314" i="6"/>
  <c r="K313" i="6"/>
  <c r="J317" i="15" l="1"/>
  <c r="K316" i="15"/>
  <c r="J314" i="14"/>
  <c r="K313" i="14"/>
  <c r="J314" i="13"/>
  <c r="K313" i="13"/>
  <c r="J324" i="5"/>
  <c r="K323" i="5"/>
  <c r="J332" i="12"/>
  <c r="K331" i="12"/>
  <c r="J339" i="11"/>
  <c r="K338" i="11"/>
  <c r="J332" i="10"/>
  <c r="K331" i="10"/>
  <c r="J317" i="9"/>
  <c r="K316" i="9"/>
  <c r="J315" i="8"/>
  <c r="K314" i="8"/>
  <c r="J315" i="6"/>
  <c r="K314" i="6"/>
  <c r="J318" i="15" l="1"/>
  <c r="K317" i="15"/>
  <c r="J315" i="14"/>
  <c r="K314" i="14"/>
  <c r="J315" i="13"/>
  <c r="K314" i="13"/>
  <c r="J325" i="5"/>
  <c r="K324" i="5"/>
  <c r="J333" i="12"/>
  <c r="K332" i="12"/>
  <c r="J340" i="11"/>
  <c r="K339" i="11"/>
  <c r="J333" i="10"/>
  <c r="K332" i="10"/>
  <c r="J318" i="9"/>
  <c r="K317" i="9"/>
  <c r="J316" i="8"/>
  <c r="K315" i="8"/>
  <c r="J316" i="6"/>
  <c r="K315" i="6"/>
  <c r="J319" i="15" l="1"/>
  <c r="K318" i="15"/>
  <c r="J316" i="14"/>
  <c r="K315" i="14"/>
  <c r="J316" i="13"/>
  <c r="K315" i="13"/>
  <c r="J326" i="5"/>
  <c r="K325" i="5"/>
  <c r="J334" i="12"/>
  <c r="K333" i="12"/>
  <c r="J341" i="11"/>
  <c r="K340" i="11"/>
  <c r="J334" i="10"/>
  <c r="K333" i="10"/>
  <c r="J319" i="9"/>
  <c r="K318" i="9"/>
  <c r="J317" i="8"/>
  <c r="K316" i="8"/>
  <c r="J317" i="6"/>
  <c r="K316" i="6"/>
  <c r="J320" i="15" l="1"/>
  <c r="K319" i="15"/>
  <c r="J317" i="14"/>
  <c r="K316" i="14"/>
  <c r="J317" i="13"/>
  <c r="K316" i="13"/>
  <c r="J327" i="5"/>
  <c r="K326" i="5"/>
  <c r="J335" i="12"/>
  <c r="K334" i="12"/>
  <c r="J342" i="11"/>
  <c r="K341" i="11"/>
  <c r="J335" i="10"/>
  <c r="K334" i="10"/>
  <c r="J320" i="9"/>
  <c r="K319" i="9"/>
  <c r="J318" i="8"/>
  <c r="K317" i="8"/>
  <c r="J318" i="6"/>
  <c r="K317" i="6"/>
  <c r="K320" i="15" l="1"/>
  <c r="J321" i="15"/>
  <c r="J318" i="14"/>
  <c r="K317" i="14"/>
  <c r="J318" i="13"/>
  <c r="K317" i="13"/>
  <c r="K327" i="5"/>
  <c r="J328" i="5"/>
  <c r="J336" i="12"/>
  <c r="K335" i="12"/>
  <c r="J343" i="11"/>
  <c r="K342" i="11"/>
  <c r="J336" i="10"/>
  <c r="K335" i="10"/>
  <c r="J321" i="9"/>
  <c r="K320" i="9"/>
  <c r="J319" i="8"/>
  <c r="K318" i="8"/>
  <c r="K318" i="6"/>
  <c r="J319" i="6"/>
  <c r="J322" i="15" l="1"/>
  <c r="K321" i="15"/>
  <c r="J319" i="14"/>
  <c r="K318" i="14"/>
  <c r="J319" i="13"/>
  <c r="K318" i="13"/>
  <c r="J329" i="5"/>
  <c r="K328" i="5"/>
  <c r="J337" i="12"/>
  <c r="K336" i="12"/>
  <c r="J344" i="11"/>
  <c r="K343" i="11"/>
  <c r="J337" i="10"/>
  <c r="K336" i="10"/>
  <c r="J322" i="9"/>
  <c r="K321" i="9"/>
  <c r="J320" i="8"/>
  <c r="K319" i="8"/>
  <c r="J320" i="6"/>
  <c r="K319" i="6"/>
  <c r="J323" i="15" l="1"/>
  <c r="K322" i="15"/>
  <c r="J320" i="14"/>
  <c r="K319" i="14"/>
  <c r="J320" i="13"/>
  <c r="K319" i="13"/>
  <c r="J330" i="5"/>
  <c r="K329" i="5"/>
  <c r="J338" i="12"/>
  <c r="K337" i="12"/>
  <c r="J345" i="11"/>
  <c r="K344" i="11"/>
  <c r="J338" i="10"/>
  <c r="K337" i="10"/>
  <c r="J323" i="9"/>
  <c r="K322" i="9"/>
  <c r="J321" i="8"/>
  <c r="K320" i="8"/>
  <c r="J321" i="6"/>
  <c r="K320" i="6"/>
  <c r="J324" i="15" l="1"/>
  <c r="K323" i="15"/>
  <c r="J321" i="14"/>
  <c r="K320" i="14"/>
  <c r="J321" i="13"/>
  <c r="K320" i="13"/>
  <c r="J331" i="5"/>
  <c r="K330" i="5"/>
  <c r="J339" i="12"/>
  <c r="K338" i="12"/>
  <c r="J346" i="11"/>
  <c r="K345" i="11"/>
  <c r="J339" i="10"/>
  <c r="K338" i="10"/>
  <c r="J324" i="9"/>
  <c r="K323" i="9"/>
  <c r="J322" i="8"/>
  <c r="K321" i="8"/>
  <c r="J322" i="6"/>
  <c r="K321" i="6"/>
  <c r="J325" i="15" l="1"/>
  <c r="K324" i="15"/>
  <c r="J322" i="14"/>
  <c r="K321" i="14"/>
  <c r="J322" i="13"/>
  <c r="K321" i="13"/>
  <c r="K331" i="5"/>
  <c r="J332" i="5"/>
  <c r="J340" i="12"/>
  <c r="K339" i="12"/>
  <c r="J347" i="11"/>
  <c r="K346" i="11"/>
  <c r="J340" i="10"/>
  <c r="K339" i="10"/>
  <c r="K324" i="9"/>
  <c r="J325" i="9"/>
  <c r="J323" i="8"/>
  <c r="K322" i="8"/>
  <c r="K322" i="6"/>
  <c r="J323" i="6"/>
  <c r="J326" i="15" l="1"/>
  <c r="K325" i="15"/>
  <c r="J323" i="14"/>
  <c r="K322" i="14"/>
  <c r="J323" i="13"/>
  <c r="K322" i="13"/>
  <c r="J333" i="5"/>
  <c r="K332" i="5"/>
  <c r="J341" i="12"/>
  <c r="K340" i="12"/>
  <c r="J348" i="11"/>
  <c r="K347" i="11"/>
  <c r="J341" i="10"/>
  <c r="K340" i="10"/>
  <c r="J326" i="9"/>
  <c r="K325" i="9"/>
  <c r="J324" i="8"/>
  <c r="K323" i="8"/>
  <c r="J324" i="6"/>
  <c r="K323" i="6"/>
  <c r="J327" i="15" l="1"/>
  <c r="K326" i="15"/>
  <c r="J324" i="14"/>
  <c r="K323" i="14"/>
  <c r="J324" i="13"/>
  <c r="K323" i="13"/>
  <c r="J334" i="5"/>
  <c r="K333" i="5"/>
  <c r="J342" i="12"/>
  <c r="K341" i="12"/>
  <c r="J349" i="11"/>
  <c r="K348" i="11"/>
  <c r="J342" i="10"/>
  <c r="K341" i="10"/>
  <c r="J327" i="9"/>
  <c r="K326" i="9"/>
  <c r="J325" i="8"/>
  <c r="K324" i="8"/>
  <c r="J325" i="6"/>
  <c r="K324" i="6"/>
  <c r="J328" i="15" l="1"/>
  <c r="K327" i="15"/>
  <c r="J325" i="14"/>
  <c r="K324" i="14"/>
  <c r="J325" i="13"/>
  <c r="K324" i="13"/>
  <c r="J335" i="5"/>
  <c r="K334" i="5"/>
  <c r="J343" i="12"/>
  <c r="K342" i="12"/>
  <c r="J350" i="11"/>
  <c r="K349" i="11"/>
  <c r="J343" i="10"/>
  <c r="K342" i="10"/>
  <c r="J328" i="9"/>
  <c r="K327" i="9"/>
  <c r="J326" i="8"/>
  <c r="K325" i="8"/>
  <c r="J326" i="6"/>
  <c r="K325" i="6"/>
  <c r="K328" i="15" l="1"/>
  <c r="J329" i="15"/>
  <c r="J326" i="14"/>
  <c r="K325" i="14"/>
  <c r="J326" i="13"/>
  <c r="K325" i="13"/>
  <c r="K335" i="5"/>
  <c r="J336" i="5"/>
  <c r="J344" i="12"/>
  <c r="K343" i="12"/>
  <c r="J351" i="11"/>
  <c r="K350" i="11"/>
  <c r="J344" i="10"/>
  <c r="K343" i="10"/>
  <c r="K328" i="9"/>
  <c r="J329" i="9"/>
  <c r="K326" i="8"/>
  <c r="J327" i="8"/>
  <c r="J327" i="6"/>
  <c r="K326" i="6"/>
  <c r="J330" i="15" l="1"/>
  <c r="K329" i="15"/>
  <c r="J327" i="14"/>
  <c r="K326" i="14"/>
  <c r="J327" i="13"/>
  <c r="K326" i="13"/>
  <c r="J337" i="5"/>
  <c r="K336" i="5"/>
  <c r="J345" i="12"/>
  <c r="K344" i="12"/>
  <c r="J352" i="11"/>
  <c r="K351" i="11"/>
  <c r="J345" i="10"/>
  <c r="K344" i="10"/>
  <c r="J330" i="9"/>
  <c r="K329" i="9"/>
  <c r="J328" i="8"/>
  <c r="K327" i="8"/>
  <c r="J328" i="6"/>
  <c r="K327" i="6"/>
  <c r="J331" i="15" l="1"/>
  <c r="K330" i="15"/>
  <c r="J328" i="14"/>
  <c r="K327" i="14"/>
  <c r="J328" i="13"/>
  <c r="K327" i="13"/>
  <c r="J338" i="5"/>
  <c r="K337" i="5"/>
  <c r="J346" i="12"/>
  <c r="K345" i="12"/>
  <c r="J353" i="11"/>
  <c r="K352" i="11"/>
  <c r="J346" i="10"/>
  <c r="K345" i="10"/>
  <c r="J331" i="9"/>
  <c r="K330" i="9"/>
  <c r="J329" i="8"/>
  <c r="K328" i="8"/>
  <c r="J329" i="6"/>
  <c r="K328" i="6"/>
  <c r="J332" i="15" l="1"/>
  <c r="K331" i="15"/>
  <c r="J329" i="14"/>
  <c r="K328" i="14"/>
  <c r="J329" i="13"/>
  <c r="K328" i="13"/>
  <c r="K338" i="5"/>
  <c r="J339" i="5"/>
  <c r="J347" i="12"/>
  <c r="K346" i="12"/>
  <c r="J354" i="11"/>
  <c r="K353" i="11"/>
  <c r="J347" i="10"/>
  <c r="K346" i="10"/>
  <c r="J332" i="9"/>
  <c r="K331" i="9"/>
  <c r="J330" i="8"/>
  <c r="K329" i="8"/>
  <c r="J330" i="6"/>
  <c r="K329" i="6"/>
  <c r="J333" i="15" l="1"/>
  <c r="K332" i="15"/>
  <c r="J330" i="14"/>
  <c r="K329" i="14"/>
  <c r="J330" i="13"/>
  <c r="K329" i="13"/>
  <c r="K339" i="5"/>
  <c r="J340" i="5"/>
  <c r="J348" i="12"/>
  <c r="K347" i="12"/>
  <c r="J355" i="11"/>
  <c r="K354" i="11"/>
  <c r="J348" i="10"/>
  <c r="K347" i="10"/>
  <c r="J333" i="9"/>
  <c r="K332" i="9"/>
  <c r="K330" i="8"/>
  <c r="J331" i="8"/>
  <c r="J331" i="6"/>
  <c r="K330" i="6"/>
  <c r="J334" i="15" l="1"/>
  <c r="K333" i="15"/>
  <c r="J331" i="14"/>
  <c r="K330" i="14"/>
  <c r="J331" i="13"/>
  <c r="K330" i="13"/>
  <c r="J341" i="5"/>
  <c r="K340" i="5"/>
  <c r="J349" i="12"/>
  <c r="K348" i="12"/>
  <c r="J356" i="11"/>
  <c r="K355" i="11"/>
  <c r="K348" i="10"/>
  <c r="J349" i="10"/>
  <c r="J334" i="9"/>
  <c r="K333" i="9"/>
  <c r="J332" i="8"/>
  <c r="K331" i="8"/>
  <c r="J332" i="6"/>
  <c r="K331" i="6"/>
  <c r="J335" i="15" l="1"/>
  <c r="K334" i="15"/>
  <c r="J332" i="14"/>
  <c r="K331" i="14"/>
  <c r="J332" i="13"/>
  <c r="K331" i="13"/>
  <c r="J342" i="5"/>
  <c r="K341" i="5"/>
  <c r="J350" i="12"/>
  <c r="K349" i="12"/>
  <c r="J357" i="11"/>
  <c r="K356" i="11"/>
  <c r="J350" i="10"/>
  <c r="K349" i="10"/>
  <c r="J335" i="9"/>
  <c r="K334" i="9"/>
  <c r="J333" i="8"/>
  <c r="K332" i="8"/>
  <c r="J333" i="6"/>
  <c r="K332" i="6"/>
  <c r="J336" i="15" l="1"/>
  <c r="K335" i="15"/>
  <c r="J333" i="14"/>
  <c r="K332" i="14"/>
  <c r="J333" i="13"/>
  <c r="K332" i="13"/>
  <c r="K342" i="5"/>
  <c r="J343" i="5"/>
  <c r="J351" i="12"/>
  <c r="K350" i="12"/>
  <c r="J358" i="11"/>
  <c r="K357" i="11"/>
  <c r="J351" i="10"/>
  <c r="K350" i="10"/>
  <c r="J336" i="9"/>
  <c r="K335" i="9"/>
  <c r="J334" i="8"/>
  <c r="K333" i="8"/>
  <c r="J334" i="6"/>
  <c r="K333" i="6"/>
  <c r="J337" i="15" l="1"/>
  <c r="K336" i="15"/>
  <c r="J334" i="14"/>
  <c r="K333" i="14"/>
  <c r="J334" i="13"/>
  <c r="K333" i="13"/>
  <c r="K343" i="5"/>
  <c r="J344" i="5"/>
  <c r="J352" i="12"/>
  <c r="K351" i="12"/>
  <c r="J359" i="11"/>
  <c r="K358" i="11"/>
  <c r="J352" i="10"/>
  <c r="K351" i="10"/>
  <c r="J337" i="9"/>
  <c r="K336" i="9"/>
  <c r="J335" i="8"/>
  <c r="K334" i="8"/>
  <c r="J335" i="6"/>
  <c r="K334" i="6"/>
  <c r="J338" i="15" l="1"/>
  <c r="K337" i="15"/>
  <c r="J335" i="14"/>
  <c r="K334" i="14"/>
  <c r="J335" i="13"/>
  <c r="K334" i="13"/>
  <c r="J345" i="5"/>
  <c r="K344" i="5"/>
  <c r="K352" i="12"/>
  <c r="J353" i="12"/>
  <c r="J360" i="11"/>
  <c r="K359" i="11"/>
  <c r="K352" i="10"/>
  <c r="J353" i="10"/>
  <c r="J338" i="9"/>
  <c r="K337" i="9"/>
  <c r="J336" i="8"/>
  <c r="K335" i="8"/>
  <c r="J336" i="6"/>
  <c r="K335" i="6"/>
  <c r="J339" i="15" l="1"/>
  <c r="K338" i="15"/>
  <c r="J336" i="14"/>
  <c r="K335" i="14"/>
  <c r="J336" i="13"/>
  <c r="K335" i="13"/>
  <c r="J346" i="5"/>
  <c r="K345" i="5"/>
  <c r="J354" i="12"/>
  <c r="K353" i="12"/>
  <c r="J361" i="11"/>
  <c r="K360" i="11"/>
  <c r="J354" i="10"/>
  <c r="K353" i="10"/>
  <c r="J339" i="9"/>
  <c r="K338" i="9"/>
  <c r="J337" i="8"/>
  <c r="K336" i="8"/>
  <c r="J337" i="6"/>
  <c r="K336" i="6"/>
  <c r="J340" i="15" l="1"/>
  <c r="K339" i="15"/>
  <c r="K336" i="14"/>
  <c r="J337" i="14"/>
  <c r="J337" i="13"/>
  <c r="K336" i="13"/>
  <c r="J347" i="5"/>
  <c r="K346" i="5"/>
  <c r="J355" i="12"/>
  <c r="K354" i="12"/>
  <c r="J362" i="11"/>
  <c r="K361" i="11"/>
  <c r="J355" i="10"/>
  <c r="K354" i="10"/>
  <c r="J340" i="9"/>
  <c r="K339" i="9"/>
  <c r="J338" i="8"/>
  <c r="K337" i="8"/>
  <c r="J338" i="6"/>
  <c r="K337" i="6"/>
  <c r="K340" i="15" l="1"/>
  <c r="J341" i="15"/>
  <c r="J338" i="14"/>
  <c r="K337" i="14"/>
  <c r="J338" i="13"/>
  <c r="K337" i="13"/>
  <c r="K347" i="5"/>
  <c r="J348" i="5"/>
  <c r="J356" i="12"/>
  <c r="K355" i="12"/>
  <c r="J363" i="11"/>
  <c r="K362" i="11"/>
  <c r="J356" i="10"/>
  <c r="K355" i="10"/>
  <c r="J341" i="9"/>
  <c r="K340" i="9"/>
  <c r="K338" i="8"/>
  <c r="J339" i="8"/>
  <c r="K338" i="6"/>
  <c r="J339" i="6"/>
  <c r="J342" i="15" l="1"/>
  <c r="K341" i="15"/>
  <c r="J339" i="14"/>
  <c r="K338" i="14"/>
  <c r="J339" i="13"/>
  <c r="K338" i="13"/>
  <c r="J349" i="5"/>
  <c r="K348" i="5"/>
  <c r="K356" i="12"/>
  <c r="J357" i="12"/>
  <c r="J364" i="11"/>
  <c r="K363" i="11"/>
  <c r="K356" i="10"/>
  <c r="J357" i="10"/>
  <c r="J342" i="9"/>
  <c r="K341" i="9"/>
  <c r="J340" i="8"/>
  <c r="K339" i="8"/>
  <c r="J340" i="6"/>
  <c r="K339" i="6"/>
  <c r="J343" i="15" l="1"/>
  <c r="K342" i="15"/>
  <c r="J340" i="14"/>
  <c r="K339" i="14"/>
  <c r="J340" i="13"/>
  <c r="K339" i="13"/>
  <c r="J350" i="5"/>
  <c r="K349" i="5"/>
  <c r="J358" i="12"/>
  <c r="K357" i="12"/>
  <c r="J365" i="11"/>
  <c r="K364" i="11"/>
  <c r="J358" i="10"/>
  <c r="K357" i="10"/>
  <c r="J343" i="9"/>
  <c r="K342" i="9"/>
  <c r="J341" i="8"/>
  <c r="K340" i="8"/>
  <c r="J341" i="6"/>
  <c r="K340" i="6"/>
  <c r="J344" i="15" l="1"/>
  <c r="K343" i="15"/>
  <c r="J341" i="14"/>
  <c r="K340" i="14"/>
  <c r="J341" i="13"/>
  <c r="K340" i="13"/>
  <c r="K350" i="5"/>
  <c r="J351" i="5"/>
  <c r="J359" i="12"/>
  <c r="K358" i="12"/>
  <c r="J366" i="11"/>
  <c r="K365" i="11"/>
  <c r="J359" i="10"/>
  <c r="K358" i="10"/>
  <c r="J344" i="9"/>
  <c r="K343" i="9"/>
  <c r="J342" i="8"/>
  <c r="K341" i="8"/>
  <c r="J342" i="6"/>
  <c r="K341" i="6"/>
  <c r="J345" i="15" l="1"/>
  <c r="K344" i="15"/>
  <c r="J342" i="14"/>
  <c r="K341" i="14"/>
  <c r="J342" i="13"/>
  <c r="K341" i="13"/>
  <c r="K351" i="5"/>
  <c r="J352" i="5"/>
  <c r="J360" i="12"/>
  <c r="K359" i="12"/>
  <c r="J367" i="11"/>
  <c r="K366" i="11"/>
  <c r="J360" i="10"/>
  <c r="K359" i="10"/>
  <c r="J345" i="9"/>
  <c r="K344" i="9"/>
  <c r="J343" i="8"/>
  <c r="K342" i="8"/>
  <c r="J343" i="6"/>
  <c r="K342" i="6"/>
  <c r="J346" i="15" l="1"/>
  <c r="K345" i="15"/>
  <c r="J343" i="14"/>
  <c r="K342" i="14"/>
  <c r="J343" i="13"/>
  <c r="K342" i="13"/>
  <c r="J353" i="5"/>
  <c r="K352" i="5"/>
  <c r="K360" i="12"/>
  <c r="J361" i="12"/>
  <c r="J368" i="11"/>
  <c r="K367" i="11"/>
  <c r="J361" i="10"/>
  <c r="K360" i="10"/>
  <c r="J346" i="9"/>
  <c r="K345" i="9"/>
  <c r="J344" i="8"/>
  <c r="K343" i="8"/>
  <c r="J344" i="6"/>
  <c r="K343" i="6"/>
  <c r="J347" i="15" l="1"/>
  <c r="K346" i="15"/>
  <c r="J344" i="14"/>
  <c r="K343" i="14"/>
  <c r="J344" i="13"/>
  <c r="K343" i="13"/>
  <c r="J354" i="5"/>
  <c r="K353" i="5"/>
  <c r="J362" i="12"/>
  <c r="K361" i="12"/>
  <c r="J369" i="11"/>
  <c r="K368" i="11"/>
  <c r="J362" i="10"/>
  <c r="K361" i="10"/>
  <c r="J347" i="9"/>
  <c r="K346" i="9"/>
  <c r="J345" i="8"/>
  <c r="K344" i="8"/>
  <c r="J345" i="6"/>
  <c r="K344" i="6"/>
  <c r="J348" i="15" l="1"/>
  <c r="K347" i="15"/>
  <c r="J345" i="14"/>
  <c r="K344" i="14"/>
  <c r="J345" i="13"/>
  <c r="K344" i="13"/>
  <c r="K354" i="5"/>
  <c r="J355" i="5"/>
  <c r="J363" i="12"/>
  <c r="K362" i="12"/>
  <c r="J370" i="11"/>
  <c r="K369" i="11"/>
  <c r="J363" i="10"/>
  <c r="K362" i="10"/>
  <c r="J348" i="9"/>
  <c r="K347" i="9"/>
  <c r="J346" i="8"/>
  <c r="K345" i="8"/>
  <c r="J346" i="6"/>
  <c r="K345" i="6"/>
  <c r="K348" i="15" l="1"/>
  <c r="J349" i="15"/>
  <c r="J346" i="14"/>
  <c r="K345" i="14"/>
  <c r="J346" i="13"/>
  <c r="K345" i="13"/>
  <c r="K355" i="5"/>
  <c r="J356" i="5"/>
  <c r="J364" i="12"/>
  <c r="K363" i="12"/>
  <c r="J371" i="11"/>
  <c r="K370" i="11"/>
  <c r="J364" i="10"/>
  <c r="K363" i="10"/>
  <c r="J349" i="9"/>
  <c r="K348" i="9"/>
  <c r="J347" i="8"/>
  <c r="K346" i="8"/>
  <c r="J347" i="6"/>
  <c r="K346" i="6"/>
  <c r="J350" i="15" l="1"/>
  <c r="K349" i="15"/>
  <c r="J347" i="14"/>
  <c r="K346" i="14"/>
  <c r="J347" i="13"/>
  <c r="K346" i="13"/>
  <c r="J357" i="5"/>
  <c r="K356" i="5"/>
  <c r="K364" i="12"/>
  <c r="J365" i="12"/>
  <c r="J372" i="11"/>
  <c r="K371" i="11"/>
  <c r="J365" i="10"/>
  <c r="K364" i="10"/>
  <c r="J350" i="9"/>
  <c r="K349" i="9"/>
  <c r="J348" i="8"/>
  <c r="K347" i="8"/>
  <c r="J348" i="6"/>
  <c r="K347" i="6"/>
  <c r="J351" i="15" l="1"/>
  <c r="K350" i="15"/>
  <c r="J348" i="14"/>
  <c r="K347" i="14"/>
  <c r="J348" i="13"/>
  <c r="K347" i="13"/>
  <c r="J358" i="5"/>
  <c r="K357" i="5"/>
  <c r="J366" i="12"/>
  <c r="K365" i="12"/>
  <c r="J373" i="11"/>
  <c r="K372" i="11"/>
  <c r="J366" i="10"/>
  <c r="K365" i="10"/>
  <c r="J351" i="9"/>
  <c r="K350" i="9"/>
  <c r="J349" i="8"/>
  <c r="K348" i="8"/>
  <c r="J349" i="6"/>
  <c r="K348" i="6"/>
  <c r="J352" i="15" l="1"/>
  <c r="K351" i="15"/>
  <c r="J349" i="14"/>
  <c r="K348" i="14"/>
  <c r="J349" i="13"/>
  <c r="K348" i="13"/>
  <c r="K358" i="5"/>
  <c r="J359" i="5"/>
  <c r="J367" i="12"/>
  <c r="K366" i="12"/>
  <c r="J374" i="11"/>
  <c r="K373" i="11"/>
  <c r="J367" i="10"/>
  <c r="K366" i="10"/>
  <c r="J352" i="9"/>
  <c r="K351" i="9"/>
  <c r="J350" i="8"/>
  <c r="K349" i="8"/>
  <c r="J350" i="6"/>
  <c r="K349" i="6"/>
  <c r="K352" i="15" l="1"/>
  <c r="J353" i="15"/>
  <c r="J350" i="14"/>
  <c r="K349" i="14"/>
  <c r="J350" i="13"/>
  <c r="K349" i="13"/>
  <c r="K359" i="5"/>
  <c r="J360" i="5"/>
  <c r="J368" i="12"/>
  <c r="K367" i="12"/>
  <c r="J375" i="11"/>
  <c r="K374" i="11"/>
  <c r="J368" i="10"/>
  <c r="K367" i="10"/>
  <c r="J353" i="9"/>
  <c r="K352" i="9"/>
  <c r="J351" i="8"/>
  <c r="K350" i="8"/>
  <c r="J351" i="6"/>
  <c r="K350" i="6"/>
  <c r="J354" i="15" l="1"/>
  <c r="K353" i="15"/>
  <c r="J351" i="14"/>
  <c r="K350" i="14"/>
  <c r="J351" i="13"/>
  <c r="K350" i="13"/>
  <c r="J361" i="5"/>
  <c r="K360" i="5"/>
  <c r="K368" i="12"/>
  <c r="J369" i="12"/>
  <c r="J376" i="11"/>
  <c r="K375" i="11"/>
  <c r="J369" i="10"/>
  <c r="K368" i="10"/>
  <c r="J354" i="9"/>
  <c r="K353" i="9"/>
  <c r="J352" i="8"/>
  <c r="K351" i="8"/>
  <c r="J352" i="6"/>
  <c r="K351" i="6"/>
  <c r="J355" i="15" l="1"/>
  <c r="K354" i="15"/>
  <c r="J352" i="14"/>
  <c r="K351" i="14"/>
  <c r="J352" i="13"/>
  <c r="K351" i="13"/>
  <c r="J362" i="5"/>
  <c r="K361" i="5"/>
  <c r="J370" i="12"/>
  <c r="K369" i="12"/>
  <c r="J377" i="11"/>
  <c r="K376" i="11"/>
  <c r="J370" i="10"/>
  <c r="K369" i="10"/>
  <c r="J355" i="9"/>
  <c r="K354" i="9"/>
  <c r="J353" i="8"/>
  <c r="K352" i="8"/>
  <c r="J353" i="6"/>
  <c r="K352" i="6"/>
  <c r="J356" i="15" l="1"/>
  <c r="K355" i="15"/>
  <c r="J353" i="14"/>
  <c r="K352" i="14"/>
  <c r="J353" i="13"/>
  <c r="K352" i="13"/>
  <c r="K362" i="5"/>
  <c r="J363" i="5"/>
  <c r="J371" i="12"/>
  <c r="K370" i="12"/>
  <c r="J378" i="11"/>
  <c r="K377" i="11"/>
  <c r="J371" i="10"/>
  <c r="K370" i="10"/>
  <c r="J356" i="9"/>
  <c r="K355" i="9"/>
  <c r="J354" i="8"/>
  <c r="K353" i="8"/>
  <c r="J354" i="6"/>
  <c r="K353" i="6"/>
  <c r="K356" i="15" l="1"/>
  <c r="J357" i="15"/>
  <c r="J354" i="14"/>
  <c r="K353" i="14"/>
  <c r="J354" i="13"/>
  <c r="K353" i="13"/>
  <c r="K363" i="5"/>
  <c r="J364" i="5"/>
  <c r="J372" i="12"/>
  <c r="K371" i="12"/>
  <c r="J379" i="11"/>
  <c r="K378" i="11"/>
  <c r="J372" i="10"/>
  <c r="K371" i="10"/>
  <c r="K356" i="9"/>
  <c r="J357" i="9"/>
  <c r="K354" i="8"/>
  <c r="J355" i="8"/>
  <c r="K354" i="6"/>
  <c r="J355" i="6"/>
  <c r="J358" i="15" l="1"/>
  <c r="K357" i="15"/>
  <c r="J355" i="14"/>
  <c r="K354" i="14"/>
  <c r="J355" i="13"/>
  <c r="K354" i="13"/>
  <c r="J365" i="5"/>
  <c r="K364" i="5"/>
  <c r="J373" i="12"/>
  <c r="K372" i="12"/>
  <c r="J380" i="11"/>
  <c r="K379" i="11"/>
  <c r="J373" i="10"/>
  <c r="K372" i="10"/>
  <c r="J358" i="9"/>
  <c r="K357" i="9"/>
  <c r="J356" i="8"/>
  <c r="K355" i="8"/>
  <c r="J356" i="6"/>
  <c r="K355" i="6"/>
  <c r="J359" i="15" l="1"/>
  <c r="K358" i="15"/>
  <c r="J356" i="14"/>
  <c r="K355" i="14"/>
  <c r="J356" i="13"/>
  <c r="K355" i="13"/>
  <c r="J366" i="5"/>
  <c r="K365" i="5"/>
  <c r="J374" i="12"/>
  <c r="K373" i="12"/>
  <c r="J381" i="11"/>
  <c r="K380" i="11"/>
  <c r="J374" i="10"/>
  <c r="K373" i="10"/>
  <c r="J359" i="9"/>
  <c r="K358" i="9"/>
  <c r="J357" i="8"/>
  <c r="K356" i="8"/>
  <c r="J357" i="6"/>
  <c r="K356" i="6"/>
  <c r="J360" i="15" l="1"/>
  <c r="K359" i="15"/>
  <c r="J357" i="14"/>
  <c r="K356" i="14"/>
  <c r="J357" i="13"/>
  <c r="K356" i="13"/>
  <c r="K366" i="5"/>
  <c r="J367" i="5"/>
  <c r="J375" i="12"/>
  <c r="K374" i="12"/>
  <c r="J382" i="11"/>
  <c r="K381" i="11"/>
  <c r="J375" i="10"/>
  <c r="K374" i="10"/>
  <c r="J360" i="9"/>
  <c r="K359" i="9"/>
  <c r="J358" i="8"/>
  <c r="K357" i="8"/>
  <c r="J358" i="6"/>
  <c r="K357" i="6"/>
  <c r="J361" i="15" l="1"/>
  <c r="K360" i="15"/>
  <c r="J358" i="14"/>
  <c r="K357" i="14"/>
  <c r="J358" i="13"/>
  <c r="K357" i="13"/>
  <c r="K367" i="5"/>
  <c r="J368" i="5"/>
  <c r="J376" i="12"/>
  <c r="K375" i="12"/>
  <c r="J383" i="11"/>
  <c r="K382" i="11"/>
  <c r="J376" i="10"/>
  <c r="K375" i="10"/>
  <c r="J361" i="9"/>
  <c r="K360" i="9"/>
  <c r="K358" i="8"/>
  <c r="J359" i="8"/>
  <c r="K358" i="6"/>
  <c r="J359" i="6"/>
  <c r="J362" i="15" l="1"/>
  <c r="K361" i="15"/>
  <c r="J359" i="14"/>
  <c r="K358" i="14"/>
  <c r="J359" i="13"/>
  <c r="K358" i="13"/>
  <c r="J369" i="5"/>
  <c r="K368" i="5"/>
  <c r="J377" i="12"/>
  <c r="K376" i="12"/>
  <c r="J384" i="11"/>
  <c r="K383" i="11"/>
  <c r="J377" i="10"/>
  <c r="K376" i="10"/>
  <c r="J362" i="9"/>
  <c r="K361" i="9"/>
  <c r="J360" i="8"/>
  <c r="K359" i="8"/>
  <c r="J360" i="6"/>
  <c r="K359" i="6"/>
  <c r="J363" i="15" l="1"/>
  <c r="K362" i="15"/>
  <c r="J360" i="14"/>
  <c r="K359" i="14"/>
  <c r="J360" i="13"/>
  <c r="K359" i="13"/>
  <c r="J370" i="5"/>
  <c r="K369" i="5"/>
  <c r="J378" i="12"/>
  <c r="K377" i="12"/>
  <c r="J385" i="11"/>
  <c r="K384" i="11"/>
  <c r="J378" i="10"/>
  <c r="K377" i="10"/>
  <c r="J363" i="9"/>
  <c r="K362" i="9"/>
  <c r="J361" i="8"/>
  <c r="K360" i="8"/>
  <c r="J361" i="6"/>
  <c r="K360" i="6"/>
  <c r="J364" i="15" l="1"/>
  <c r="K363" i="15"/>
  <c r="K360" i="14"/>
  <c r="J361" i="14"/>
  <c r="J361" i="13"/>
  <c r="K360" i="13"/>
  <c r="K370" i="5"/>
  <c r="J371" i="5"/>
  <c r="J379" i="12"/>
  <c r="K378" i="12"/>
  <c r="J386" i="11"/>
  <c r="K385" i="11"/>
  <c r="J379" i="10"/>
  <c r="K378" i="10"/>
  <c r="J364" i="9"/>
  <c r="K363" i="9"/>
  <c r="J362" i="8"/>
  <c r="K361" i="8"/>
  <c r="J362" i="6"/>
  <c r="K361" i="6"/>
  <c r="J365" i="15" l="1"/>
  <c r="K364" i="15"/>
  <c r="J362" i="14"/>
  <c r="K361" i="14"/>
  <c r="J362" i="13"/>
  <c r="K361" i="13"/>
  <c r="K371" i="5"/>
  <c r="J372" i="5"/>
  <c r="J380" i="12"/>
  <c r="K379" i="12"/>
  <c r="J387" i="11"/>
  <c r="K386" i="11"/>
  <c r="J380" i="10"/>
  <c r="K379" i="10"/>
  <c r="J365" i="9"/>
  <c r="K364" i="9"/>
  <c r="J363" i="8"/>
  <c r="K362" i="8"/>
  <c r="K362" i="6"/>
  <c r="J363" i="6"/>
  <c r="J366" i="15" l="1"/>
  <c r="K365" i="15"/>
  <c r="J363" i="14"/>
  <c r="K362" i="14"/>
  <c r="J363" i="13"/>
  <c r="K362" i="13"/>
  <c r="J373" i="5"/>
  <c r="K372" i="5"/>
  <c r="J381" i="12"/>
  <c r="K380" i="12"/>
  <c r="J388" i="11"/>
  <c r="K387" i="11"/>
  <c r="J381" i="10"/>
  <c r="K380" i="10"/>
  <c r="J366" i="9"/>
  <c r="K365" i="9"/>
  <c r="J364" i="8"/>
  <c r="K363" i="8"/>
  <c r="J364" i="6"/>
  <c r="K363" i="6"/>
  <c r="J367" i="15" l="1"/>
  <c r="K366" i="15"/>
  <c r="J364" i="14"/>
  <c r="K363" i="14"/>
  <c r="J364" i="13"/>
  <c r="K363" i="13"/>
  <c r="J374" i="5"/>
  <c r="K373" i="5"/>
  <c r="J382" i="12"/>
  <c r="K381" i="12"/>
  <c r="J389" i="11"/>
  <c r="K388" i="11"/>
  <c r="J382" i="10"/>
  <c r="K381" i="10"/>
  <c r="J367" i="9"/>
  <c r="K366" i="9"/>
  <c r="J365" i="8"/>
  <c r="K364" i="8"/>
  <c r="J365" i="6"/>
  <c r="K364" i="6"/>
  <c r="J368" i="15" l="1"/>
  <c r="K367" i="15"/>
  <c r="K364" i="14"/>
  <c r="J365" i="14"/>
  <c r="J365" i="13"/>
  <c r="K364" i="13"/>
  <c r="K374" i="5"/>
  <c r="J375" i="5"/>
  <c r="J383" i="12"/>
  <c r="K382" i="12"/>
  <c r="J390" i="11"/>
  <c r="K389" i="11"/>
  <c r="J383" i="10"/>
  <c r="K382" i="10"/>
  <c r="J368" i="9"/>
  <c r="K367" i="9"/>
  <c r="J366" i="8"/>
  <c r="K365" i="8"/>
  <c r="J366" i="6"/>
  <c r="K365" i="6"/>
  <c r="J369" i="15" l="1"/>
  <c r="K368" i="15"/>
  <c r="J366" i="14"/>
  <c r="K365" i="14"/>
  <c r="J366" i="13"/>
  <c r="K365" i="13"/>
  <c r="J376" i="5"/>
  <c r="K375" i="5"/>
  <c r="J384" i="12"/>
  <c r="K383" i="12"/>
  <c r="J391" i="11"/>
  <c r="K390" i="11"/>
  <c r="J384" i="10"/>
  <c r="K383" i="10"/>
  <c r="J369" i="9"/>
  <c r="K368" i="9"/>
  <c r="K366" i="8"/>
  <c r="J367" i="8"/>
  <c r="J367" i="6"/>
  <c r="K366" i="6"/>
  <c r="J370" i="15" l="1"/>
  <c r="K369" i="15"/>
  <c r="J367" i="14"/>
  <c r="K366" i="14"/>
  <c r="J367" i="13"/>
  <c r="K366" i="13"/>
  <c r="J377" i="5"/>
  <c r="K376" i="5"/>
  <c r="J385" i="12"/>
  <c r="K384" i="12"/>
  <c r="J392" i="11"/>
  <c r="K391" i="11"/>
  <c r="J385" i="10"/>
  <c r="K384" i="10"/>
  <c r="J370" i="9"/>
  <c r="K369" i="9"/>
  <c r="J368" i="8"/>
  <c r="K367" i="8"/>
  <c r="J368" i="6"/>
  <c r="K367" i="6"/>
  <c r="J371" i="15" l="1"/>
  <c r="K370" i="15"/>
  <c r="J368" i="14"/>
  <c r="K367" i="14"/>
  <c r="J368" i="13"/>
  <c r="K367" i="13"/>
  <c r="J378" i="5"/>
  <c r="K377" i="5"/>
  <c r="J386" i="12"/>
  <c r="K385" i="12"/>
  <c r="J393" i="11"/>
  <c r="K392" i="11"/>
  <c r="J386" i="10"/>
  <c r="K385" i="10"/>
  <c r="J371" i="9"/>
  <c r="K370" i="9"/>
  <c r="J369" i="8"/>
  <c r="K368" i="8"/>
  <c r="J369" i="6"/>
  <c r="K368" i="6"/>
  <c r="J372" i="15" l="1"/>
  <c r="K371" i="15"/>
  <c r="K368" i="14"/>
  <c r="J369" i="14"/>
  <c r="J369" i="13"/>
  <c r="K368" i="13"/>
  <c r="K378" i="5"/>
  <c r="J379" i="5"/>
  <c r="J387" i="12"/>
  <c r="K386" i="12"/>
  <c r="J394" i="11"/>
  <c r="K393" i="11"/>
  <c r="J387" i="10"/>
  <c r="K386" i="10"/>
  <c r="J372" i="9"/>
  <c r="K371" i="9"/>
  <c r="J370" i="8"/>
  <c r="K369" i="8"/>
  <c r="J370" i="6"/>
  <c r="K369" i="6"/>
  <c r="J373" i="15" l="1"/>
  <c r="K372" i="15"/>
  <c r="J370" i="14"/>
  <c r="K369" i="14"/>
  <c r="J370" i="13"/>
  <c r="K369" i="13"/>
  <c r="J380" i="5"/>
  <c r="K379" i="5"/>
  <c r="J388" i="12"/>
  <c r="K387" i="12"/>
  <c r="J395" i="11"/>
  <c r="K394" i="11"/>
  <c r="J388" i="10"/>
  <c r="K387" i="10"/>
  <c r="J373" i="9"/>
  <c r="K372" i="9"/>
  <c r="J371" i="8"/>
  <c r="K370" i="8"/>
  <c r="K370" i="6"/>
  <c r="J371" i="6"/>
  <c r="J374" i="15" l="1"/>
  <c r="K373" i="15"/>
  <c r="J371" i="14"/>
  <c r="K370" i="14"/>
  <c r="J371" i="13"/>
  <c r="K370" i="13"/>
  <c r="J381" i="5"/>
  <c r="K380" i="5"/>
  <c r="J389" i="12"/>
  <c r="K388" i="12"/>
  <c r="J396" i="11"/>
  <c r="K395" i="11"/>
  <c r="J389" i="10"/>
  <c r="K388" i="10"/>
  <c r="J374" i="9"/>
  <c r="K373" i="9"/>
  <c r="J372" i="8"/>
  <c r="K371" i="8"/>
  <c r="J372" i="6"/>
  <c r="K371" i="6"/>
  <c r="J375" i="15" l="1"/>
  <c r="K374" i="15"/>
  <c r="J372" i="14"/>
  <c r="K371" i="14"/>
  <c r="J372" i="13"/>
  <c r="K371" i="13"/>
  <c r="J382" i="5"/>
  <c r="K381" i="5"/>
  <c r="J390" i="12"/>
  <c r="K389" i="12"/>
  <c r="J397" i="11"/>
  <c r="K396" i="11"/>
  <c r="J390" i="10"/>
  <c r="K389" i="10"/>
  <c r="J375" i="9"/>
  <c r="K374" i="9"/>
  <c r="J373" i="8"/>
  <c r="K372" i="8"/>
  <c r="J373" i="6"/>
  <c r="K372" i="6"/>
  <c r="J376" i="15" l="1"/>
  <c r="K375" i="15"/>
  <c r="K372" i="14"/>
  <c r="J373" i="14"/>
  <c r="J373" i="13"/>
  <c r="K372" i="13"/>
  <c r="K382" i="5"/>
  <c r="J383" i="5"/>
  <c r="J391" i="12"/>
  <c r="K390" i="12"/>
  <c r="J398" i="11"/>
  <c r="K397" i="11"/>
  <c r="J391" i="10"/>
  <c r="K390" i="10"/>
  <c r="J376" i="9"/>
  <c r="K375" i="9"/>
  <c r="J374" i="8"/>
  <c r="K373" i="8"/>
  <c r="J374" i="6"/>
  <c r="K373" i="6"/>
  <c r="K376" i="15" l="1"/>
  <c r="J377" i="15"/>
  <c r="J374" i="14"/>
  <c r="K373" i="14"/>
  <c r="J374" i="13"/>
  <c r="K373" i="13"/>
  <c r="K383" i="5"/>
  <c r="J384" i="5"/>
  <c r="J392" i="12"/>
  <c r="K391" i="12"/>
  <c r="J399" i="11"/>
  <c r="K398" i="11"/>
  <c r="J392" i="10"/>
  <c r="K391" i="10"/>
  <c r="J377" i="9"/>
  <c r="K376" i="9"/>
  <c r="J375" i="8"/>
  <c r="K374" i="8"/>
  <c r="J375" i="6"/>
  <c r="K374" i="6"/>
  <c r="J378" i="15" l="1"/>
  <c r="K377" i="15"/>
  <c r="J375" i="14"/>
  <c r="K374" i="14"/>
  <c r="J375" i="13"/>
  <c r="K374" i="13"/>
  <c r="J385" i="5"/>
  <c r="K384" i="5"/>
  <c r="J393" i="12"/>
  <c r="K392" i="12"/>
  <c r="J400" i="11"/>
  <c r="K399" i="11"/>
  <c r="J393" i="10"/>
  <c r="K392" i="10"/>
  <c r="J378" i="9"/>
  <c r="K377" i="9"/>
  <c r="J376" i="8"/>
  <c r="K375" i="8"/>
  <c r="J376" i="6"/>
  <c r="K375" i="6"/>
  <c r="J379" i="15" l="1"/>
  <c r="K378" i="15"/>
  <c r="J376" i="14"/>
  <c r="K375" i="14"/>
  <c r="J376" i="13"/>
  <c r="K375" i="13"/>
  <c r="J386" i="5"/>
  <c r="K385" i="5"/>
  <c r="K393" i="12"/>
  <c r="J394" i="12"/>
  <c r="J401" i="11"/>
  <c r="K400" i="11"/>
  <c r="K393" i="10"/>
  <c r="J394" i="10"/>
  <c r="J379" i="9"/>
  <c r="K378" i="9"/>
  <c r="J377" i="8"/>
  <c r="K376" i="8"/>
  <c r="J377" i="6"/>
  <c r="K376" i="6"/>
  <c r="J380" i="15" l="1"/>
  <c r="K379" i="15"/>
  <c r="J377" i="14"/>
  <c r="K376" i="14"/>
  <c r="J377" i="13"/>
  <c r="K376" i="13"/>
  <c r="J387" i="5"/>
  <c r="K386" i="5"/>
  <c r="J395" i="12"/>
  <c r="K394" i="12"/>
  <c r="J402" i="11"/>
  <c r="K401" i="11"/>
  <c r="J395" i="10"/>
  <c r="K394" i="10"/>
  <c r="J380" i="9"/>
  <c r="K379" i="9"/>
  <c r="J378" i="8"/>
  <c r="K377" i="8"/>
  <c r="J378" i="6"/>
  <c r="K377" i="6"/>
  <c r="J381" i="15" l="1"/>
  <c r="K380" i="15"/>
  <c r="J378" i="14"/>
  <c r="K377" i="14"/>
  <c r="J378" i="13"/>
  <c r="K377" i="13"/>
  <c r="K387" i="5"/>
  <c r="J388" i="5"/>
  <c r="J396" i="12"/>
  <c r="K395" i="12"/>
  <c r="J403" i="11"/>
  <c r="K402" i="11"/>
  <c r="J396" i="10"/>
  <c r="K395" i="10"/>
  <c r="J381" i="9"/>
  <c r="K380" i="9"/>
  <c r="J379" i="8"/>
  <c r="K378" i="8"/>
  <c r="J379" i="6"/>
  <c r="K378" i="6"/>
  <c r="J382" i="15" l="1"/>
  <c r="K381" i="15"/>
  <c r="J379" i="14"/>
  <c r="K378" i="14"/>
  <c r="J379" i="13"/>
  <c r="K378" i="13"/>
  <c r="J389" i="5"/>
  <c r="K388" i="5"/>
  <c r="J397" i="12"/>
  <c r="K396" i="12"/>
  <c r="J404" i="11"/>
  <c r="K403" i="11"/>
  <c r="J397" i="10"/>
  <c r="K396" i="10"/>
  <c r="J382" i="9"/>
  <c r="K381" i="9"/>
  <c r="J380" i="8"/>
  <c r="K379" i="8"/>
  <c r="J380" i="6"/>
  <c r="K379" i="6"/>
  <c r="J383" i="15" l="1"/>
  <c r="K382" i="15"/>
  <c r="J380" i="14"/>
  <c r="K379" i="14"/>
  <c r="J380" i="13"/>
  <c r="K379" i="13"/>
  <c r="J390" i="5"/>
  <c r="K389" i="5"/>
  <c r="J398" i="12"/>
  <c r="K397" i="12"/>
  <c r="J405" i="11"/>
  <c r="K404" i="11"/>
  <c r="K397" i="10"/>
  <c r="J398" i="10"/>
  <c r="J383" i="9"/>
  <c r="K382" i="9"/>
  <c r="J381" i="8"/>
  <c r="K380" i="8"/>
  <c r="J381" i="6"/>
  <c r="K380" i="6"/>
  <c r="J384" i="15" l="1"/>
  <c r="K383" i="15"/>
  <c r="J381" i="14"/>
  <c r="K380" i="14"/>
  <c r="J381" i="13"/>
  <c r="K380" i="13"/>
  <c r="J391" i="5"/>
  <c r="K390" i="5"/>
  <c r="J399" i="12"/>
  <c r="K398" i="12"/>
  <c r="J406" i="11"/>
  <c r="K405" i="11"/>
  <c r="J399" i="10"/>
  <c r="K398" i="10"/>
  <c r="J384" i="9"/>
  <c r="K383" i="9"/>
  <c r="J382" i="8"/>
  <c r="K381" i="8"/>
  <c r="J382" i="6"/>
  <c r="K381" i="6"/>
  <c r="J385" i="15" l="1"/>
  <c r="K384" i="15"/>
  <c r="J382" i="14"/>
  <c r="K381" i="14"/>
  <c r="J382" i="13"/>
  <c r="K381" i="13"/>
  <c r="K391" i="5"/>
  <c r="J392" i="5"/>
  <c r="J400" i="12"/>
  <c r="K399" i="12"/>
  <c r="J407" i="11"/>
  <c r="K406" i="11"/>
  <c r="J400" i="10"/>
  <c r="K399" i="10"/>
  <c r="J385" i="9"/>
  <c r="K384" i="9"/>
  <c r="K382" i="8"/>
  <c r="J383" i="8"/>
  <c r="K382" i="6"/>
  <c r="J383" i="6"/>
  <c r="J386" i="15" l="1"/>
  <c r="K385" i="15"/>
  <c r="J383" i="14"/>
  <c r="K382" i="14"/>
  <c r="J383" i="13"/>
  <c r="K382" i="13"/>
  <c r="J393" i="5"/>
  <c r="K392" i="5"/>
  <c r="K400" i="12"/>
  <c r="J401" i="12"/>
  <c r="J408" i="11"/>
  <c r="K407" i="11"/>
  <c r="J401" i="10"/>
  <c r="K400" i="10"/>
  <c r="J386" i="9"/>
  <c r="K385" i="9"/>
  <c r="J384" i="8"/>
  <c r="K383" i="8"/>
  <c r="J384" i="6"/>
  <c r="K383" i="6"/>
  <c r="J387" i="15" l="1"/>
  <c r="K386" i="15"/>
  <c r="J384" i="14"/>
  <c r="K383" i="14"/>
  <c r="J384" i="13"/>
  <c r="K383" i="13"/>
  <c r="J394" i="5"/>
  <c r="K393" i="5"/>
  <c r="J402" i="12"/>
  <c r="K401" i="12"/>
  <c r="J409" i="11"/>
  <c r="K408" i="11"/>
  <c r="J402" i="10"/>
  <c r="K401" i="10"/>
  <c r="J387" i="9"/>
  <c r="K386" i="9"/>
  <c r="J385" i="8"/>
  <c r="K384" i="8"/>
  <c r="J385" i="6"/>
  <c r="K384" i="6"/>
  <c r="J388" i="15" l="1"/>
  <c r="K387" i="15"/>
  <c r="J385" i="14"/>
  <c r="K384" i="14"/>
  <c r="J385" i="13"/>
  <c r="K384" i="13"/>
  <c r="J395" i="5"/>
  <c r="K394" i="5"/>
  <c r="J403" i="12"/>
  <c r="K402" i="12"/>
  <c r="J410" i="11"/>
  <c r="K409" i="11"/>
  <c r="J403" i="10"/>
  <c r="K402" i="10"/>
  <c r="J388" i="9"/>
  <c r="K387" i="9"/>
  <c r="J386" i="8"/>
  <c r="K385" i="8"/>
  <c r="J386" i="6"/>
  <c r="K385" i="6"/>
  <c r="J389" i="15" l="1"/>
  <c r="K388" i="15"/>
  <c r="J386" i="14"/>
  <c r="K385" i="14"/>
  <c r="J386" i="13"/>
  <c r="K385" i="13"/>
  <c r="J396" i="5"/>
  <c r="K395" i="5"/>
  <c r="J404" i="12"/>
  <c r="K403" i="12"/>
  <c r="J411" i="11"/>
  <c r="K410" i="11"/>
  <c r="J404" i="10"/>
  <c r="K403" i="10"/>
  <c r="J389" i="9"/>
  <c r="K388" i="9"/>
  <c r="J387" i="8"/>
  <c r="K386" i="8"/>
  <c r="K386" i="6"/>
  <c r="J387" i="6"/>
  <c r="J390" i="15" l="1"/>
  <c r="K389" i="15"/>
  <c r="J387" i="14"/>
  <c r="K386" i="14"/>
  <c r="J387" i="13"/>
  <c r="K386" i="13"/>
  <c r="J397" i="5"/>
  <c r="K396" i="5"/>
  <c r="J405" i="12"/>
  <c r="K404" i="12"/>
  <c r="J412" i="11"/>
  <c r="K411" i="11"/>
  <c r="J405" i="10"/>
  <c r="K404" i="10"/>
  <c r="J390" i="9"/>
  <c r="K389" i="9"/>
  <c r="J388" i="8"/>
  <c r="K387" i="8"/>
  <c r="J388" i="6"/>
  <c r="K387" i="6"/>
  <c r="J391" i="15" l="1"/>
  <c r="K390" i="15"/>
  <c r="J388" i="14"/>
  <c r="K387" i="14"/>
  <c r="J388" i="13"/>
  <c r="K387" i="13"/>
  <c r="J398" i="5"/>
  <c r="K397" i="5"/>
  <c r="J406" i="12"/>
  <c r="K405" i="12"/>
  <c r="J413" i="11"/>
  <c r="K412" i="11"/>
  <c r="J406" i="10"/>
  <c r="K405" i="10"/>
  <c r="J391" i="9"/>
  <c r="K390" i="9"/>
  <c r="J389" i="8"/>
  <c r="K388" i="8"/>
  <c r="J389" i="6"/>
  <c r="K388" i="6"/>
  <c r="J392" i="15" l="1"/>
  <c r="K391" i="15"/>
  <c r="K388" i="14"/>
  <c r="J389" i="14"/>
  <c r="J389" i="13"/>
  <c r="K388" i="13"/>
  <c r="J399" i="5"/>
  <c r="K398" i="5"/>
  <c r="J407" i="12"/>
  <c r="K406" i="12"/>
  <c r="J414" i="11"/>
  <c r="K413" i="11"/>
  <c r="J407" i="10"/>
  <c r="K406" i="10"/>
  <c r="J392" i="9"/>
  <c r="K391" i="9"/>
  <c r="J390" i="8"/>
  <c r="K389" i="8"/>
  <c r="J390" i="6"/>
  <c r="K389" i="6"/>
  <c r="K392" i="15" l="1"/>
  <c r="J393" i="15"/>
  <c r="J390" i="14"/>
  <c r="K389" i="14"/>
  <c r="J390" i="13"/>
  <c r="K389" i="13"/>
  <c r="J400" i="5"/>
  <c r="K399" i="5"/>
  <c r="J408" i="12"/>
  <c r="K407" i="12"/>
  <c r="J415" i="11"/>
  <c r="K414" i="11"/>
  <c r="J408" i="10"/>
  <c r="K407" i="10"/>
  <c r="J393" i="9"/>
  <c r="K392" i="9"/>
  <c r="K390" i="8"/>
  <c r="J391" i="8"/>
  <c r="J391" i="6"/>
  <c r="K390" i="6"/>
  <c r="J394" i="15" l="1"/>
  <c r="K393" i="15"/>
  <c r="J391" i="14"/>
  <c r="K390" i="14"/>
  <c r="J391" i="13"/>
  <c r="K390" i="13"/>
  <c r="J401" i="5"/>
  <c r="K400" i="5"/>
  <c r="J409" i="12"/>
  <c r="K408" i="12"/>
  <c r="J416" i="11"/>
  <c r="K415" i="11"/>
  <c r="J409" i="10"/>
  <c r="K408" i="10"/>
  <c r="K393" i="9"/>
  <c r="J394" i="9"/>
  <c r="J392" i="8"/>
  <c r="K391" i="8"/>
  <c r="J392" i="6"/>
  <c r="K391" i="6"/>
  <c r="J395" i="15" l="1"/>
  <c r="K394" i="15"/>
  <c r="J392" i="14"/>
  <c r="K391" i="14"/>
  <c r="J392" i="13"/>
  <c r="K391" i="13"/>
  <c r="J402" i="5"/>
  <c r="K401" i="5"/>
  <c r="J410" i="12"/>
  <c r="K409" i="12"/>
  <c r="J417" i="11"/>
  <c r="K416" i="11"/>
  <c r="J410" i="10"/>
  <c r="K409" i="10"/>
  <c r="J395" i="9"/>
  <c r="K394" i="9"/>
  <c r="J393" i="8"/>
  <c r="K392" i="8"/>
  <c r="J393" i="6"/>
  <c r="K392" i="6"/>
  <c r="J396" i="15" l="1"/>
  <c r="K395" i="15"/>
  <c r="J393" i="14"/>
  <c r="K392" i="14"/>
  <c r="J393" i="13"/>
  <c r="K392" i="13"/>
  <c r="J403" i="5"/>
  <c r="K402" i="5"/>
  <c r="J411" i="12"/>
  <c r="K410" i="12"/>
  <c r="J418" i="11"/>
  <c r="K417" i="11"/>
  <c r="J411" i="10"/>
  <c r="K410" i="10"/>
  <c r="J396" i="9"/>
  <c r="K395" i="9"/>
  <c r="K393" i="8"/>
  <c r="J394" i="8"/>
  <c r="K393" i="6"/>
  <c r="J394" i="6"/>
  <c r="J397" i="15" l="1"/>
  <c r="K396" i="15"/>
  <c r="J394" i="14"/>
  <c r="K393" i="14"/>
  <c r="J394" i="13"/>
  <c r="K393" i="13"/>
  <c r="J404" i="5"/>
  <c r="K403" i="5"/>
  <c r="J412" i="12"/>
  <c r="K411" i="12"/>
  <c r="J419" i="11"/>
  <c r="K418" i="11"/>
  <c r="J412" i="10"/>
  <c r="K411" i="10"/>
  <c r="J397" i="9"/>
  <c r="K396" i="9"/>
  <c r="K394" i="8"/>
  <c r="J395" i="8"/>
  <c r="J395" i="6"/>
  <c r="K394" i="6"/>
  <c r="J398" i="15" l="1"/>
  <c r="K397" i="15"/>
  <c r="J395" i="14"/>
  <c r="K394" i="14"/>
  <c r="J395" i="13"/>
  <c r="K394" i="13"/>
  <c r="J405" i="5"/>
  <c r="K404" i="5"/>
  <c r="J413" i="12"/>
  <c r="K412" i="12"/>
  <c r="J420" i="11"/>
  <c r="K419" i="11"/>
  <c r="J413" i="10"/>
  <c r="K412" i="10"/>
  <c r="K397" i="9"/>
  <c r="J398" i="9"/>
  <c r="J396" i="8"/>
  <c r="K395" i="8"/>
  <c r="J396" i="6"/>
  <c r="K395" i="6"/>
  <c r="J399" i="15" l="1"/>
  <c r="K398" i="15"/>
  <c r="J396" i="14"/>
  <c r="K395" i="14"/>
  <c r="J396" i="13"/>
  <c r="K395" i="13"/>
  <c r="J406" i="5"/>
  <c r="K405" i="5"/>
  <c r="J414" i="12"/>
  <c r="K413" i="12"/>
  <c r="J421" i="11"/>
  <c r="K420" i="11"/>
  <c r="J414" i="10"/>
  <c r="K413" i="10"/>
  <c r="J399" i="9"/>
  <c r="K398" i="9"/>
  <c r="J397" i="8"/>
  <c r="K396" i="8"/>
  <c r="J397" i="6"/>
  <c r="K396" i="6"/>
  <c r="J400" i="15" l="1"/>
  <c r="K399" i="15"/>
  <c r="J397" i="14"/>
  <c r="K396" i="14"/>
  <c r="J397" i="13"/>
  <c r="K396" i="13"/>
  <c r="J407" i="5"/>
  <c r="K406" i="5"/>
  <c r="J415" i="12"/>
  <c r="K414" i="12"/>
  <c r="J422" i="11"/>
  <c r="K421" i="11"/>
  <c r="J415" i="10"/>
  <c r="K414" i="10"/>
  <c r="J400" i="9"/>
  <c r="K399" i="9"/>
  <c r="K397" i="8"/>
  <c r="J398" i="8"/>
  <c r="J398" i="6"/>
  <c r="K397" i="6"/>
  <c r="J401" i="15" l="1"/>
  <c r="K400" i="15"/>
  <c r="J398" i="14"/>
  <c r="K397" i="14"/>
  <c r="J398" i="13"/>
  <c r="K397" i="13"/>
  <c r="J408" i="5"/>
  <c r="K407" i="5"/>
  <c r="J416" i="12"/>
  <c r="K415" i="12"/>
  <c r="J423" i="11"/>
  <c r="K422" i="11"/>
  <c r="J416" i="10"/>
  <c r="K415" i="10"/>
  <c r="K400" i="9"/>
  <c r="J401" i="9"/>
  <c r="J399" i="8"/>
  <c r="K398" i="8"/>
  <c r="J399" i="6"/>
  <c r="K398" i="6"/>
  <c r="J402" i="15" l="1"/>
  <c r="K401" i="15"/>
  <c r="J399" i="14"/>
  <c r="K398" i="14"/>
  <c r="J399" i="13"/>
  <c r="K398" i="13"/>
  <c r="J409" i="5"/>
  <c r="K408" i="5"/>
  <c r="J417" i="12"/>
  <c r="K416" i="12"/>
  <c r="J424" i="11"/>
  <c r="K423" i="11"/>
  <c r="J417" i="10"/>
  <c r="K416" i="10"/>
  <c r="J402" i="9"/>
  <c r="K401" i="9"/>
  <c r="J400" i="8"/>
  <c r="K399" i="8"/>
  <c r="J400" i="6"/>
  <c r="K399" i="6"/>
  <c r="J403" i="15" l="1"/>
  <c r="K402" i="15"/>
  <c r="J400" i="14"/>
  <c r="K399" i="14"/>
  <c r="J400" i="13"/>
  <c r="K399" i="13"/>
  <c r="J410" i="5"/>
  <c r="K409" i="5"/>
  <c r="J418" i="12"/>
  <c r="K417" i="12"/>
  <c r="J425" i="11"/>
  <c r="K424" i="11"/>
  <c r="J418" i="10"/>
  <c r="K417" i="10"/>
  <c r="J403" i="9"/>
  <c r="K402" i="9"/>
  <c r="J401" i="8"/>
  <c r="K400" i="8"/>
  <c r="J401" i="6"/>
  <c r="K400" i="6"/>
  <c r="J404" i="15" l="1"/>
  <c r="K403" i="15"/>
  <c r="J401" i="14"/>
  <c r="K400" i="14"/>
  <c r="J401" i="13"/>
  <c r="K400" i="13"/>
  <c r="J411" i="5"/>
  <c r="K410" i="5"/>
  <c r="J419" i="12"/>
  <c r="K418" i="12"/>
  <c r="K425" i="11"/>
  <c r="J426" i="11"/>
  <c r="J419" i="10"/>
  <c r="K418" i="10"/>
  <c r="J404" i="9"/>
  <c r="K403" i="9"/>
  <c r="J402" i="8"/>
  <c r="K401" i="8"/>
  <c r="J402" i="6"/>
  <c r="K401" i="6"/>
  <c r="J405" i="15" l="1"/>
  <c r="K404" i="15"/>
  <c r="J402" i="14"/>
  <c r="K401" i="14"/>
  <c r="J402" i="13"/>
  <c r="K401" i="13"/>
  <c r="J412" i="5"/>
  <c r="K411" i="5"/>
  <c r="J420" i="12"/>
  <c r="K419" i="12"/>
  <c r="J427" i="11"/>
  <c r="K426" i="11"/>
  <c r="J420" i="10"/>
  <c r="K419" i="10"/>
  <c r="K404" i="9"/>
  <c r="J405" i="9"/>
  <c r="J403" i="8"/>
  <c r="K402" i="8"/>
  <c r="K402" i="6"/>
  <c r="J403" i="6"/>
  <c r="J406" i="15" l="1"/>
  <c r="K405" i="15"/>
  <c r="J403" i="14"/>
  <c r="K402" i="14"/>
  <c r="J403" i="13"/>
  <c r="K402" i="13"/>
  <c r="J413" i="5"/>
  <c r="K412" i="5"/>
  <c r="J421" i="12"/>
  <c r="K420" i="12"/>
  <c r="J428" i="11"/>
  <c r="K428" i="11" s="1"/>
  <c r="K429" i="11" s="1"/>
  <c r="K427" i="11"/>
  <c r="J421" i="10"/>
  <c r="K420" i="10"/>
  <c r="J406" i="9"/>
  <c r="K405" i="9"/>
  <c r="J404" i="8"/>
  <c r="K403" i="8"/>
  <c r="J404" i="6"/>
  <c r="K403" i="6"/>
  <c r="J407" i="15" l="1"/>
  <c r="K406" i="15"/>
  <c r="J404" i="14"/>
  <c r="K403" i="14"/>
  <c r="J404" i="13"/>
  <c r="K403" i="13"/>
  <c r="J414" i="5"/>
  <c r="K413" i="5"/>
  <c r="K421" i="12"/>
  <c r="J422" i="12"/>
  <c r="K421" i="10"/>
  <c r="J422" i="10"/>
  <c r="J407" i="9"/>
  <c r="K406" i="9"/>
  <c r="J405" i="8"/>
  <c r="K404" i="8"/>
  <c r="J405" i="6"/>
  <c r="K404" i="6"/>
  <c r="J408" i="15" l="1"/>
  <c r="K407" i="15"/>
  <c r="J405" i="14"/>
  <c r="K404" i="14"/>
  <c r="J405" i="13"/>
  <c r="K404" i="13"/>
  <c r="J415" i="5"/>
  <c r="K414" i="5"/>
  <c r="J423" i="12"/>
  <c r="K422" i="12"/>
  <c r="J423" i="10"/>
  <c r="K422" i="10"/>
  <c r="J408" i="9"/>
  <c r="K407" i="9"/>
  <c r="J406" i="8"/>
  <c r="K405" i="8"/>
  <c r="J406" i="6"/>
  <c r="K405" i="6"/>
  <c r="J409" i="15" l="1"/>
  <c r="K408" i="15"/>
  <c r="J406" i="14"/>
  <c r="K405" i="14"/>
  <c r="J406" i="13"/>
  <c r="K405" i="13"/>
  <c r="J416" i="5"/>
  <c r="K415" i="5"/>
  <c r="J424" i="12"/>
  <c r="K423" i="12"/>
  <c r="J424" i="10"/>
  <c r="K423" i="10"/>
  <c r="K408" i="9"/>
  <c r="J409" i="9"/>
  <c r="K406" i="8"/>
  <c r="J407" i="8"/>
  <c r="K406" i="6"/>
  <c r="J407" i="6"/>
  <c r="J410" i="15" l="1"/>
  <c r="K409" i="15"/>
  <c r="J407" i="14"/>
  <c r="K406" i="14"/>
  <c r="J407" i="13"/>
  <c r="K406" i="13"/>
  <c r="J417" i="5"/>
  <c r="K416" i="5"/>
  <c r="J425" i="12"/>
  <c r="K424" i="12"/>
  <c r="J425" i="10"/>
  <c r="K424" i="10"/>
  <c r="J410" i="9"/>
  <c r="K409" i="9"/>
  <c r="J408" i="8"/>
  <c r="K407" i="8"/>
  <c r="J408" i="6"/>
  <c r="K407" i="6"/>
  <c r="J411" i="15" l="1"/>
  <c r="K410" i="15"/>
  <c r="J408" i="14"/>
  <c r="K407" i="14"/>
  <c r="J408" i="13"/>
  <c r="K407" i="13"/>
  <c r="J418" i="5"/>
  <c r="K417" i="5"/>
  <c r="K425" i="12"/>
  <c r="J426" i="12"/>
  <c r="K425" i="10"/>
  <c r="J426" i="10"/>
  <c r="J411" i="9"/>
  <c r="K410" i="9"/>
  <c r="J409" i="8"/>
  <c r="K408" i="8"/>
  <c r="J409" i="6"/>
  <c r="K408" i="6"/>
  <c r="J412" i="15" l="1"/>
  <c r="K411" i="15"/>
  <c r="K408" i="14"/>
  <c r="J409" i="14"/>
  <c r="J409" i="13"/>
  <c r="K408" i="13"/>
  <c r="J419" i="5"/>
  <c r="K418" i="5"/>
  <c r="J427" i="12"/>
  <c r="K426" i="12"/>
  <c r="J427" i="10"/>
  <c r="K426" i="10"/>
  <c r="J412" i="9"/>
  <c r="K411" i="9"/>
  <c r="J410" i="8"/>
  <c r="K409" i="8"/>
  <c r="J410" i="6"/>
  <c r="K409" i="6"/>
  <c r="J413" i="15" l="1"/>
  <c r="K412" i="15"/>
  <c r="J410" i="14"/>
  <c r="K409" i="14"/>
  <c r="J410" i="13"/>
  <c r="K409" i="13"/>
  <c r="J420" i="5"/>
  <c r="K419" i="5"/>
  <c r="J428" i="12"/>
  <c r="K428" i="12" s="1"/>
  <c r="K429" i="12" s="1"/>
  <c r="K427" i="12"/>
  <c r="J428" i="10"/>
  <c r="K428" i="10" s="1"/>
  <c r="K429" i="10" s="1"/>
  <c r="K427" i="10"/>
  <c r="K412" i="9"/>
  <c r="J413" i="9"/>
  <c r="J411" i="8"/>
  <c r="K410" i="8"/>
  <c r="J411" i="6"/>
  <c r="K410" i="6"/>
  <c r="J414" i="15" l="1"/>
  <c r="K413" i="15"/>
  <c r="J411" i="14"/>
  <c r="K410" i="14"/>
  <c r="J411" i="13"/>
  <c r="K410" i="13"/>
  <c r="J421" i="5"/>
  <c r="K420" i="5"/>
  <c r="J414" i="9"/>
  <c r="K413" i="9"/>
  <c r="J412" i="8"/>
  <c r="K411" i="8"/>
  <c r="J412" i="6"/>
  <c r="K411" i="6"/>
  <c r="J415" i="15" l="1"/>
  <c r="K414" i="15"/>
  <c r="J412" i="14"/>
  <c r="K411" i="14"/>
  <c r="J412" i="13"/>
  <c r="K411" i="13"/>
  <c r="J422" i="5"/>
  <c r="K421" i="5"/>
  <c r="J415" i="9"/>
  <c r="K414" i="9"/>
  <c r="J413" i="8"/>
  <c r="K412" i="8"/>
  <c r="J413" i="6"/>
  <c r="K412" i="6"/>
  <c r="J416" i="15" l="1"/>
  <c r="K415" i="15"/>
  <c r="J413" i="14"/>
  <c r="K412" i="14"/>
  <c r="J413" i="13"/>
  <c r="K412" i="13"/>
  <c r="J423" i="5"/>
  <c r="K422" i="5"/>
  <c r="J416" i="9"/>
  <c r="K415" i="9"/>
  <c r="J414" i="8"/>
  <c r="K413" i="8"/>
  <c r="K413" i="6"/>
  <c r="J414" i="6"/>
  <c r="J417" i="15" l="1"/>
  <c r="K416" i="15"/>
  <c r="J414" i="14"/>
  <c r="K413" i="14"/>
  <c r="J414" i="13"/>
  <c r="K413" i="13"/>
  <c r="J424" i="5"/>
  <c r="K423" i="5"/>
  <c r="K416" i="9"/>
  <c r="J417" i="9"/>
  <c r="J415" i="8"/>
  <c r="K414" i="8"/>
  <c r="J415" i="6"/>
  <c r="K414" i="6"/>
  <c r="J418" i="15" l="1"/>
  <c r="K417" i="15"/>
  <c r="J415" i="14"/>
  <c r="K414" i="14"/>
  <c r="J415" i="13"/>
  <c r="K414" i="13"/>
  <c r="J425" i="5"/>
  <c r="K424" i="5"/>
  <c r="J418" i="9"/>
  <c r="K417" i="9"/>
  <c r="J416" i="8"/>
  <c r="K415" i="8"/>
  <c r="J416" i="6"/>
  <c r="K415" i="6"/>
  <c r="J419" i="15" l="1"/>
  <c r="K418" i="15"/>
  <c r="J416" i="14"/>
  <c r="K415" i="14"/>
  <c r="J416" i="13"/>
  <c r="K415" i="13"/>
  <c r="J426" i="5"/>
  <c r="K425" i="5"/>
  <c r="J419" i="9"/>
  <c r="K418" i="9"/>
  <c r="J417" i="8"/>
  <c r="K416" i="8"/>
  <c r="J417" i="6"/>
  <c r="K416" i="6"/>
  <c r="J420" i="15" l="1"/>
  <c r="K419" i="15"/>
  <c r="K416" i="14"/>
  <c r="J417" i="14"/>
  <c r="J417" i="13"/>
  <c r="K416" i="13"/>
  <c r="J427" i="5"/>
  <c r="K426" i="5"/>
  <c r="J420" i="9"/>
  <c r="K419" i="9"/>
  <c r="J418" i="8"/>
  <c r="K417" i="8"/>
  <c r="J418" i="6"/>
  <c r="K417" i="6"/>
  <c r="J421" i="15" l="1"/>
  <c r="K420" i="15"/>
  <c r="J418" i="14"/>
  <c r="K417" i="14"/>
  <c r="J418" i="13"/>
  <c r="K417" i="13"/>
  <c r="J428" i="5"/>
  <c r="K428" i="5" s="1"/>
  <c r="K429" i="5" s="1"/>
  <c r="K427" i="5"/>
  <c r="K420" i="9"/>
  <c r="J421" i="9"/>
  <c r="K418" i="8"/>
  <c r="J419" i="8"/>
  <c r="J419" i="6"/>
  <c r="K418" i="6"/>
  <c r="J422" i="15" l="1"/>
  <c r="K421" i="15"/>
  <c r="J419" i="14"/>
  <c r="K418" i="14"/>
  <c r="J419" i="13"/>
  <c r="K418" i="13"/>
  <c r="K421" i="9"/>
  <c r="J422" i="9"/>
  <c r="J420" i="8"/>
  <c r="K419" i="8"/>
  <c r="J420" i="6"/>
  <c r="K419" i="6"/>
  <c r="J423" i="15" l="1"/>
  <c r="K422" i="15"/>
  <c r="J420" i="14"/>
  <c r="K419" i="14"/>
  <c r="J420" i="13"/>
  <c r="K419" i="13"/>
  <c r="J423" i="9"/>
  <c r="K422" i="9"/>
  <c r="J421" i="8"/>
  <c r="K420" i="8"/>
  <c r="J421" i="6"/>
  <c r="K420" i="6"/>
  <c r="J424" i="15" l="1"/>
  <c r="K423" i="15"/>
  <c r="K420" i="14"/>
  <c r="J421" i="14"/>
  <c r="J421" i="13"/>
  <c r="K420" i="13"/>
  <c r="J424" i="9"/>
  <c r="K423" i="9"/>
  <c r="K421" i="8"/>
  <c r="J422" i="8"/>
  <c r="K421" i="6"/>
  <c r="J422" i="6"/>
  <c r="J425" i="15" l="1"/>
  <c r="K424" i="15"/>
  <c r="J422" i="14"/>
  <c r="K421" i="14"/>
  <c r="J422" i="13"/>
  <c r="K421" i="13"/>
  <c r="K424" i="9"/>
  <c r="J425" i="9"/>
  <c r="J423" i="8"/>
  <c r="K422" i="8"/>
  <c r="J423" i="6"/>
  <c r="K422" i="6"/>
  <c r="J426" i="15" l="1"/>
  <c r="K425" i="15"/>
  <c r="J423" i="14"/>
  <c r="K422" i="14"/>
  <c r="J423" i="13"/>
  <c r="K422" i="13"/>
  <c r="K425" i="9"/>
  <c r="J426" i="9"/>
  <c r="J424" i="8"/>
  <c r="K423" i="8"/>
  <c r="J424" i="6"/>
  <c r="K423" i="6"/>
  <c r="J427" i="15" l="1"/>
  <c r="K426" i="15"/>
  <c r="J424" i="14"/>
  <c r="K423" i="14"/>
  <c r="J424" i="13"/>
  <c r="K423" i="13"/>
  <c r="J427" i="9"/>
  <c r="K426" i="9"/>
  <c r="J425" i="8"/>
  <c r="K424" i="8"/>
  <c r="J425" i="6"/>
  <c r="K424" i="6"/>
  <c r="J428" i="15" l="1"/>
  <c r="K428" i="15" s="1"/>
  <c r="K429" i="15" s="1"/>
  <c r="K427" i="15"/>
  <c r="J425" i="14"/>
  <c r="K424" i="14"/>
  <c r="J425" i="13"/>
  <c r="K424" i="13"/>
  <c r="J428" i="9"/>
  <c r="K428" i="9" s="1"/>
  <c r="K429" i="9" s="1"/>
  <c r="K427" i="9"/>
  <c r="K425" i="8"/>
  <c r="J426" i="8"/>
  <c r="K425" i="6"/>
  <c r="J426" i="6"/>
  <c r="J426" i="14" l="1"/>
  <c r="K425" i="14"/>
  <c r="J426" i="13"/>
  <c r="K425" i="13"/>
  <c r="J427" i="8"/>
  <c r="K426" i="8"/>
  <c r="K426" i="6"/>
  <c r="J427" i="6"/>
  <c r="J427" i="14" l="1"/>
  <c r="K426" i="14"/>
  <c r="J427" i="13"/>
  <c r="K426" i="13"/>
  <c r="J428" i="8"/>
  <c r="K428" i="8" s="1"/>
  <c r="K427" i="8"/>
  <c r="J428" i="6"/>
  <c r="K428" i="6" s="1"/>
  <c r="K429" i="6" s="1"/>
  <c r="K427" i="6"/>
  <c r="K429" i="8" l="1"/>
  <c r="J428" i="14"/>
  <c r="K428" i="14" s="1"/>
  <c r="K429" i="14" s="1"/>
  <c r="K427" i="14"/>
  <c r="J428" i="13"/>
  <c r="K428" i="13" s="1"/>
  <c r="K429" i="13" s="1"/>
  <c r="K427" i="13"/>
  <c r="D221" i="4" l="1"/>
  <c r="D429" i="4" s="1"/>
  <c r="D430" i="4" s="1"/>
  <c r="AO5" i="3" l="1"/>
  <c r="AN5" i="3"/>
  <c r="AM5" i="3"/>
  <c r="AL5" i="3"/>
  <c r="AK5" i="3"/>
  <c r="AJ5" i="3"/>
  <c r="AI5" i="3"/>
  <c r="AH5" i="3"/>
  <c r="AG5" i="3"/>
  <c r="AF5" i="3"/>
  <c r="AE5" i="3"/>
  <c r="AD5" i="3"/>
  <c r="T36" i="1" l="1"/>
  <c r="S24" i="1" l="1"/>
  <c r="AD81" i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C69" i="1" s="1"/>
  <c r="AB59" i="1"/>
  <c r="AB69" i="1" s="1"/>
  <c r="AA59" i="1"/>
  <c r="Z59" i="1"/>
  <c r="Y59" i="1"/>
  <c r="X59" i="1"/>
  <c r="W59" i="1"/>
  <c r="V59" i="1"/>
  <c r="U59" i="1"/>
  <c r="U69" i="1" s="1"/>
  <c r="T59" i="1"/>
  <c r="T69" i="1" s="1"/>
  <c r="S59" i="1"/>
  <c r="S69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B45" i="1"/>
  <c r="AA45" i="1"/>
  <c r="Z45" i="1"/>
  <c r="Y45" i="1"/>
  <c r="Y55" i="1" s="1"/>
  <c r="X45" i="1"/>
  <c r="W45" i="1"/>
  <c r="W55" i="1" s="1"/>
  <c r="V45" i="1"/>
  <c r="U45" i="1"/>
  <c r="U55" i="1" s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AD23" i="1"/>
  <c r="AC23" i="1"/>
  <c r="AB23" i="1"/>
  <c r="AA23" i="1"/>
  <c r="AA40" i="1" s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C20" i="1" s="1"/>
  <c r="AB11" i="1"/>
  <c r="AB20" i="1" s="1"/>
  <c r="AA11" i="1"/>
  <c r="AA20" i="1" s="1"/>
  <c r="Z11" i="1"/>
  <c r="Z20" i="1" s="1"/>
  <c r="Y11" i="1"/>
  <c r="X11" i="1"/>
  <c r="W11" i="1"/>
  <c r="V11" i="1"/>
  <c r="U11" i="1"/>
  <c r="T11" i="1"/>
  <c r="T20" i="1" s="1"/>
  <c r="S11" i="1"/>
  <c r="R22" i="2"/>
  <c r="R19" i="2"/>
  <c r="S19" i="2" s="1"/>
  <c r="R18" i="2"/>
  <c r="R17" i="2"/>
  <c r="R16" i="2"/>
  <c r="R15" i="2"/>
  <c r="S15" i="2" s="1"/>
  <c r="T15" i="2" s="1"/>
  <c r="R14" i="2"/>
  <c r="R13" i="2"/>
  <c r="R10" i="2"/>
  <c r="S10" i="2" s="1"/>
  <c r="R9" i="2"/>
  <c r="T55" i="1" l="1"/>
  <c r="AB55" i="1"/>
  <c r="X69" i="1"/>
  <c r="Z69" i="1"/>
  <c r="AC55" i="1"/>
  <c r="AC40" i="1"/>
  <c r="AC41" i="1" s="1"/>
  <c r="W20" i="1"/>
  <c r="Z55" i="1"/>
  <c r="V69" i="1"/>
  <c r="AD69" i="1"/>
  <c r="X20" i="1"/>
  <c r="S55" i="1"/>
  <c r="S70" i="1" s="1"/>
  <c r="AA55" i="1"/>
  <c r="S83" i="1"/>
  <c r="S85" i="1" s="1"/>
  <c r="AA69" i="1"/>
  <c r="AA70" i="1" s="1"/>
  <c r="S20" i="1"/>
  <c r="V55" i="1"/>
  <c r="W69" i="1"/>
  <c r="U20" i="1"/>
  <c r="U40" i="1"/>
  <c r="V20" i="1"/>
  <c r="Y69" i="1"/>
  <c r="Y70" i="1" s="1"/>
  <c r="W40" i="1"/>
  <c r="W41" i="1" s="1"/>
  <c r="X40" i="1"/>
  <c r="Y20" i="1"/>
  <c r="Z40" i="1"/>
  <c r="Z41" i="1" s="1"/>
  <c r="T40" i="1"/>
  <c r="T41" i="1" s="1"/>
  <c r="AB40" i="1"/>
  <c r="AB41" i="1" s="1"/>
  <c r="X55" i="1"/>
  <c r="X70" i="1" s="1"/>
  <c r="V40" i="1"/>
  <c r="Y40" i="1"/>
  <c r="S14" i="2"/>
  <c r="T14" i="2" s="1"/>
  <c r="S9" i="2"/>
  <c r="T9" i="2" s="1"/>
  <c r="S18" i="2"/>
  <c r="T19" i="2"/>
  <c r="AD20" i="1"/>
  <c r="AD40" i="1"/>
  <c r="U15" i="2"/>
  <c r="S16" i="2"/>
  <c r="T16" i="2" s="1"/>
  <c r="T10" i="2"/>
  <c r="S17" i="2"/>
  <c r="S22" i="2"/>
  <c r="S13" i="2"/>
  <c r="T13" i="2" s="1"/>
  <c r="S40" i="1"/>
  <c r="S41" i="1" s="1"/>
  <c r="AA41" i="1"/>
  <c r="AB70" i="1"/>
  <c r="AC70" i="1"/>
  <c r="AD70" i="1"/>
  <c r="T70" i="1"/>
  <c r="U70" i="1"/>
  <c r="V70" i="1"/>
  <c r="W70" i="1"/>
  <c r="Z70" i="1"/>
  <c r="R11" i="2"/>
  <c r="R20" i="2" s="1"/>
  <c r="R23" i="2" s="1"/>
  <c r="R26" i="2" s="1"/>
  <c r="X41" i="1" l="1"/>
  <c r="U41" i="1"/>
  <c r="S86" i="1"/>
  <c r="AD41" i="1"/>
  <c r="V41" i="1"/>
  <c r="Y41" i="1"/>
  <c r="U19" i="2"/>
  <c r="V19" i="2" s="1"/>
  <c r="U14" i="2"/>
  <c r="V14" i="2" s="1"/>
  <c r="U9" i="2"/>
  <c r="T11" i="2"/>
  <c r="V15" i="2"/>
  <c r="W15" i="2" s="1"/>
  <c r="T18" i="2"/>
  <c r="U18" i="2" s="1"/>
  <c r="V18" i="2" s="1"/>
  <c r="U16" i="2"/>
  <c r="T17" i="2"/>
  <c r="U13" i="2"/>
  <c r="V13" i="2" s="1"/>
  <c r="T22" i="2"/>
  <c r="U22" i="2" s="1"/>
  <c r="U10" i="2"/>
  <c r="S11" i="2"/>
  <c r="S20" i="2" s="1"/>
  <c r="S23" i="2" s="1"/>
  <c r="W19" i="2" l="1"/>
  <c r="X19" i="2" s="1"/>
  <c r="T80" i="1"/>
  <c r="S26" i="2"/>
  <c r="V16" i="2"/>
  <c r="W16" i="2" s="1"/>
  <c r="X16" i="2" s="1"/>
  <c r="Y16" i="2" s="1"/>
  <c r="Z16" i="2" s="1"/>
  <c r="X15" i="2"/>
  <c r="Y15" i="2" s="1"/>
  <c r="Z15" i="2" s="1"/>
  <c r="V9" i="2"/>
  <c r="W9" i="2" s="1"/>
  <c r="V22" i="2"/>
  <c r="W22" i="2" s="1"/>
  <c r="X22" i="2" s="1"/>
  <c r="V10" i="2"/>
  <c r="U11" i="2"/>
  <c r="Y19" i="2"/>
  <c r="Z19" i="2" s="1"/>
  <c r="W18" i="2"/>
  <c r="X18" i="2" s="1"/>
  <c r="T83" i="1"/>
  <c r="T85" i="1" s="1"/>
  <c r="T86" i="1" s="1"/>
  <c r="W13" i="2"/>
  <c r="T20" i="2"/>
  <c r="T23" i="2" s="1"/>
  <c r="T26" i="2" s="1"/>
  <c r="U17" i="2"/>
  <c r="W14" i="2"/>
  <c r="X9" i="2" l="1"/>
  <c r="Y9" i="2" s="1"/>
  <c r="AA19" i="2"/>
  <c r="AB19" i="2" s="1"/>
  <c r="AA15" i="2"/>
  <c r="AB15" i="2" s="1"/>
  <c r="AC15" i="2" s="1"/>
  <c r="Y22" i="2"/>
  <c r="Z22" i="2" s="1"/>
  <c r="AA22" i="2" s="1"/>
  <c r="AA16" i="2"/>
  <c r="AB16" i="2" s="1"/>
  <c r="AC16" i="2" s="1"/>
  <c r="V17" i="2"/>
  <c r="Y18" i="2"/>
  <c r="Z18" i="2" s="1"/>
  <c r="U80" i="1"/>
  <c r="V11" i="2"/>
  <c r="X13" i="2"/>
  <c r="Y13" i="2" s="1"/>
  <c r="U20" i="2"/>
  <c r="U23" i="2" s="1"/>
  <c r="U26" i="2" s="1"/>
  <c r="W10" i="2"/>
  <c r="W11" i="2" s="1"/>
  <c r="X14" i="2"/>
  <c r="Y14" i="2" s="1"/>
  <c r="V20" i="2" l="1"/>
  <c r="V23" i="2" s="1"/>
  <c r="V26" i="2" s="1"/>
  <c r="AC19" i="2"/>
  <c r="Z13" i="2"/>
  <c r="AA13" i="2" s="1"/>
  <c r="W80" i="1"/>
  <c r="W83" i="1" s="1"/>
  <c r="W85" i="1" s="1"/>
  <c r="W86" i="1" s="1"/>
  <c r="W17" i="2"/>
  <c r="X17" i="2" s="1"/>
  <c r="Y17" i="2" s="1"/>
  <c r="Z17" i="2" s="1"/>
  <c r="X10" i="2"/>
  <c r="Y10" i="2" s="1"/>
  <c r="Y11" i="2" s="1"/>
  <c r="V80" i="1"/>
  <c r="V83" i="1" s="1"/>
  <c r="V85" i="1" s="1"/>
  <c r="V86" i="1" s="1"/>
  <c r="U83" i="1"/>
  <c r="U85" i="1" s="1"/>
  <c r="U86" i="1" s="1"/>
  <c r="AA18" i="2"/>
  <c r="AB22" i="2"/>
  <c r="AC22" i="2" s="1"/>
  <c r="Z14" i="2"/>
  <c r="AA14" i="2" s="1"/>
  <c r="AB14" i="2" s="1"/>
  <c r="AC14" i="2" s="1"/>
  <c r="Z9" i="2"/>
  <c r="AB18" i="2" l="1"/>
  <c r="AC18" i="2" s="1"/>
  <c r="Y20" i="2"/>
  <c r="Y23" i="2" s="1"/>
  <c r="Y26" i="2" s="1"/>
  <c r="X11" i="2"/>
  <c r="X20" i="2" s="1"/>
  <c r="X23" i="2" s="1"/>
  <c r="X26" i="2" s="1"/>
  <c r="Z10" i="2"/>
  <c r="AA10" i="2" s="1"/>
  <c r="AB10" i="2" s="1"/>
  <c r="AC10" i="2" s="1"/>
  <c r="AB13" i="2"/>
  <c r="AC13" i="2" s="1"/>
  <c r="AA9" i="2"/>
  <c r="AA17" i="2"/>
  <c r="AB17" i="2" s="1"/>
  <c r="AC17" i="2" s="1"/>
  <c r="W20" i="2"/>
  <c r="W23" i="2" s="1"/>
  <c r="X80" i="1" l="1"/>
  <c r="X83" i="1" s="1"/>
  <c r="X85" i="1" s="1"/>
  <c r="X86" i="1" s="1"/>
  <c r="W26" i="2"/>
  <c r="Z11" i="2"/>
  <c r="Z20" i="2" s="1"/>
  <c r="Z23" i="2" s="1"/>
  <c r="Z26" i="2" s="1"/>
  <c r="AA11" i="2"/>
  <c r="AA20" i="2" s="1"/>
  <c r="AA23" i="2" s="1"/>
  <c r="AA26" i="2" s="1"/>
  <c r="AB9" i="2"/>
  <c r="AB11" i="2" s="1"/>
  <c r="AB20" i="2" s="1"/>
  <c r="AB23" i="2" s="1"/>
  <c r="AB26" i="2" s="1"/>
  <c r="AC9" i="2" l="1"/>
  <c r="AC11" i="2" s="1"/>
  <c r="AC20" i="2" s="1"/>
  <c r="AC23" i="2" s="1"/>
  <c r="AC26" i="2" s="1"/>
  <c r="Y80" i="1"/>
  <c r="Z80" i="1" s="1"/>
  <c r="Y83" i="1" l="1"/>
  <c r="Y85" i="1" s="1"/>
  <c r="Y86" i="1" s="1"/>
  <c r="AA80" i="1"/>
  <c r="Z83" i="1"/>
  <c r="Z85" i="1" s="1"/>
  <c r="Z86" i="1" s="1"/>
  <c r="AB80" i="1" l="1"/>
  <c r="AA83" i="1"/>
  <c r="AA85" i="1" s="1"/>
  <c r="AA86" i="1" s="1"/>
  <c r="AC80" i="1" l="1"/>
  <c r="AB83" i="1"/>
  <c r="AB85" i="1" s="1"/>
  <c r="AB86" i="1" s="1"/>
  <c r="AD80" i="1" l="1"/>
  <c r="AD83" i="1" s="1"/>
  <c r="AD85" i="1" s="1"/>
  <c r="AD86" i="1" s="1"/>
  <c r="AC83" i="1"/>
  <c r="AC85" i="1" s="1"/>
  <c r="AC86" i="1" s="1"/>
  <c r="AO2" i="3" l="1"/>
  <c r="AN2" i="3"/>
  <c r="AM2" i="3"/>
  <c r="AL2" i="3"/>
  <c r="AK2" i="3"/>
  <c r="AI2" i="3"/>
  <c r="AH2" i="3"/>
  <c r="AG2" i="3"/>
  <c r="AF2" i="3"/>
  <c r="AE2" i="3"/>
  <c r="AD2" i="3"/>
  <c r="AJ2" i="3" l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8" i="4" l="1"/>
  <c r="J9" i="4" s="1"/>
  <c r="J10" i="4" l="1"/>
  <c r="J11" i="4" l="1"/>
  <c r="J12" i="4" l="1"/>
  <c r="J13" i="4" l="1"/>
  <c r="J14" i="4" l="1"/>
  <c r="J15" i="4" l="1"/>
  <c r="J16" i="4" l="1"/>
  <c r="J17" i="4" l="1"/>
  <c r="J18" i="4" l="1"/>
  <c r="J19" i="4" l="1"/>
  <c r="J20" i="4" l="1"/>
  <c r="J21" i="4" l="1"/>
  <c r="S4" i="2"/>
  <c r="AD22" i="2"/>
  <c r="AD19" i="2"/>
  <c r="AD18" i="2"/>
  <c r="AD17" i="2"/>
  <c r="AD16" i="2"/>
  <c r="AD15" i="2"/>
  <c r="AD14" i="2"/>
  <c r="AD13" i="2"/>
  <c r="AD10" i="2"/>
  <c r="AD9" i="2"/>
  <c r="AD1" i="2"/>
  <c r="R4" i="2"/>
  <c r="T4" i="2"/>
  <c r="U4" i="2"/>
  <c r="V4" i="2"/>
  <c r="W4" i="2"/>
  <c r="X4" i="2"/>
  <c r="Y4" i="2"/>
  <c r="Z4" i="2"/>
  <c r="AA4" i="2"/>
  <c r="AB4" i="2"/>
  <c r="AC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J22" i="4" l="1"/>
  <c r="AD87" i="1"/>
  <c r="AD6" i="1" s="1"/>
  <c r="AD11" i="2"/>
  <c r="AD20" i="2" s="1"/>
  <c r="AD23" i="2" s="1"/>
  <c r="AD26" i="2" s="1"/>
  <c r="AD4" i="2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X87" i="1" l="1"/>
  <c r="X6" i="1" s="1"/>
  <c r="Z87" i="1"/>
  <c r="Z6" i="1" s="1"/>
  <c r="U87" i="1"/>
  <c r="U6" i="1" s="1"/>
  <c r="T87" i="1"/>
  <c r="T6" i="1" s="1"/>
  <c r="J23" i="4"/>
  <c r="S87" i="1"/>
  <c r="S6" i="1" s="1"/>
  <c r="V87" i="1"/>
  <c r="V6" i="1" s="1"/>
  <c r="AC87" i="1"/>
  <c r="AC6" i="1" s="1"/>
  <c r="AA87" i="1"/>
  <c r="AA6" i="1" s="1"/>
  <c r="W87" i="1"/>
  <c r="W6" i="1" s="1"/>
  <c r="Y87" i="1"/>
  <c r="Y6" i="1" s="1"/>
  <c r="AB87" i="1"/>
  <c r="AB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24" i="4" l="1"/>
  <c r="B1" i="4"/>
  <c r="C3" i="1"/>
  <c r="J25" i="4" l="1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59" i="3"/>
  <c r="AF259" i="3" s="1"/>
  <c r="E128" i="3"/>
  <c r="AF128" i="3" s="1"/>
  <c r="E121" i="3"/>
  <c r="AF121" i="3" s="1"/>
  <c r="E232" i="3"/>
  <c r="AF232" i="3" s="1"/>
  <c r="E111" i="3"/>
  <c r="AF111" i="3" s="1"/>
  <c r="E105" i="3"/>
  <c r="AF105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34" i="3"/>
  <c r="AF34" i="3" s="1"/>
  <c r="E26" i="3"/>
  <c r="AF26" i="3" s="1"/>
  <c r="E18" i="3"/>
  <c r="AF18" i="3" s="1"/>
  <c r="E10" i="3"/>
  <c r="AF10" i="3" s="1"/>
  <c r="E216" i="3"/>
  <c r="AF216" i="3" s="1"/>
  <c r="E212" i="3"/>
  <c r="AF212" i="3" s="1"/>
  <c r="F259" i="3"/>
  <c r="AG259" i="3" s="1"/>
  <c r="F268" i="3"/>
  <c r="AG268" i="3" s="1"/>
  <c r="F128" i="3"/>
  <c r="AG128" i="3" s="1"/>
  <c r="F121" i="3"/>
  <c r="AG121" i="3" s="1"/>
  <c r="F142" i="3"/>
  <c r="AG142" i="3" s="1"/>
  <c r="F139" i="3"/>
  <c r="AG139" i="3" s="1"/>
  <c r="F232" i="3"/>
  <c r="AG232" i="3" s="1"/>
  <c r="F163" i="3"/>
  <c r="AG163" i="3" s="1"/>
  <c r="F111" i="3"/>
  <c r="AG111" i="3" s="1"/>
  <c r="F108" i="3"/>
  <c r="AG108" i="3" s="1"/>
  <c r="F105" i="3"/>
  <c r="AG105" i="3" s="1"/>
  <c r="F98" i="3"/>
  <c r="AG98" i="3" s="1"/>
  <c r="F90" i="3"/>
  <c r="AG90" i="3" s="1"/>
  <c r="F85" i="3"/>
  <c r="AG85" i="3" s="1"/>
  <c r="F82" i="3"/>
  <c r="AG82" i="3" s="1"/>
  <c r="F77" i="3"/>
  <c r="AG77" i="3" s="1"/>
  <c r="F74" i="3"/>
  <c r="AG74" i="3" s="1"/>
  <c r="F69" i="3"/>
  <c r="AG69" i="3" s="1"/>
  <c r="F66" i="3"/>
  <c r="AG66" i="3" s="1"/>
  <c r="F61" i="3"/>
  <c r="AG61" i="3" s="1"/>
  <c r="F58" i="3"/>
  <c r="AG58" i="3" s="1"/>
  <c r="F53" i="3"/>
  <c r="AG53" i="3" s="1"/>
  <c r="F50" i="3"/>
  <c r="AG50" i="3" s="1"/>
  <c r="F45" i="3"/>
  <c r="AG45" i="3" s="1"/>
  <c r="F42" i="3"/>
  <c r="AG42" i="3" s="1"/>
  <c r="F37" i="3"/>
  <c r="AG37" i="3" s="1"/>
  <c r="F34" i="3"/>
  <c r="AG34" i="3" s="1"/>
  <c r="F29" i="3"/>
  <c r="AG29" i="3" s="1"/>
  <c r="F26" i="3"/>
  <c r="AG26" i="3" s="1"/>
  <c r="F21" i="3"/>
  <c r="AG21" i="3" s="1"/>
  <c r="F18" i="3"/>
  <c r="AG18" i="3" s="1"/>
  <c r="F13" i="3"/>
  <c r="AG13" i="3" s="1"/>
  <c r="F10" i="3"/>
  <c r="AG10" i="3" s="1"/>
  <c r="F184" i="3"/>
  <c r="AG184" i="3" s="1"/>
  <c r="F216" i="3"/>
  <c r="AG216" i="3" s="1"/>
  <c r="F215" i="3"/>
  <c r="AG215" i="3" s="1"/>
  <c r="F212" i="3"/>
  <c r="AG212" i="3" s="1"/>
  <c r="G259" i="3"/>
  <c r="AH259" i="3" s="1"/>
  <c r="G128" i="3"/>
  <c r="AH128" i="3" s="1"/>
  <c r="G121" i="3"/>
  <c r="AH121" i="3" s="1"/>
  <c r="G232" i="3"/>
  <c r="AH232" i="3" s="1"/>
  <c r="G111" i="3"/>
  <c r="AH111" i="3" s="1"/>
  <c r="G90" i="3"/>
  <c r="AH90" i="3" s="1"/>
  <c r="G82" i="3"/>
  <c r="AH82" i="3" s="1"/>
  <c r="G66" i="3"/>
  <c r="AH66" i="3" s="1"/>
  <c r="G58" i="3"/>
  <c r="AH58" i="3" s="1"/>
  <c r="G42" i="3"/>
  <c r="AH42" i="3" s="1"/>
  <c r="G34" i="3"/>
  <c r="AH34" i="3" s="1"/>
  <c r="G18" i="3"/>
  <c r="AH18" i="3" s="1"/>
  <c r="G10" i="3"/>
  <c r="AH10" i="3" s="1"/>
  <c r="G212" i="3"/>
  <c r="AH212" i="3" s="1"/>
  <c r="D128" i="3"/>
  <c r="AE128" i="3" s="1"/>
  <c r="D232" i="3"/>
  <c r="AE232" i="3" s="1"/>
  <c r="D90" i="3"/>
  <c r="AE90" i="3" s="1"/>
  <c r="D66" i="3"/>
  <c r="AE66" i="3" s="1"/>
  <c r="D42" i="3"/>
  <c r="AE42" i="3" s="1"/>
  <c r="D18" i="3"/>
  <c r="AE18" i="3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C128" i="3" s="1"/>
  <c r="AD128" i="3" s="1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2" i="3" s="1"/>
  <c r="AD232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C90" i="3" s="1"/>
  <c r="AD90" i="3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C42" i="3" s="1"/>
  <c r="AD42" i="3" s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K24" i="4" s="1"/>
  <c r="H23" i="4"/>
  <c r="K23" i="4" s="1"/>
  <c r="H22" i="4"/>
  <c r="K22" i="4" s="1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K310" i="3" l="1"/>
  <c r="M51" i="1" s="1"/>
  <c r="H607" i="3"/>
  <c r="D212" i="3"/>
  <c r="AE212" i="3" s="1"/>
  <c r="C212" i="3"/>
  <c r="AD212" i="3" s="1"/>
  <c r="K12" i="4"/>
  <c r="D216" i="3"/>
  <c r="AE216" i="3" s="1"/>
  <c r="D26" i="3"/>
  <c r="AE26" i="3" s="1"/>
  <c r="D50" i="3"/>
  <c r="AE50" i="3" s="1"/>
  <c r="D74" i="3"/>
  <c r="AE74" i="3" s="1"/>
  <c r="D105" i="3"/>
  <c r="AE105" i="3" s="1"/>
  <c r="D139" i="3"/>
  <c r="AE139" i="3" s="1"/>
  <c r="D268" i="3"/>
  <c r="AE268" i="3" s="1"/>
  <c r="J26" i="4"/>
  <c r="K25" i="4"/>
  <c r="N310" i="3"/>
  <c r="P51" i="1" s="1"/>
  <c r="P74" i="1"/>
  <c r="K78" i="1"/>
  <c r="M81" i="1"/>
  <c r="P75" i="1"/>
  <c r="K76" i="1"/>
  <c r="L78" i="1"/>
  <c r="N81" i="1"/>
  <c r="K75" i="1"/>
  <c r="L76" i="1"/>
  <c r="M78" i="1"/>
  <c r="O81" i="1"/>
  <c r="O74" i="1"/>
  <c r="I310" i="3"/>
  <c r="K51" i="1" s="1"/>
  <c r="K74" i="1"/>
  <c r="L75" i="1"/>
  <c r="M76" i="1"/>
  <c r="N78" i="1"/>
  <c r="P81" i="1"/>
  <c r="J310" i="3"/>
  <c r="L51" i="1" s="1"/>
  <c r="L74" i="1"/>
  <c r="M75" i="1"/>
  <c r="N76" i="1"/>
  <c r="O78" i="1"/>
  <c r="M74" i="1"/>
  <c r="N75" i="1"/>
  <c r="O76" i="1"/>
  <c r="P78" i="1"/>
  <c r="J81" i="1"/>
  <c r="M310" i="3"/>
  <c r="O51" i="1" s="1"/>
  <c r="L81" i="1"/>
  <c r="L310" i="3"/>
  <c r="N51" i="1" s="1"/>
  <c r="N74" i="1"/>
  <c r="O75" i="1"/>
  <c r="P76" i="1"/>
  <c r="K81" i="1"/>
  <c r="F123" i="3"/>
  <c r="AG123" i="3" s="1"/>
  <c r="F131" i="3"/>
  <c r="AG131" i="3" s="1"/>
  <c r="F255" i="3"/>
  <c r="AG255" i="3" s="1"/>
  <c r="F262" i="3"/>
  <c r="AG262" i="3" s="1"/>
  <c r="F38" i="3"/>
  <c r="AG38" i="3" s="1"/>
  <c r="H500" i="3"/>
  <c r="G222" i="3"/>
  <c r="AH222" i="3" s="1"/>
  <c r="G188" i="3"/>
  <c r="AH188" i="3" s="1"/>
  <c r="G22" i="3"/>
  <c r="AH22" i="3" s="1"/>
  <c r="G30" i="3"/>
  <c r="AH30" i="3" s="1"/>
  <c r="G46" i="3"/>
  <c r="AH46" i="3" s="1"/>
  <c r="G54" i="3"/>
  <c r="AH54" i="3" s="1"/>
  <c r="G227" i="3"/>
  <c r="AH227" i="3" s="1"/>
  <c r="G16" i="3"/>
  <c r="AH16" i="3" s="1"/>
  <c r="G32" i="3"/>
  <c r="AH32" i="3" s="1"/>
  <c r="G48" i="3"/>
  <c r="AH48" i="3" s="1"/>
  <c r="G64" i="3"/>
  <c r="AH64" i="3" s="1"/>
  <c r="G80" i="3"/>
  <c r="AH80" i="3" s="1"/>
  <c r="G104" i="3"/>
  <c r="AH104" i="3" s="1"/>
  <c r="G112" i="3"/>
  <c r="AH112" i="3" s="1"/>
  <c r="G119" i="3"/>
  <c r="AH119" i="3" s="1"/>
  <c r="G251" i="3"/>
  <c r="AH251" i="3" s="1"/>
  <c r="G210" i="3"/>
  <c r="AH210" i="3" s="1"/>
  <c r="G8" i="3"/>
  <c r="AH8" i="3" s="1"/>
  <c r="G24" i="3"/>
  <c r="AH24" i="3" s="1"/>
  <c r="G40" i="3"/>
  <c r="AH40" i="3" s="1"/>
  <c r="G56" i="3"/>
  <c r="AH56" i="3" s="1"/>
  <c r="G72" i="3"/>
  <c r="AH72" i="3" s="1"/>
  <c r="G88" i="3"/>
  <c r="AH88" i="3" s="1"/>
  <c r="G154" i="3"/>
  <c r="AH154" i="3" s="1"/>
  <c r="G137" i="3"/>
  <c r="AH137" i="3" s="1"/>
  <c r="G126" i="3"/>
  <c r="AH126" i="3" s="1"/>
  <c r="G145" i="3"/>
  <c r="AH145" i="3" s="1"/>
  <c r="G321" i="3"/>
  <c r="AH321" i="3" s="1"/>
  <c r="G211" i="3"/>
  <c r="AH211" i="3" s="1"/>
  <c r="G9" i="3"/>
  <c r="AH9" i="3" s="1"/>
  <c r="G17" i="3"/>
  <c r="AH17" i="3" s="1"/>
  <c r="G33" i="3"/>
  <c r="AH33" i="3" s="1"/>
  <c r="G41" i="3"/>
  <c r="AH41" i="3" s="1"/>
  <c r="G57" i="3"/>
  <c r="AH57" i="3" s="1"/>
  <c r="G65" i="3"/>
  <c r="AH65" i="3" s="1"/>
  <c r="G81" i="3"/>
  <c r="AH81" i="3" s="1"/>
  <c r="G89" i="3"/>
  <c r="AH89" i="3" s="1"/>
  <c r="G110" i="3"/>
  <c r="AH110" i="3" s="1"/>
  <c r="G113" i="3"/>
  <c r="AH113" i="3" s="1"/>
  <c r="G120" i="3"/>
  <c r="AH120" i="3" s="1"/>
  <c r="G127" i="3"/>
  <c r="AH127" i="3" s="1"/>
  <c r="G258" i="3"/>
  <c r="AH258" i="3" s="1"/>
  <c r="G322" i="3"/>
  <c r="AH322" i="3" s="1"/>
  <c r="C10" i="3"/>
  <c r="AD10" i="3" s="1"/>
  <c r="C121" i="3"/>
  <c r="AD121" i="3" s="1"/>
  <c r="G228" i="3"/>
  <c r="AH228" i="3" s="1"/>
  <c r="G73" i="3"/>
  <c r="AH73" i="3" s="1"/>
  <c r="E11" i="3"/>
  <c r="AF11" i="3" s="1"/>
  <c r="C34" i="3"/>
  <c r="AD34" i="3" s="1"/>
  <c r="C259" i="3"/>
  <c r="AD259" i="3" s="1"/>
  <c r="G25" i="3"/>
  <c r="AH25" i="3" s="1"/>
  <c r="G134" i="3"/>
  <c r="AH134" i="3" s="1"/>
  <c r="F33" i="3"/>
  <c r="AG33" i="3" s="1"/>
  <c r="G208" i="3"/>
  <c r="AH208" i="3" s="1"/>
  <c r="G14" i="3"/>
  <c r="AH14" i="3" s="1"/>
  <c r="G38" i="3"/>
  <c r="AH38" i="3" s="1"/>
  <c r="G74" i="3"/>
  <c r="AH74" i="3" s="1"/>
  <c r="G268" i="3"/>
  <c r="AH268" i="3" s="1"/>
  <c r="G49" i="3"/>
  <c r="AH49" i="3" s="1"/>
  <c r="G138" i="3"/>
  <c r="AH138" i="3" s="1"/>
  <c r="G216" i="3"/>
  <c r="AH216" i="3" s="1"/>
  <c r="G26" i="3"/>
  <c r="AH26" i="3" s="1"/>
  <c r="G50" i="3"/>
  <c r="AH50" i="3" s="1"/>
  <c r="G105" i="3"/>
  <c r="AH105" i="3" s="1"/>
  <c r="G139" i="3"/>
  <c r="AH139" i="3" s="1"/>
  <c r="C82" i="3"/>
  <c r="AD82" i="3" s="1"/>
  <c r="C216" i="3"/>
  <c r="AD216" i="3" s="1"/>
  <c r="C139" i="3"/>
  <c r="AD139" i="3" s="1"/>
  <c r="D10" i="3"/>
  <c r="AE10" i="3" s="1"/>
  <c r="E139" i="3"/>
  <c r="AF139" i="3" s="1"/>
  <c r="E268" i="3"/>
  <c r="AF268" i="3" s="1"/>
  <c r="C58" i="3"/>
  <c r="AD58" i="3" s="1"/>
  <c r="C26" i="3"/>
  <c r="AD26" i="3" s="1"/>
  <c r="C74" i="3"/>
  <c r="AD74" i="3" s="1"/>
  <c r="D34" i="3"/>
  <c r="AE34" i="3" s="1"/>
  <c r="D121" i="3"/>
  <c r="AE121" i="3" s="1"/>
  <c r="C268" i="3"/>
  <c r="AD268" i="3" s="1"/>
  <c r="D82" i="3"/>
  <c r="AE82" i="3" s="1"/>
  <c r="D259" i="3"/>
  <c r="AE259" i="3" s="1"/>
  <c r="C111" i="3"/>
  <c r="AD111" i="3" s="1"/>
  <c r="C50" i="3"/>
  <c r="AD50" i="3" s="1"/>
  <c r="C105" i="3"/>
  <c r="AD105" i="3" s="1"/>
  <c r="D58" i="3"/>
  <c r="AE58" i="3" s="1"/>
  <c r="D111" i="3"/>
  <c r="AE111" i="3" s="1"/>
  <c r="N332" i="3"/>
  <c r="P61" i="1" s="1"/>
  <c r="E54" i="3"/>
  <c r="AF54" i="3" s="1"/>
  <c r="K1" i="1"/>
  <c r="L1" i="1" s="1"/>
  <c r="M1" i="1" s="1"/>
  <c r="N1" i="1" s="1"/>
  <c r="O1" i="1" s="1"/>
  <c r="P1" i="1" s="1"/>
  <c r="M607" i="3"/>
  <c r="M356" i="3"/>
  <c r="O67" i="1" s="1"/>
  <c r="C217" i="3"/>
  <c r="AD217" i="3" s="1"/>
  <c r="C43" i="3"/>
  <c r="AD43" i="3" s="1"/>
  <c r="C83" i="3"/>
  <c r="AD83" i="3" s="1"/>
  <c r="C140" i="3"/>
  <c r="AD140" i="3" s="1"/>
  <c r="D213" i="3"/>
  <c r="AE213" i="3" s="1"/>
  <c r="D35" i="3"/>
  <c r="AE35" i="3" s="1"/>
  <c r="D83" i="3"/>
  <c r="AE83" i="3" s="1"/>
  <c r="D246" i="3"/>
  <c r="AE246" i="3" s="1"/>
  <c r="E213" i="3"/>
  <c r="AF213" i="3" s="1"/>
  <c r="E43" i="3"/>
  <c r="AF43" i="3" s="1"/>
  <c r="E44" i="3"/>
  <c r="AF44" i="3" s="1"/>
  <c r="E199" i="3"/>
  <c r="AF199" i="3" s="1"/>
  <c r="E115" i="3"/>
  <c r="AF115" i="3" s="1"/>
  <c r="E6" i="3"/>
  <c r="AF6" i="3" s="1"/>
  <c r="C213" i="3"/>
  <c r="AD213" i="3" s="1"/>
  <c r="C35" i="3"/>
  <c r="AD35" i="3" s="1"/>
  <c r="C75" i="3"/>
  <c r="AD75" i="3" s="1"/>
  <c r="C246" i="3"/>
  <c r="AD246" i="3" s="1"/>
  <c r="C272" i="3"/>
  <c r="AD272" i="3" s="1"/>
  <c r="D19" i="3"/>
  <c r="AE19" i="3" s="1"/>
  <c r="D59" i="3"/>
  <c r="AE59" i="3" s="1"/>
  <c r="E19" i="3"/>
  <c r="AF19" i="3" s="1"/>
  <c r="E51" i="3"/>
  <c r="AF51" i="3" s="1"/>
  <c r="C179" i="3"/>
  <c r="AD179" i="3" s="1"/>
  <c r="C28" i="3"/>
  <c r="AD28" i="3" s="1"/>
  <c r="C44" i="3"/>
  <c r="AD44" i="3" s="1"/>
  <c r="C68" i="3"/>
  <c r="AD68" i="3" s="1"/>
  <c r="C97" i="3"/>
  <c r="AD97" i="3" s="1"/>
  <c r="C166" i="3"/>
  <c r="AD166" i="3" s="1"/>
  <c r="C334" i="3"/>
  <c r="AD334" i="3" s="1"/>
  <c r="D214" i="3"/>
  <c r="AE214" i="3" s="1"/>
  <c r="D20" i="3"/>
  <c r="AE20" i="3" s="1"/>
  <c r="D44" i="3"/>
  <c r="AE44" i="3" s="1"/>
  <c r="D68" i="3"/>
  <c r="AE68" i="3" s="1"/>
  <c r="D97" i="3"/>
  <c r="AE97" i="3" s="1"/>
  <c r="D166" i="3"/>
  <c r="AE166" i="3" s="1"/>
  <c r="D130" i="3"/>
  <c r="AE130" i="3" s="1"/>
  <c r="D334" i="3"/>
  <c r="AE334" i="3" s="1"/>
  <c r="D261" i="3"/>
  <c r="AE261" i="3" s="1"/>
  <c r="E214" i="3"/>
  <c r="AF214" i="3" s="1"/>
  <c r="E179" i="3"/>
  <c r="AF179" i="3" s="1"/>
  <c r="E12" i="3"/>
  <c r="AF12" i="3" s="1"/>
  <c r="E20" i="3"/>
  <c r="AF20" i="3" s="1"/>
  <c r="E28" i="3"/>
  <c r="AF28" i="3" s="1"/>
  <c r="E36" i="3"/>
  <c r="AF36" i="3" s="1"/>
  <c r="E52" i="3"/>
  <c r="AF52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C27" i="3"/>
  <c r="AD27" i="3" s="1"/>
  <c r="C67" i="3"/>
  <c r="AD67" i="3" s="1"/>
  <c r="C165" i="3"/>
  <c r="AD165" i="3" s="1"/>
  <c r="C260" i="3"/>
  <c r="AD260" i="3" s="1"/>
  <c r="D11" i="3"/>
  <c r="AE11" i="3" s="1"/>
  <c r="D51" i="3"/>
  <c r="AE51" i="3" s="1"/>
  <c r="E217" i="3"/>
  <c r="AF217" i="3" s="1"/>
  <c r="E59" i="3"/>
  <c r="AF59" i="3" s="1"/>
  <c r="C214" i="3"/>
  <c r="AD214" i="3" s="1"/>
  <c r="C20" i="3"/>
  <c r="AD20" i="3" s="1"/>
  <c r="C60" i="3"/>
  <c r="AD60" i="3" s="1"/>
  <c r="C84" i="3"/>
  <c r="AD84" i="3" s="1"/>
  <c r="C162" i="3"/>
  <c r="AD162" i="3" s="1"/>
  <c r="C122" i="3"/>
  <c r="AD122" i="3" s="1"/>
  <c r="C261" i="3"/>
  <c r="AD261" i="3" s="1"/>
  <c r="D12" i="3"/>
  <c r="AE12" i="3" s="1"/>
  <c r="D36" i="3"/>
  <c r="AE36" i="3" s="1"/>
  <c r="D60" i="3"/>
  <c r="AE60" i="3" s="1"/>
  <c r="D84" i="3"/>
  <c r="AE84" i="3" s="1"/>
  <c r="D162" i="3"/>
  <c r="AE162" i="3" s="1"/>
  <c r="D122" i="3"/>
  <c r="AE122" i="3" s="1"/>
  <c r="D215" i="3"/>
  <c r="AE215" i="3" s="1"/>
  <c r="D21" i="3"/>
  <c r="AE21" i="3" s="1"/>
  <c r="D37" i="3"/>
  <c r="AE37" i="3" s="1"/>
  <c r="D53" i="3"/>
  <c r="AE53" i="3" s="1"/>
  <c r="D61" i="3"/>
  <c r="AE61" i="3" s="1"/>
  <c r="D85" i="3"/>
  <c r="AE85" i="3" s="1"/>
  <c r="D108" i="3"/>
  <c r="AE108" i="3" s="1"/>
  <c r="D142" i="3"/>
  <c r="AE142" i="3" s="1"/>
  <c r="D131" i="3"/>
  <c r="AE131" i="3" s="1"/>
  <c r="D255" i="3"/>
  <c r="AE255" i="3" s="1"/>
  <c r="E184" i="3"/>
  <c r="AF184" i="3" s="1"/>
  <c r="E21" i="3"/>
  <c r="AF21" i="3" s="1"/>
  <c r="E37" i="3"/>
  <c r="AF37" i="3" s="1"/>
  <c r="E53" i="3"/>
  <c r="AF53" i="3" s="1"/>
  <c r="E69" i="3"/>
  <c r="AF69" i="3" s="1"/>
  <c r="E85" i="3"/>
  <c r="AF85" i="3" s="1"/>
  <c r="E108" i="3"/>
  <c r="AF108" i="3" s="1"/>
  <c r="E142" i="3"/>
  <c r="AF142" i="3" s="1"/>
  <c r="E131" i="3"/>
  <c r="AF131" i="3" s="1"/>
  <c r="E262" i="3"/>
  <c r="AF262" i="3" s="1"/>
  <c r="D208" i="3"/>
  <c r="AE208" i="3" s="1"/>
  <c r="D222" i="3"/>
  <c r="AE222" i="3" s="1"/>
  <c r="D188" i="3"/>
  <c r="AE188" i="3" s="1"/>
  <c r="D14" i="3"/>
  <c r="AE14" i="3" s="1"/>
  <c r="D22" i="3"/>
  <c r="AE22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7" i="3"/>
  <c r="AE237" i="3" s="1"/>
  <c r="E208" i="3"/>
  <c r="AF208" i="3" s="1"/>
  <c r="E222" i="3"/>
  <c r="AF222" i="3" s="1"/>
  <c r="E188" i="3"/>
  <c r="AF188" i="3" s="1"/>
  <c r="E14" i="3"/>
  <c r="AF14" i="3" s="1"/>
  <c r="E22" i="3"/>
  <c r="AF22" i="3" s="1"/>
  <c r="E30" i="3"/>
  <c r="AF30" i="3" s="1"/>
  <c r="E38" i="3"/>
  <c r="AF38" i="3" s="1"/>
  <c r="E46" i="3"/>
  <c r="AF46" i="3" s="1"/>
  <c r="E62" i="3"/>
  <c r="AF62" i="3" s="1"/>
  <c r="E70" i="3"/>
  <c r="AF70" i="3" s="1"/>
  <c r="E78" i="3"/>
  <c r="AF78" i="3" s="1"/>
  <c r="E86" i="3"/>
  <c r="AF86" i="3" s="1"/>
  <c r="E91" i="3"/>
  <c r="AF91" i="3" s="1"/>
  <c r="E237" i="3"/>
  <c r="AF237" i="3" s="1"/>
  <c r="E124" i="3"/>
  <c r="AF124" i="3" s="1"/>
  <c r="C19" i="3"/>
  <c r="AD19" i="3" s="1"/>
  <c r="C59" i="3"/>
  <c r="AD59" i="3" s="1"/>
  <c r="C106" i="3"/>
  <c r="AD106" i="3" s="1"/>
  <c r="C129" i="3"/>
  <c r="AD129" i="3" s="1"/>
  <c r="D27" i="3"/>
  <c r="AE27" i="3" s="1"/>
  <c r="D67" i="3"/>
  <c r="AE67" i="3" s="1"/>
  <c r="D106" i="3"/>
  <c r="AE106" i="3" s="1"/>
  <c r="E27" i="3"/>
  <c r="AF27" i="3" s="1"/>
  <c r="E67" i="3"/>
  <c r="AF67" i="3" s="1"/>
  <c r="C12" i="3"/>
  <c r="AD12" i="3" s="1"/>
  <c r="C36" i="3"/>
  <c r="AD36" i="3" s="1"/>
  <c r="C52" i="3"/>
  <c r="AD52" i="3" s="1"/>
  <c r="C76" i="3"/>
  <c r="AD76" i="3" s="1"/>
  <c r="C107" i="3"/>
  <c r="AD107" i="3" s="1"/>
  <c r="C141" i="3"/>
  <c r="AD141" i="3" s="1"/>
  <c r="C130" i="3"/>
  <c r="AD130" i="3" s="1"/>
  <c r="D179" i="3"/>
  <c r="AE179" i="3" s="1"/>
  <c r="D28" i="3"/>
  <c r="AE28" i="3" s="1"/>
  <c r="D52" i="3"/>
  <c r="AE52" i="3" s="1"/>
  <c r="D76" i="3"/>
  <c r="AE76" i="3" s="1"/>
  <c r="D107" i="3"/>
  <c r="AE107" i="3" s="1"/>
  <c r="D141" i="3"/>
  <c r="AE141" i="3" s="1"/>
  <c r="D184" i="3"/>
  <c r="AE184" i="3" s="1"/>
  <c r="D13" i="3"/>
  <c r="AE13" i="3" s="1"/>
  <c r="D29" i="3"/>
  <c r="AE29" i="3" s="1"/>
  <c r="D45" i="3"/>
  <c r="AE45" i="3" s="1"/>
  <c r="D69" i="3"/>
  <c r="AE69" i="3" s="1"/>
  <c r="D77" i="3"/>
  <c r="AE77" i="3" s="1"/>
  <c r="D98" i="3"/>
  <c r="AE98" i="3" s="1"/>
  <c r="D163" i="3"/>
  <c r="AE163" i="3" s="1"/>
  <c r="D123" i="3"/>
  <c r="AE123" i="3" s="1"/>
  <c r="D262" i="3"/>
  <c r="AE262" i="3" s="1"/>
  <c r="E215" i="3"/>
  <c r="AF215" i="3" s="1"/>
  <c r="E13" i="3"/>
  <c r="AF13" i="3" s="1"/>
  <c r="E29" i="3"/>
  <c r="AF29" i="3" s="1"/>
  <c r="E45" i="3"/>
  <c r="AF45" i="3" s="1"/>
  <c r="E61" i="3"/>
  <c r="AF61" i="3" s="1"/>
  <c r="E77" i="3"/>
  <c r="AF77" i="3" s="1"/>
  <c r="E98" i="3"/>
  <c r="AF98" i="3" s="1"/>
  <c r="E163" i="3"/>
  <c r="AF163" i="3" s="1"/>
  <c r="E123" i="3"/>
  <c r="AF123" i="3" s="1"/>
  <c r="E255" i="3"/>
  <c r="AF255" i="3" s="1"/>
  <c r="D7" i="3"/>
  <c r="AE7" i="3" s="1"/>
  <c r="D15" i="3"/>
  <c r="AE15" i="3" s="1"/>
  <c r="D23" i="3"/>
  <c r="AE23" i="3" s="1"/>
  <c r="D31" i="3"/>
  <c r="AE31" i="3" s="1"/>
  <c r="D39" i="3"/>
  <c r="AE39" i="3" s="1"/>
  <c r="D55" i="3"/>
  <c r="AE55" i="3" s="1"/>
  <c r="E209" i="3"/>
  <c r="AF209" i="3" s="1"/>
  <c r="E223" i="3"/>
  <c r="AF223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245" i="3"/>
  <c r="AF245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C11" i="3"/>
  <c r="AD11" i="3" s="1"/>
  <c r="C51" i="3"/>
  <c r="AD51" i="3" s="1"/>
  <c r="C96" i="3"/>
  <c r="AD96" i="3" s="1"/>
  <c r="C144" i="3"/>
  <c r="AD144" i="3" s="1"/>
  <c r="D217" i="3"/>
  <c r="AE217" i="3" s="1"/>
  <c r="D43" i="3"/>
  <c r="AE43" i="3" s="1"/>
  <c r="D75" i="3"/>
  <c r="AE75" i="3" s="1"/>
  <c r="D96" i="3"/>
  <c r="AE96" i="3" s="1"/>
  <c r="E35" i="3"/>
  <c r="AF35" i="3" s="1"/>
  <c r="D8" i="3"/>
  <c r="AE8" i="3" s="1"/>
  <c r="E48" i="3"/>
  <c r="AF48" i="3" s="1"/>
  <c r="J607" i="3"/>
  <c r="M336" i="3"/>
  <c r="O62" i="1" s="1"/>
  <c r="G62" i="3"/>
  <c r="AH62" i="3" s="1"/>
  <c r="G78" i="3"/>
  <c r="AH78" i="3" s="1"/>
  <c r="G91" i="3"/>
  <c r="AH91" i="3" s="1"/>
  <c r="G135" i="3"/>
  <c r="AH135" i="3" s="1"/>
  <c r="G124" i="3"/>
  <c r="AH124" i="3" s="1"/>
  <c r="G267" i="3"/>
  <c r="AH267" i="3" s="1"/>
  <c r="E227" i="3"/>
  <c r="AF227" i="3" s="1"/>
  <c r="E24" i="3"/>
  <c r="AF24" i="3" s="1"/>
  <c r="E40" i="3"/>
  <c r="AF40" i="3" s="1"/>
  <c r="E72" i="3"/>
  <c r="AF72" i="3" s="1"/>
  <c r="E88" i="3"/>
  <c r="AF88" i="3" s="1"/>
  <c r="E154" i="3"/>
  <c r="AF154" i="3" s="1"/>
  <c r="E119" i="3"/>
  <c r="AF119" i="3" s="1"/>
  <c r="E145" i="3"/>
  <c r="AF145" i="3" s="1"/>
  <c r="L603" i="3"/>
  <c r="G70" i="3"/>
  <c r="AH70" i="3" s="1"/>
  <c r="G86" i="3"/>
  <c r="AH86" i="3" s="1"/>
  <c r="G237" i="3"/>
  <c r="AH237" i="3" s="1"/>
  <c r="G164" i="3"/>
  <c r="AH164" i="3" s="1"/>
  <c r="G143" i="3"/>
  <c r="AH143" i="3" s="1"/>
  <c r="G132" i="3"/>
  <c r="AH132" i="3" s="1"/>
  <c r="G256" i="3"/>
  <c r="AH256" i="3" s="1"/>
  <c r="E210" i="3"/>
  <c r="AF210" i="3" s="1"/>
  <c r="E8" i="3"/>
  <c r="AF8" i="3" s="1"/>
  <c r="E16" i="3"/>
  <c r="AF16" i="3" s="1"/>
  <c r="E32" i="3"/>
  <c r="AF32" i="3" s="1"/>
  <c r="E56" i="3"/>
  <c r="AF56" i="3" s="1"/>
  <c r="E64" i="3"/>
  <c r="AF64" i="3" s="1"/>
  <c r="E80" i="3"/>
  <c r="AF80" i="3" s="1"/>
  <c r="E104" i="3"/>
  <c r="AF104" i="3" s="1"/>
  <c r="E112" i="3"/>
  <c r="AF112" i="3" s="1"/>
  <c r="E137" i="3"/>
  <c r="AF137" i="3" s="1"/>
  <c r="E126" i="3"/>
  <c r="AF126" i="3" s="1"/>
  <c r="E251" i="3"/>
  <c r="AF251" i="3" s="1"/>
  <c r="E321" i="3"/>
  <c r="AF321" i="3" s="1"/>
  <c r="C211" i="3"/>
  <c r="AD211" i="3" s="1"/>
  <c r="C228" i="3"/>
  <c r="AD228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E211" i="3"/>
  <c r="AF211" i="3" s="1"/>
  <c r="E228" i="3"/>
  <c r="AF228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M340" i="3"/>
  <c r="O63" i="1" s="1"/>
  <c r="L500" i="3"/>
  <c r="L507" i="3"/>
  <c r="M514" i="3"/>
  <c r="K592" i="3"/>
  <c r="M348" i="3"/>
  <c r="O65" i="1" s="1"/>
  <c r="C184" i="3"/>
  <c r="AD184" i="3" s="1"/>
  <c r="C37" i="3"/>
  <c r="AD37" i="3" s="1"/>
  <c r="C77" i="3"/>
  <c r="AD77" i="3" s="1"/>
  <c r="C163" i="3"/>
  <c r="AD163" i="3" s="1"/>
  <c r="G584" i="3"/>
  <c r="AH584" i="3" s="1"/>
  <c r="G585" i="3"/>
  <c r="AH585" i="3" s="1"/>
  <c r="G583" i="3"/>
  <c r="AH583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579" i="3"/>
  <c r="AH579" i="3" s="1"/>
  <c r="G569" i="3"/>
  <c r="AH569" i="3" s="1"/>
  <c r="G567" i="3"/>
  <c r="AH567" i="3" s="1"/>
  <c r="G552" i="3"/>
  <c r="AH552" i="3" s="1"/>
  <c r="G550" i="3"/>
  <c r="AH550" i="3" s="1"/>
  <c r="G535" i="3"/>
  <c r="AH535" i="3" s="1"/>
  <c r="G533" i="3"/>
  <c r="AH533" i="3" s="1"/>
  <c r="G509" i="3"/>
  <c r="AH509" i="3" s="1"/>
  <c r="G506" i="3"/>
  <c r="AH506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0" i="3"/>
  <c r="AH580" i="3" s="1"/>
  <c r="G568" i="3"/>
  <c r="AH568" i="3" s="1"/>
  <c r="G551" i="3"/>
  <c r="AH551" i="3" s="1"/>
  <c r="G549" i="3"/>
  <c r="AH549" i="3" s="1"/>
  <c r="G536" i="3"/>
  <c r="AH536" i="3" s="1"/>
  <c r="G534" i="3"/>
  <c r="AH534" i="3" s="1"/>
  <c r="G510" i="3"/>
  <c r="AH510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96" i="3"/>
  <c r="AH496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475" i="3"/>
  <c r="AH475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468" i="3"/>
  <c r="AH468" i="3" s="1"/>
  <c r="G472" i="3"/>
  <c r="AH472" i="3" s="1"/>
  <c r="G463" i="3"/>
  <c r="AH463" i="3" s="1"/>
  <c r="G465" i="3"/>
  <c r="AH465" i="3" s="1"/>
  <c r="G467" i="3"/>
  <c r="AH467" i="3" s="1"/>
  <c r="G581" i="3"/>
  <c r="AH581" i="3" s="1"/>
  <c r="G556" i="3"/>
  <c r="AH556" i="3" s="1"/>
  <c r="G554" i="3"/>
  <c r="AH554" i="3" s="1"/>
  <c r="G532" i="3"/>
  <c r="AH532" i="3" s="1"/>
  <c r="G530" i="3"/>
  <c r="AH530" i="3" s="1"/>
  <c r="G469" i="3"/>
  <c r="AH469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471" i="3"/>
  <c r="AH471" i="3" s="1"/>
  <c r="G464" i="3"/>
  <c r="AH464" i="3" s="1"/>
  <c r="G547" i="3"/>
  <c r="AH547" i="3" s="1"/>
  <c r="G545" i="3"/>
  <c r="AH545" i="3" s="1"/>
  <c r="G473" i="3"/>
  <c r="AH473" i="3" s="1"/>
  <c r="G466" i="3"/>
  <c r="AH466" i="3" s="1"/>
  <c r="G447" i="3"/>
  <c r="AH447" i="3" s="1"/>
  <c r="G443" i="3"/>
  <c r="AH443" i="3" s="1"/>
  <c r="G461" i="3"/>
  <c r="AH461" i="3" s="1"/>
  <c r="G459" i="3"/>
  <c r="AH459" i="3" s="1"/>
  <c r="G457" i="3"/>
  <c r="AH457" i="3" s="1"/>
  <c r="G435" i="3"/>
  <c r="AH435" i="3" s="1"/>
  <c r="G427" i="3"/>
  <c r="AH427" i="3" s="1"/>
  <c r="G419" i="3"/>
  <c r="AH419" i="3" s="1"/>
  <c r="G410" i="3"/>
  <c r="AH410" i="3" s="1"/>
  <c r="G402" i="3"/>
  <c r="AH402" i="3" s="1"/>
  <c r="G363" i="3"/>
  <c r="G361" i="3"/>
  <c r="AH361" i="3" s="1"/>
  <c r="G359" i="3"/>
  <c r="AH359" i="3" s="1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AH341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455" i="3"/>
  <c r="AH455" i="3" s="1"/>
  <c r="G453" i="3"/>
  <c r="AH453" i="3" s="1"/>
  <c r="G441" i="3"/>
  <c r="AH441" i="3" s="1"/>
  <c r="G429" i="3"/>
  <c r="AH429" i="3" s="1"/>
  <c r="G421" i="3"/>
  <c r="AH421" i="3" s="1"/>
  <c r="G412" i="3"/>
  <c r="AH412" i="3" s="1"/>
  <c r="G404" i="3"/>
  <c r="AH404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51" i="3"/>
  <c r="AH451" i="3" s="1"/>
  <c r="G437" i="3"/>
  <c r="AH437" i="3" s="1"/>
  <c r="G470" i="3"/>
  <c r="AH470" i="3" s="1"/>
  <c r="G449" i="3"/>
  <c r="AH449" i="3" s="1"/>
  <c r="G431" i="3"/>
  <c r="AH431" i="3" s="1"/>
  <c r="G423" i="3"/>
  <c r="AH423" i="3" s="1"/>
  <c r="G414" i="3"/>
  <c r="AH414" i="3" s="1"/>
  <c r="G406" i="3"/>
  <c r="AH406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425" i="3"/>
  <c r="AH425" i="3" s="1"/>
  <c r="G408" i="3"/>
  <c r="AH408" i="3" s="1"/>
  <c r="G308" i="3"/>
  <c r="AH308" i="3" s="1"/>
  <c r="G300" i="3"/>
  <c r="AH300" i="3" s="1"/>
  <c r="G291" i="3"/>
  <c r="AH291" i="3" s="1"/>
  <c r="G284" i="3"/>
  <c r="AH284" i="3" s="1"/>
  <c r="G275" i="3"/>
  <c r="AH275" i="3" s="1"/>
  <c r="G266" i="3"/>
  <c r="AH266" i="3" s="1"/>
  <c r="G445" i="3"/>
  <c r="AH445" i="3" s="1"/>
  <c r="G311" i="3"/>
  <c r="AH311" i="3" s="1"/>
  <c r="G302" i="3"/>
  <c r="AH302" i="3" s="1"/>
  <c r="G293" i="3"/>
  <c r="AH293" i="3" s="1"/>
  <c r="G286" i="3"/>
  <c r="AH286" i="3" s="1"/>
  <c r="G277" i="3"/>
  <c r="AH277" i="3" s="1"/>
  <c r="G313" i="3"/>
  <c r="AH313" i="3" s="1"/>
  <c r="G304" i="3"/>
  <c r="AH304" i="3" s="1"/>
  <c r="G295" i="3"/>
  <c r="AH295" i="3" s="1"/>
  <c r="G288" i="3"/>
  <c r="AH288" i="3" s="1"/>
  <c r="G279" i="3"/>
  <c r="AH279" i="3" s="1"/>
  <c r="G271" i="3"/>
  <c r="AH271" i="3" s="1"/>
  <c r="G307" i="3"/>
  <c r="AH307" i="3" s="1"/>
  <c r="G297" i="3"/>
  <c r="AH297" i="3" s="1"/>
  <c r="G290" i="3"/>
  <c r="AH290" i="3" s="1"/>
  <c r="G281" i="3"/>
  <c r="AH281" i="3" s="1"/>
  <c r="G273" i="3"/>
  <c r="AH273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433" i="3"/>
  <c r="AH433" i="3" s="1"/>
  <c r="G417" i="3"/>
  <c r="AH417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318" i="3"/>
  <c r="AH318" i="3" s="1"/>
  <c r="G309" i="3"/>
  <c r="AH309" i="3" s="1"/>
  <c r="G299" i="3"/>
  <c r="AH299" i="3" s="1"/>
  <c r="G292" i="3"/>
  <c r="AH292" i="3" s="1"/>
  <c r="G283" i="3"/>
  <c r="AH283" i="3" s="1"/>
  <c r="G276" i="3"/>
  <c r="AH276" i="3" s="1"/>
  <c r="G264" i="3"/>
  <c r="AH264" i="3" s="1"/>
  <c r="G312" i="3"/>
  <c r="AH312" i="3" s="1"/>
  <c r="G301" i="3"/>
  <c r="AH301" i="3" s="1"/>
  <c r="G294" i="3"/>
  <c r="AH294" i="3" s="1"/>
  <c r="G285" i="3"/>
  <c r="AH285" i="3" s="1"/>
  <c r="G278" i="3"/>
  <c r="AH278" i="3" s="1"/>
  <c r="G439" i="3"/>
  <c r="AH439" i="3" s="1"/>
  <c r="G317" i="3"/>
  <c r="AH317" i="3" s="1"/>
  <c r="G305" i="3"/>
  <c r="AH305" i="3" s="1"/>
  <c r="G298" i="3"/>
  <c r="AH298" i="3" s="1"/>
  <c r="G289" i="3"/>
  <c r="AH289" i="3" s="1"/>
  <c r="G282" i="3"/>
  <c r="AH282" i="3" s="1"/>
  <c r="G263" i="3"/>
  <c r="AH263" i="3" s="1"/>
  <c r="G252" i="3"/>
  <c r="AH252" i="3" s="1"/>
  <c r="G250" i="3"/>
  <c r="AH250" i="3" s="1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207" i="3"/>
  <c r="AH207" i="3" s="1"/>
  <c r="G315" i="3"/>
  <c r="AH315" i="3" s="1"/>
  <c r="G296" i="3"/>
  <c r="AH296" i="3" s="1"/>
  <c r="G221" i="3"/>
  <c r="AH221" i="3" s="1"/>
  <c r="G280" i="3"/>
  <c r="AH280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AH187" i="3" s="1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303" i="3"/>
  <c r="AH303" i="3" s="1"/>
  <c r="G287" i="3"/>
  <c r="AH287" i="3" s="1"/>
  <c r="G269" i="3"/>
  <c r="AH269" i="3" s="1"/>
  <c r="G218" i="3"/>
  <c r="AH218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102" i="3"/>
  <c r="AH102" i="3" s="1"/>
  <c r="G93" i="3"/>
  <c r="AH93" i="3" s="1"/>
  <c r="G117" i="3"/>
  <c r="AH117" i="3" s="1"/>
  <c r="G114" i="3"/>
  <c r="AH114" i="3" s="1"/>
  <c r="G99" i="3"/>
  <c r="AH99" i="3" s="1"/>
  <c r="G95" i="3"/>
  <c r="AH95" i="3" s="1"/>
  <c r="G92" i="3"/>
  <c r="AH92" i="3" s="1"/>
  <c r="G115" i="3"/>
  <c r="AH115" i="3" s="1"/>
  <c r="G6" i="3"/>
  <c r="AH6" i="3" s="1"/>
  <c r="F208" i="3"/>
  <c r="AG208" i="3" s="1"/>
  <c r="F222" i="3"/>
  <c r="AG222" i="3" s="1"/>
  <c r="F188" i="3"/>
  <c r="AG188" i="3" s="1"/>
  <c r="F14" i="3"/>
  <c r="AG14" i="3" s="1"/>
  <c r="F22" i="3"/>
  <c r="AG22" i="3" s="1"/>
  <c r="F30" i="3"/>
  <c r="AG30" i="3" s="1"/>
  <c r="F46" i="3"/>
  <c r="AG46" i="3" s="1"/>
  <c r="F54" i="3"/>
  <c r="AG54" i="3" s="1"/>
  <c r="F62" i="3"/>
  <c r="AG62" i="3" s="1"/>
  <c r="F70" i="3"/>
  <c r="AG70" i="3" s="1"/>
  <c r="F78" i="3"/>
  <c r="AG78" i="3" s="1"/>
  <c r="F86" i="3"/>
  <c r="AG86" i="3" s="1"/>
  <c r="F91" i="3"/>
  <c r="AG91" i="3" s="1"/>
  <c r="F237" i="3"/>
  <c r="AG237" i="3" s="1"/>
  <c r="F164" i="3"/>
  <c r="AG164" i="3" s="1"/>
  <c r="F135" i="3"/>
  <c r="AG135" i="3" s="1"/>
  <c r="F143" i="3"/>
  <c r="AG143" i="3" s="1"/>
  <c r="F124" i="3"/>
  <c r="AG124" i="3" s="1"/>
  <c r="F132" i="3"/>
  <c r="AG132" i="3" s="1"/>
  <c r="F256" i="3"/>
  <c r="AG256" i="3" s="1"/>
  <c r="F267" i="3"/>
  <c r="AG267" i="3" s="1"/>
  <c r="C215" i="3"/>
  <c r="AD215" i="3" s="1"/>
  <c r="C29" i="3"/>
  <c r="AD29" i="3" s="1"/>
  <c r="C61" i="3"/>
  <c r="AD61" i="3" s="1"/>
  <c r="C98" i="3"/>
  <c r="AD98" i="3" s="1"/>
  <c r="C123" i="3"/>
  <c r="AD123" i="3" s="1"/>
  <c r="C255" i="3"/>
  <c r="AD255" i="3" s="1"/>
  <c r="C222" i="3"/>
  <c r="AD222" i="3" s="1"/>
  <c r="C14" i="3"/>
  <c r="AD14" i="3" s="1"/>
  <c r="C38" i="3"/>
  <c r="AD38" i="3" s="1"/>
  <c r="C70" i="3"/>
  <c r="AD70" i="3" s="1"/>
  <c r="C91" i="3"/>
  <c r="AD91" i="3" s="1"/>
  <c r="C143" i="3"/>
  <c r="AD143" i="3" s="1"/>
  <c r="C132" i="3"/>
  <c r="AD132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G11" i="3"/>
  <c r="AH11" i="3" s="1"/>
  <c r="G19" i="3"/>
  <c r="AH19" i="3" s="1"/>
  <c r="G27" i="3"/>
  <c r="AH27" i="3" s="1"/>
  <c r="G35" i="3"/>
  <c r="AH35" i="3" s="1"/>
  <c r="G43" i="3"/>
  <c r="AH43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136" i="3"/>
  <c r="AG136" i="3" s="1"/>
  <c r="F133" i="3"/>
  <c r="AG133" i="3" s="1"/>
  <c r="C13" i="3"/>
  <c r="AD13" i="3" s="1"/>
  <c r="C45" i="3"/>
  <c r="AD45" i="3" s="1"/>
  <c r="C69" i="3"/>
  <c r="AD69" i="3" s="1"/>
  <c r="C108" i="3"/>
  <c r="AD108" i="3" s="1"/>
  <c r="C131" i="3"/>
  <c r="AD131" i="3" s="1"/>
  <c r="C262" i="3"/>
  <c r="AD262" i="3" s="1"/>
  <c r="C188" i="3"/>
  <c r="AD188" i="3" s="1"/>
  <c r="C30" i="3"/>
  <c r="AD30" i="3" s="1"/>
  <c r="C54" i="3"/>
  <c r="AD54" i="3" s="1"/>
  <c r="C62" i="3"/>
  <c r="AD62" i="3" s="1"/>
  <c r="C86" i="3"/>
  <c r="AD86" i="3" s="1"/>
  <c r="C164" i="3"/>
  <c r="AD164" i="3" s="1"/>
  <c r="C124" i="3"/>
  <c r="AD124" i="3" s="1"/>
  <c r="C256" i="3"/>
  <c r="AD256" i="3" s="1"/>
  <c r="C209" i="3"/>
  <c r="AD209" i="3" s="1"/>
  <c r="C223" i="3"/>
  <c r="AD223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C109" i="3"/>
  <c r="AD109" i="3" s="1"/>
  <c r="C245" i="3"/>
  <c r="AD245" i="3" s="1"/>
  <c r="C136" i="3"/>
  <c r="AD136" i="3" s="1"/>
  <c r="C118" i="3"/>
  <c r="AD118" i="3" s="1"/>
  <c r="C125" i="3"/>
  <c r="AD125" i="3" s="1"/>
  <c r="C133" i="3"/>
  <c r="AD133" i="3" s="1"/>
  <c r="C257" i="3"/>
  <c r="AD257" i="3" s="1"/>
  <c r="C316" i="3"/>
  <c r="AD316" i="3" s="1"/>
  <c r="D209" i="3"/>
  <c r="AE209" i="3" s="1"/>
  <c r="D223" i="3"/>
  <c r="AE223" i="3" s="1"/>
  <c r="D47" i="3"/>
  <c r="AE47" i="3" s="1"/>
  <c r="D63" i="3"/>
  <c r="AE63" i="3" s="1"/>
  <c r="D71" i="3"/>
  <c r="AE71" i="3" s="1"/>
  <c r="D79" i="3"/>
  <c r="AE79" i="3" s="1"/>
  <c r="D87" i="3"/>
  <c r="AE87" i="3" s="1"/>
  <c r="D103" i="3"/>
  <c r="AE103" i="3" s="1"/>
  <c r="D109" i="3"/>
  <c r="AE109" i="3" s="1"/>
  <c r="D245" i="3"/>
  <c r="AE245" i="3" s="1"/>
  <c r="G12" i="3"/>
  <c r="AH12" i="3" s="1"/>
  <c r="G20" i="3"/>
  <c r="AH20" i="3" s="1"/>
  <c r="G28" i="3"/>
  <c r="AH28" i="3" s="1"/>
  <c r="F16" i="3"/>
  <c r="AG16" i="3" s="1"/>
  <c r="F24" i="3"/>
  <c r="AG24" i="3" s="1"/>
  <c r="F32" i="3"/>
  <c r="AG32" i="3" s="1"/>
  <c r="F40" i="3"/>
  <c r="AG40" i="3" s="1"/>
  <c r="C21" i="3"/>
  <c r="AD21" i="3" s="1"/>
  <c r="C53" i="3"/>
  <c r="AD53" i="3" s="1"/>
  <c r="C85" i="3"/>
  <c r="AD85" i="3" s="1"/>
  <c r="C142" i="3"/>
  <c r="AD142" i="3" s="1"/>
  <c r="C208" i="3"/>
  <c r="AD208" i="3" s="1"/>
  <c r="C22" i="3"/>
  <c r="AD22" i="3" s="1"/>
  <c r="C46" i="3"/>
  <c r="AD46" i="3" s="1"/>
  <c r="C78" i="3"/>
  <c r="AD78" i="3" s="1"/>
  <c r="C237" i="3"/>
  <c r="AD237" i="3" s="1"/>
  <c r="C135" i="3"/>
  <c r="AD135" i="3" s="1"/>
  <c r="C267" i="3"/>
  <c r="AD267" i="3" s="1"/>
  <c r="C8" i="3"/>
  <c r="AD8" i="3" s="1"/>
  <c r="C16" i="3"/>
  <c r="AD16" i="3" s="1"/>
  <c r="C24" i="3"/>
  <c r="AD24" i="3" s="1"/>
  <c r="C32" i="3"/>
  <c r="AD32" i="3" s="1"/>
  <c r="C40" i="3"/>
  <c r="AD40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8" i="3"/>
  <c r="AE88" i="3" s="1"/>
  <c r="D154" i="3"/>
  <c r="AE154" i="3" s="1"/>
  <c r="D137" i="3"/>
  <c r="AE137" i="3" s="1"/>
  <c r="G215" i="3"/>
  <c r="AH215" i="3" s="1"/>
  <c r="G184" i="3"/>
  <c r="AH184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F9" i="3"/>
  <c r="AG9" i="3" s="1"/>
  <c r="F17" i="3"/>
  <c r="AG17" i="3" s="1"/>
  <c r="F25" i="3"/>
  <c r="AG25" i="3" s="1"/>
  <c r="F49" i="3"/>
  <c r="AG49" i="3" s="1"/>
  <c r="F585" i="3"/>
  <c r="AG585" i="3" s="1"/>
  <c r="F584" i="3"/>
  <c r="AG584" i="3" s="1"/>
  <c r="F583" i="3"/>
  <c r="AG583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82" i="3"/>
  <c r="AG582" i="3" s="1"/>
  <c r="F555" i="3"/>
  <c r="AG555" i="3" s="1"/>
  <c r="F553" i="3"/>
  <c r="AG553" i="3" s="1"/>
  <c r="F548" i="3"/>
  <c r="AG548" i="3" s="1"/>
  <c r="F546" i="3"/>
  <c r="AG546" i="3" s="1"/>
  <c r="F531" i="3"/>
  <c r="AG531" i="3" s="1"/>
  <c r="F529" i="3"/>
  <c r="AG529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81" i="3"/>
  <c r="AG581" i="3" s="1"/>
  <c r="F556" i="3"/>
  <c r="AG556" i="3" s="1"/>
  <c r="F554" i="3"/>
  <c r="AG554" i="3" s="1"/>
  <c r="F547" i="3"/>
  <c r="AG547" i="3" s="1"/>
  <c r="F545" i="3"/>
  <c r="AG545" i="3" s="1"/>
  <c r="F532" i="3"/>
  <c r="AG532" i="3" s="1"/>
  <c r="F530" i="3"/>
  <c r="AG530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573" i="3"/>
  <c r="AG573" i="3" s="1"/>
  <c r="F557" i="3"/>
  <c r="AG557" i="3" s="1"/>
  <c r="F473" i="3"/>
  <c r="AG473" i="3" s="1"/>
  <c r="F466" i="3"/>
  <c r="AG466" i="3" s="1"/>
  <c r="F588" i="3"/>
  <c r="AG588" i="3" s="1"/>
  <c r="F559" i="3"/>
  <c r="AG559" i="3" s="1"/>
  <c r="F590" i="3"/>
  <c r="AG590" i="3" s="1"/>
  <c r="F561" i="3"/>
  <c r="AG561" i="3" s="1"/>
  <c r="F524" i="3"/>
  <c r="AG524" i="3" s="1"/>
  <c r="F476" i="3"/>
  <c r="AG476" i="3" s="1"/>
  <c r="F470" i="3"/>
  <c r="AG470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593" i="3"/>
  <c r="AG593" i="3" s="1"/>
  <c r="F526" i="3"/>
  <c r="AG52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2" i="3"/>
  <c r="AG482" i="3" s="1"/>
  <c r="F472" i="3"/>
  <c r="AG472" i="3" s="1"/>
  <c r="F463" i="3"/>
  <c r="AG463" i="3" s="1"/>
  <c r="F595" i="3"/>
  <c r="AG595" i="3" s="1"/>
  <c r="F541" i="3"/>
  <c r="AG541" i="3" s="1"/>
  <c r="F528" i="3"/>
  <c r="AG528" i="3" s="1"/>
  <c r="F481" i="3"/>
  <c r="AG481" i="3" s="1"/>
  <c r="F475" i="3"/>
  <c r="AG475" i="3" s="1"/>
  <c r="F465" i="3"/>
  <c r="AG465" i="3" s="1"/>
  <c r="F543" i="3"/>
  <c r="AG543" i="3" s="1"/>
  <c r="F480" i="3"/>
  <c r="AG480" i="3" s="1"/>
  <c r="F474" i="3"/>
  <c r="AG474" i="3" s="1"/>
  <c r="F467" i="3"/>
  <c r="AG467" i="3" s="1"/>
  <c r="F479" i="3"/>
  <c r="AG479" i="3" s="1"/>
  <c r="F469" i="3"/>
  <c r="AG469" i="3" s="1"/>
  <c r="F462" i="3"/>
  <c r="AG462" i="3" s="1"/>
  <c r="F460" i="3"/>
  <c r="AG460" i="3" s="1"/>
  <c r="F458" i="3"/>
  <c r="AG458" i="3" s="1"/>
  <c r="F571" i="3"/>
  <c r="AG571" i="3" s="1"/>
  <c r="F478" i="3"/>
  <c r="AG478" i="3" s="1"/>
  <c r="F471" i="3"/>
  <c r="AG471" i="3" s="1"/>
  <c r="F464" i="3"/>
  <c r="AG464" i="3" s="1"/>
  <c r="F446" i="3"/>
  <c r="AG446" i="3" s="1"/>
  <c r="F431" i="3"/>
  <c r="AG431" i="3" s="1"/>
  <c r="F428" i="3"/>
  <c r="AG428" i="3" s="1"/>
  <c r="F423" i="3"/>
  <c r="AG423" i="3" s="1"/>
  <c r="F420" i="3"/>
  <c r="AG420" i="3" s="1"/>
  <c r="F414" i="3"/>
  <c r="AG414" i="3" s="1"/>
  <c r="F411" i="3"/>
  <c r="AG411" i="3" s="1"/>
  <c r="F406" i="3"/>
  <c r="AG406" i="3" s="1"/>
  <c r="F403" i="3"/>
  <c r="AG403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439" i="3"/>
  <c r="AG439" i="3" s="1"/>
  <c r="F433" i="3"/>
  <c r="AG433" i="3" s="1"/>
  <c r="F430" i="3"/>
  <c r="AG430" i="3" s="1"/>
  <c r="F425" i="3"/>
  <c r="AG425" i="3" s="1"/>
  <c r="F422" i="3"/>
  <c r="AG422" i="3" s="1"/>
  <c r="F417" i="3"/>
  <c r="AG417" i="3" s="1"/>
  <c r="F413" i="3"/>
  <c r="AG413" i="3" s="1"/>
  <c r="F408" i="3"/>
  <c r="AG408" i="3" s="1"/>
  <c r="F405" i="3"/>
  <c r="AG405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522" i="3"/>
  <c r="AG522" i="3" s="1"/>
  <c r="F477" i="3"/>
  <c r="AG477" i="3" s="1"/>
  <c r="F456" i="3"/>
  <c r="AG456" i="3" s="1"/>
  <c r="F442" i="3"/>
  <c r="AG442" i="3" s="1"/>
  <c r="F454" i="3"/>
  <c r="AG454" i="3" s="1"/>
  <c r="F438" i="3"/>
  <c r="AG438" i="3" s="1"/>
  <c r="F435" i="3"/>
  <c r="AG435" i="3" s="1"/>
  <c r="F432" i="3"/>
  <c r="AG432" i="3" s="1"/>
  <c r="F427" i="3"/>
  <c r="AG427" i="3" s="1"/>
  <c r="F424" i="3"/>
  <c r="AG424" i="3" s="1"/>
  <c r="F419" i="3"/>
  <c r="AG419" i="3" s="1"/>
  <c r="F416" i="3"/>
  <c r="AG416" i="3" s="1"/>
  <c r="F410" i="3"/>
  <c r="AG410" i="3" s="1"/>
  <c r="F407" i="3"/>
  <c r="AG407" i="3" s="1"/>
  <c r="F402" i="3"/>
  <c r="AG402" i="3" s="1"/>
  <c r="F363" i="3"/>
  <c r="F361" i="3"/>
  <c r="AG361" i="3" s="1"/>
  <c r="F359" i="3"/>
  <c r="AG359" i="3" s="1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330" i="3"/>
  <c r="AG330" i="3" s="1"/>
  <c r="F452" i="3"/>
  <c r="AG452" i="3" s="1"/>
  <c r="F468" i="3"/>
  <c r="AG468" i="3" s="1"/>
  <c r="F450" i="3"/>
  <c r="AG450" i="3" s="1"/>
  <c r="F441" i="3"/>
  <c r="AG441" i="3" s="1"/>
  <c r="F434" i="3"/>
  <c r="AG434" i="3" s="1"/>
  <c r="F429" i="3"/>
  <c r="AG429" i="3" s="1"/>
  <c r="F426" i="3"/>
  <c r="AG426" i="3" s="1"/>
  <c r="F421" i="3"/>
  <c r="AG421" i="3" s="1"/>
  <c r="F418" i="3"/>
  <c r="AG418" i="3" s="1"/>
  <c r="F412" i="3"/>
  <c r="AG412" i="3" s="1"/>
  <c r="F409" i="3"/>
  <c r="AG409" i="3" s="1"/>
  <c r="F404" i="3"/>
  <c r="AG404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448" i="3"/>
  <c r="AG448" i="3" s="1"/>
  <c r="F440" i="3"/>
  <c r="AG440" i="3" s="1"/>
  <c r="F437" i="3"/>
  <c r="AG437" i="3" s="1"/>
  <c r="F317" i="3"/>
  <c r="AG317" i="3" s="1"/>
  <c r="F305" i="3"/>
  <c r="AG305" i="3" s="1"/>
  <c r="F298" i="3"/>
  <c r="AG298" i="3" s="1"/>
  <c r="F289" i="3"/>
  <c r="AG289" i="3" s="1"/>
  <c r="F282" i="3"/>
  <c r="AG282" i="3" s="1"/>
  <c r="F263" i="3"/>
  <c r="AG263" i="3" s="1"/>
  <c r="F252" i="3"/>
  <c r="AG252" i="3" s="1"/>
  <c r="F444" i="3"/>
  <c r="AG444" i="3" s="1"/>
  <c r="F328" i="3"/>
  <c r="AG328" i="3" s="1"/>
  <c r="F320" i="3"/>
  <c r="AG320" i="3" s="1"/>
  <c r="F308" i="3"/>
  <c r="AG308" i="3" s="1"/>
  <c r="F300" i="3"/>
  <c r="AG300" i="3" s="1"/>
  <c r="F291" i="3"/>
  <c r="AG291" i="3" s="1"/>
  <c r="F284" i="3"/>
  <c r="AG284" i="3" s="1"/>
  <c r="F275" i="3"/>
  <c r="AG275" i="3" s="1"/>
  <c r="F266" i="3"/>
  <c r="AG266" i="3" s="1"/>
  <c r="F325" i="3"/>
  <c r="AG325" i="3" s="1"/>
  <c r="F311" i="3"/>
  <c r="AG311" i="3" s="1"/>
  <c r="F302" i="3"/>
  <c r="AG302" i="3" s="1"/>
  <c r="F293" i="3"/>
  <c r="AG293" i="3" s="1"/>
  <c r="F286" i="3"/>
  <c r="AG286" i="3" s="1"/>
  <c r="F277" i="3"/>
  <c r="AG277" i="3" s="1"/>
  <c r="F324" i="3"/>
  <c r="AG324" i="3" s="1"/>
  <c r="F313" i="3"/>
  <c r="AG313" i="3" s="1"/>
  <c r="F304" i="3"/>
  <c r="AG304" i="3" s="1"/>
  <c r="F295" i="3"/>
  <c r="AG295" i="3" s="1"/>
  <c r="F288" i="3"/>
  <c r="AG288" i="3" s="1"/>
  <c r="F279" i="3"/>
  <c r="AG279" i="3" s="1"/>
  <c r="F271" i="3"/>
  <c r="AG271" i="3" s="1"/>
  <c r="F307" i="3"/>
  <c r="AG307" i="3" s="1"/>
  <c r="F297" i="3"/>
  <c r="AG297" i="3" s="1"/>
  <c r="F290" i="3"/>
  <c r="AG290" i="3" s="1"/>
  <c r="F281" i="3"/>
  <c r="AG281" i="3" s="1"/>
  <c r="F273" i="3"/>
  <c r="AG273" i="3" s="1"/>
  <c r="F254" i="3"/>
  <c r="AG254" i="3" s="1"/>
  <c r="F248" i="3"/>
  <c r="AG248" i="3" s="1"/>
  <c r="F244" i="3"/>
  <c r="AG244" i="3" s="1"/>
  <c r="F241" i="3"/>
  <c r="AG241" i="3" s="1"/>
  <c r="F238" i="3"/>
  <c r="AG238" i="3" s="1"/>
  <c r="F236" i="3"/>
  <c r="AG236" i="3" s="1"/>
  <c r="F233" i="3"/>
  <c r="AG233" i="3" s="1"/>
  <c r="F436" i="3"/>
  <c r="AG436" i="3" s="1"/>
  <c r="F323" i="3"/>
  <c r="AG323" i="3" s="1"/>
  <c r="F318" i="3"/>
  <c r="AG318" i="3" s="1"/>
  <c r="F309" i="3"/>
  <c r="AG309" i="3" s="1"/>
  <c r="F299" i="3"/>
  <c r="AG299" i="3" s="1"/>
  <c r="F292" i="3"/>
  <c r="AG292" i="3" s="1"/>
  <c r="F283" i="3"/>
  <c r="AG283" i="3" s="1"/>
  <c r="F276" i="3"/>
  <c r="AG276" i="3" s="1"/>
  <c r="F264" i="3"/>
  <c r="AG264" i="3" s="1"/>
  <c r="F315" i="3"/>
  <c r="AG315" i="3" s="1"/>
  <c r="F303" i="3"/>
  <c r="AG303" i="3" s="1"/>
  <c r="F296" i="3"/>
  <c r="AG296" i="3" s="1"/>
  <c r="F287" i="3"/>
  <c r="AG287" i="3" s="1"/>
  <c r="F280" i="3"/>
  <c r="AG280" i="3" s="1"/>
  <c r="F269" i="3"/>
  <c r="AG269" i="3" s="1"/>
  <c r="F312" i="3"/>
  <c r="AG312" i="3" s="1"/>
  <c r="F229" i="3"/>
  <c r="AG229" i="3" s="1"/>
  <c r="F218" i="3"/>
  <c r="AG218" i="3" s="1"/>
  <c r="F204" i="3"/>
  <c r="AG204" i="3" s="1"/>
  <c r="F201" i="3"/>
  <c r="AG201" i="3" s="1"/>
  <c r="F199" i="3"/>
  <c r="AG199" i="3" s="1"/>
  <c r="F196" i="3"/>
  <c r="AG196" i="3" s="1"/>
  <c r="F193" i="3"/>
  <c r="AG193" i="3" s="1"/>
  <c r="F191" i="3"/>
  <c r="AG191" i="3" s="1"/>
  <c r="F185" i="3"/>
  <c r="AG185" i="3" s="1"/>
  <c r="F183" i="3"/>
  <c r="AG183" i="3" s="1"/>
  <c r="F180" i="3"/>
  <c r="AG180" i="3" s="1"/>
  <c r="F178" i="3"/>
  <c r="AG178" i="3" s="1"/>
  <c r="F175" i="3"/>
  <c r="AG175" i="3" s="1"/>
  <c r="F172" i="3"/>
  <c r="AG172" i="3" s="1"/>
  <c r="F170" i="3"/>
  <c r="AG170" i="3" s="1"/>
  <c r="F167" i="3"/>
  <c r="AG167" i="3" s="1"/>
  <c r="F278" i="3"/>
  <c r="AG278" i="3" s="1"/>
  <c r="F221" i="3"/>
  <c r="AG221" i="3" s="1"/>
  <c r="F301" i="3"/>
  <c r="AG301" i="3" s="1"/>
  <c r="F226" i="3"/>
  <c r="AG226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92" i="3"/>
  <c r="AG192" i="3" s="1"/>
  <c r="F189" i="3"/>
  <c r="AG189" i="3" s="1"/>
  <c r="F187" i="3"/>
  <c r="AG187" i="3" s="1"/>
  <c r="F181" i="3"/>
  <c r="AG181" i="3" s="1"/>
  <c r="F176" i="3"/>
  <c r="AG176" i="3" s="1"/>
  <c r="F174" i="3"/>
  <c r="AG174" i="3" s="1"/>
  <c r="F171" i="3"/>
  <c r="AG171" i="3" s="1"/>
  <c r="F168" i="3"/>
  <c r="AG168" i="3" s="1"/>
  <c r="F159" i="3"/>
  <c r="AG159" i="3" s="1"/>
  <c r="F285" i="3"/>
  <c r="AG285" i="3" s="1"/>
  <c r="F219" i="3"/>
  <c r="AG219" i="3" s="1"/>
  <c r="F224" i="3"/>
  <c r="AG224" i="3" s="1"/>
  <c r="F250" i="3"/>
  <c r="AG250" i="3" s="1"/>
  <c r="F247" i="3"/>
  <c r="AG247" i="3" s="1"/>
  <c r="F242" i="3"/>
  <c r="AG242" i="3" s="1"/>
  <c r="F240" i="3"/>
  <c r="AG240" i="3" s="1"/>
  <c r="F234" i="3"/>
  <c r="AG234" i="3" s="1"/>
  <c r="F231" i="3"/>
  <c r="AG231" i="3" s="1"/>
  <c r="F161" i="3"/>
  <c r="AG161" i="3" s="1"/>
  <c r="F294" i="3"/>
  <c r="AG294" i="3" s="1"/>
  <c r="F158" i="3"/>
  <c r="AG158" i="3" s="1"/>
  <c r="F151" i="3"/>
  <c r="AG151" i="3" s="1"/>
  <c r="F102" i="3"/>
  <c r="AG102" i="3" s="1"/>
  <c r="F93" i="3"/>
  <c r="AG93" i="3" s="1"/>
  <c r="F207" i="3"/>
  <c r="AG207" i="3" s="1"/>
  <c r="F150" i="3"/>
  <c r="AG150" i="3" s="1"/>
  <c r="F117" i="3"/>
  <c r="AG117" i="3" s="1"/>
  <c r="F114" i="3"/>
  <c r="AG114" i="3" s="1"/>
  <c r="F157" i="3"/>
  <c r="AG157" i="3" s="1"/>
  <c r="F155" i="3"/>
  <c r="AG155" i="3" s="1"/>
  <c r="F148" i="3"/>
  <c r="AG148" i="3" s="1"/>
  <c r="F147" i="3"/>
  <c r="AG147" i="3" s="1"/>
  <c r="F99" i="3"/>
  <c r="AG99" i="3" s="1"/>
  <c r="F95" i="3"/>
  <c r="AG95" i="3" s="1"/>
  <c r="F92" i="3"/>
  <c r="AG92" i="3" s="1"/>
  <c r="F115" i="3"/>
  <c r="AG115" i="3" s="1"/>
  <c r="F146" i="3"/>
  <c r="AG146" i="3" s="1"/>
  <c r="F8" i="3"/>
  <c r="AG8" i="3" s="1"/>
  <c r="F6" i="3"/>
  <c r="AG6" i="3" s="1"/>
  <c r="F153" i="3"/>
  <c r="AG153" i="3" s="1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580" i="3"/>
  <c r="AD580" i="3" s="1"/>
  <c r="C568" i="3"/>
  <c r="AD568" i="3" s="1"/>
  <c r="C551" i="3"/>
  <c r="AD551" i="3" s="1"/>
  <c r="C549" i="3"/>
  <c r="AD549" i="3" s="1"/>
  <c r="C536" i="3"/>
  <c r="AD536" i="3" s="1"/>
  <c r="C534" i="3"/>
  <c r="AD534" i="3" s="1"/>
  <c r="C510" i="3"/>
  <c r="AD510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79" i="3"/>
  <c r="AD579" i="3" s="1"/>
  <c r="C569" i="3"/>
  <c r="AD569" i="3" s="1"/>
  <c r="C567" i="3"/>
  <c r="AD567" i="3" s="1"/>
  <c r="C552" i="3"/>
  <c r="AD552" i="3" s="1"/>
  <c r="C550" i="3"/>
  <c r="AD550" i="3" s="1"/>
  <c r="C535" i="3"/>
  <c r="AD535" i="3" s="1"/>
  <c r="C533" i="3"/>
  <c r="AD533" i="3" s="1"/>
  <c r="C509" i="3"/>
  <c r="AD509" i="3" s="1"/>
  <c r="C506" i="3"/>
  <c r="AD506" i="3" s="1"/>
  <c r="C504" i="3"/>
  <c r="AD504" i="3" s="1"/>
  <c r="C502" i="3"/>
  <c r="AD502" i="3" s="1"/>
  <c r="C499" i="3"/>
  <c r="AD499" i="3" s="1"/>
  <c r="C497" i="3"/>
  <c r="AD497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474" i="3"/>
  <c r="AD474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469" i="3"/>
  <c r="AD469" i="3" s="1"/>
  <c r="C473" i="3"/>
  <c r="AD473" i="3" s="1"/>
  <c r="C464" i="3"/>
  <c r="AD464" i="3" s="1"/>
  <c r="C466" i="3"/>
  <c r="AD466" i="3" s="1"/>
  <c r="C468" i="3"/>
  <c r="AD468" i="3" s="1"/>
  <c r="C582" i="3"/>
  <c r="AD582" i="3" s="1"/>
  <c r="C555" i="3"/>
  <c r="AD555" i="3" s="1"/>
  <c r="C553" i="3"/>
  <c r="AD553" i="3" s="1"/>
  <c r="C531" i="3"/>
  <c r="AD531" i="3" s="1"/>
  <c r="C529" i="3"/>
  <c r="AD529" i="3" s="1"/>
  <c r="C470" i="3"/>
  <c r="AD470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72" i="3"/>
  <c r="AD472" i="3" s="1"/>
  <c r="C465" i="3"/>
  <c r="AD465" i="3" s="1"/>
  <c r="C548" i="3"/>
  <c r="AD548" i="3" s="1"/>
  <c r="C546" i="3"/>
  <c r="AD546" i="3" s="1"/>
  <c r="C467" i="3"/>
  <c r="AD467" i="3" s="1"/>
  <c r="C448" i="3"/>
  <c r="AD448" i="3" s="1"/>
  <c r="C444" i="3"/>
  <c r="AD444" i="3" s="1"/>
  <c r="C462" i="3"/>
  <c r="AD462" i="3" s="1"/>
  <c r="C460" i="3"/>
  <c r="AD460" i="3" s="1"/>
  <c r="C458" i="3"/>
  <c r="AD458" i="3" s="1"/>
  <c r="C436" i="3"/>
  <c r="AD436" i="3" s="1"/>
  <c r="C428" i="3"/>
  <c r="AD428" i="3" s="1"/>
  <c r="C420" i="3"/>
  <c r="AD420" i="3" s="1"/>
  <c r="C411" i="3"/>
  <c r="AD411" i="3" s="1"/>
  <c r="C403" i="3"/>
  <c r="AD403" i="3" s="1"/>
  <c r="C362" i="3"/>
  <c r="AD362" i="3" s="1"/>
  <c r="C360" i="3"/>
  <c r="AD360" i="3" s="1"/>
  <c r="C358" i="3"/>
  <c r="AD358" i="3" s="1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456" i="3"/>
  <c r="AD456" i="3" s="1"/>
  <c r="C454" i="3"/>
  <c r="AD454" i="3" s="1"/>
  <c r="C442" i="3"/>
  <c r="AD442" i="3" s="1"/>
  <c r="C430" i="3"/>
  <c r="AD430" i="3" s="1"/>
  <c r="C422" i="3"/>
  <c r="AD422" i="3" s="1"/>
  <c r="C413" i="3"/>
  <c r="AD413" i="3" s="1"/>
  <c r="C405" i="3"/>
  <c r="AD405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52" i="3"/>
  <c r="AD452" i="3" s="1"/>
  <c r="C438" i="3"/>
  <c r="AD438" i="3" s="1"/>
  <c r="C471" i="3"/>
  <c r="AD471" i="3" s="1"/>
  <c r="C450" i="3"/>
  <c r="AD450" i="3" s="1"/>
  <c r="C432" i="3"/>
  <c r="AD432" i="3" s="1"/>
  <c r="C424" i="3"/>
  <c r="AD424" i="3" s="1"/>
  <c r="C416" i="3"/>
  <c r="AD416" i="3" s="1"/>
  <c r="C407" i="3"/>
  <c r="AD407" i="3" s="1"/>
  <c r="C363" i="3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426" i="3"/>
  <c r="AD426" i="3" s="1"/>
  <c r="C409" i="3"/>
  <c r="AD409" i="3" s="1"/>
  <c r="C309" i="3"/>
  <c r="AD309" i="3" s="1"/>
  <c r="C301" i="3"/>
  <c r="AD301" i="3" s="1"/>
  <c r="C292" i="3"/>
  <c r="AD292" i="3" s="1"/>
  <c r="C285" i="3"/>
  <c r="AD285" i="3" s="1"/>
  <c r="C276" i="3"/>
  <c r="AD276" i="3" s="1"/>
  <c r="C446" i="3"/>
  <c r="AD446" i="3" s="1"/>
  <c r="C312" i="3"/>
  <c r="AD312" i="3" s="1"/>
  <c r="C303" i="3"/>
  <c r="AD303" i="3" s="1"/>
  <c r="C294" i="3"/>
  <c r="AD294" i="3" s="1"/>
  <c r="C287" i="3"/>
  <c r="AD287" i="3" s="1"/>
  <c r="C278" i="3"/>
  <c r="AD278" i="3" s="1"/>
  <c r="C269" i="3"/>
  <c r="AD269" i="3" s="1"/>
  <c r="C315" i="3"/>
  <c r="AD315" i="3" s="1"/>
  <c r="C305" i="3"/>
  <c r="AD305" i="3" s="1"/>
  <c r="C296" i="3"/>
  <c r="AD296" i="3" s="1"/>
  <c r="C289" i="3"/>
  <c r="AD289" i="3" s="1"/>
  <c r="C280" i="3"/>
  <c r="AD280" i="3" s="1"/>
  <c r="C317" i="3"/>
  <c r="AD317" i="3" s="1"/>
  <c r="C308" i="3"/>
  <c r="AD308" i="3" s="1"/>
  <c r="C298" i="3"/>
  <c r="AD298" i="3" s="1"/>
  <c r="C291" i="3"/>
  <c r="AD291" i="3" s="1"/>
  <c r="C282" i="3"/>
  <c r="AD282" i="3" s="1"/>
  <c r="C275" i="3"/>
  <c r="AD275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434" i="3"/>
  <c r="AD434" i="3" s="1"/>
  <c r="C418" i="3"/>
  <c r="AD418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320" i="3"/>
  <c r="AD320" i="3" s="1"/>
  <c r="C311" i="3"/>
  <c r="AD311" i="3" s="1"/>
  <c r="C300" i="3"/>
  <c r="AD300" i="3" s="1"/>
  <c r="C293" i="3"/>
  <c r="AD293" i="3" s="1"/>
  <c r="C284" i="3"/>
  <c r="AD284" i="3" s="1"/>
  <c r="C277" i="3"/>
  <c r="AD277" i="3" s="1"/>
  <c r="C266" i="3"/>
  <c r="AD266" i="3" s="1"/>
  <c r="C313" i="3"/>
  <c r="AD313" i="3" s="1"/>
  <c r="C302" i="3"/>
  <c r="AD302" i="3" s="1"/>
  <c r="C295" i="3"/>
  <c r="AD295" i="3" s="1"/>
  <c r="C286" i="3"/>
  <c r="AD286" i="3" s="1"/>
  <c r="C279" i="3"/>
  <c r="AD279" i="3" s="1"/>
  <c r="C440" i="3"/>
  <c r="AD440" i="3" s="1"/>
  <c r="C318" i="3"/>
  <c r="AD318" i="3" s="1"/>
  <c r="C307" i="3"/>
  <c r="AD307" i="3" s="1"/>
  <c r="C299" i="3"/>
  <c r="AD299" i="3" s="1"/>
  <c r="C290" i="3"/>
  <c r="AD290" i="3" s="1"/>
  <c r="C283" i="3"/>
  <c r="AD283" i="3" s="1"/>
  <c r="C273" i="3"/>
  <c r="AD273" i="3" s="1"/>
  <c r="C264" i="3"/>
  <c r="AD264" i="3" s="1"/>
  <c r="C254" i="3"/>
  <c r="AD254" i="3" s="1"/>
  <c r="C248" i="3"/>
  <c r="AD248" i="3" s="1"/>
  <c r="C244" i="3"/>
  <c r="AD244" i="3" s="1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297" i="3"/>
  <c r="AD297" i="3" s="1"/>
  <c r="C281" i="3"/>
  <c r="AD281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304" i="3"/>
  <c r="AD304" i="3" s="1"/>
  <c r="C288" i="3"/>
  <c r="AD288" i="3" s="1"/>
  <c r="C271" i="3"/>
  <c r="AD271" i="3" s="1"/>
  <c r="C219" i="3"/>
  <c r="AD219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99" i="3"/>
  <c r="AD99" i="3" s="1"/>
  <c r="C95" i="3"/>
  <c r="AD95" i="3" s="1"/>
  <c r="C92" i="3"/>
  <c r="AD92" i="3" s="1"/>
  <c r="C115" i="3"/>
  <c r="AD115" i="3" s="1"/>
  <c r="C102" i="3"/>
  <c r="AD102" i="3" s="1"/>
  <c r="C93" i="3"/>
  <c r="AD93" i="3" s="1"/>
  <c r="C117" i="3"/>
  <c r="AD117" i="3" s="1"/>
  <c r="C114" i="3"/>
  <c r="AD114" i="3" s="1"/>
  <c r="C6" i="3"/>
  <c r="AD6" i="3" s="1"/>
  <c r="D585" i="3"/>
  <c r="AE585" i="3" s="1"/>
  <c r="D583" i="3"/>
  <c r="AE583" i="3" s="1"/>
  <c r="D584" i="3"/>
  <c r="AE584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487" i="3"/>
  <c r="AE487" i="3" s="1"/>
  <c r="D485" i="3"/>
  <c r="AE485" i="3" s="1"/>
  <c r="D483" i="3"/>
  <c r="AE483" i="3" s="1"/>
  <c r="D481" i="3"/>
  <c r="AE481" i="3" s="1"/>
  <c r="D479" i="3"/>
  <c r="AE479" i="3" s="1"/>
  <c r="D477" i="3"/>
  <c r="AE477" i="3" s="1"/>
  <c r="D475" i="3"/>
  <c r="AE47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605" i="3"/>
  <c r="AE605" i="3" s="1"/>
  <c r="D602" i="3"/>
  <c r="AE602" i="3" s="1"/>
  <c r="D600" i="3"/>
  <c r="AE600" i="3" s="1"/>
  <c r="D598" i="3"/>
  <c r="AE598" i="3" s="1"/>
  <c r="D577" i="3"/>
  <c r="AE577" i="3" s="1"/>
  <c r="D575" i="3"/>
  <c r="AE575" i="3" s="1"/>
  <c r="D565" i="3"/>
  <c r="AE565" i="3" s="1"/>
  <c r="D563" i="3"/>
  <c r="AE563" i="3" s="1"/>
  <c r="D540" i="3"/>
  <c r="AE540" i="3" s="1"/>
  <c r="D538" i="3"/>
  <c r="AE538" i="3" s="1"/>
  <c r="D519" i="3"/>
  <c r="AE519" i="3" s="1"/>
  <c r="D517" i="3"/>
  <c r="AE517" i="3" s="1"/>
  <c r="D515" i="3"/>
  <c r="AE515" i="3" s="1"/>
  <c r="D512" i="3"/>
  <c r="AE512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606" i="3"/>
  <c r="AE606" i="3" s="1"/>
  <c r="D604" i="3"/>
  <c r="AE604" i="3" s="1"/>
  <c r="D601" i="3"/>
  <c r="AE601" i="3" s="1"/>
  <c r="D599" i="3"/>
  <c r="AE599" i="3" s="1"/>
  <c r="D596" i="3"/>
  <c r="AE596" i="3" s="1"/>
  <c r="D578" i="3"/>
  <c r="AE578" i="3" s="1"/>
  <c r="D576" i="3"/>
  <c r="AE576" i="3" s="1"/>
  <c r="D566" i="3"/>
  <c r="AE566" i="3" s="1"/>
  <c r="D564" i="3"/>
  <c r="AE564" i="3" s="1"/>
  <c r="D539" i="3"/>
  <c r="AE539" i="3" s="1"/>
  <c r="D537" i="3"/>
  <c r="AE537" i="3" s="1"/>
  <c r="D520" i="3"/>
  <c r="AE520" i="3" s="1"/>
  <c r="D518" i="3"/>
  <c r="AE518" i="3" s="1"/>
  <c r="D516" i="3"/>
  <c r="AE516" i="3" s="1"/>
  <c r="D513" i="3"/>
  <c r="AE513" i="3" s="1"/>
  <c r="D511" i="3"/>
  <c r="AE511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506" i="3"/>
  <c r="AE506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579" i="3"/>
  <c r="AE579" i="3" s="1"/>
  <c r="D550" i="3"/>
  <c r="AE550" i="3" s="1"/>
  <c r="D552" i="3"/>
  <c r="AE552" i="3" s="1"/>
  <c r="D466" i="3"/>
  <c r="AE466" i="3" s="1"/>
  <c r="D567" i="3"/>
  <c r="AE567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68" i="3"/>
  <c r="AE468" i="3" s="1"/>
  <c r="D569" i="3"/>
  <c r="AE569" i="3" s="1"/>
  <c r="D497" i="3"/>
  <c r="AE497" i="3" s="1"/>
  <c r="D482" i="3"/>
  <c r="AE482" i="3" s="1"/>
  <c r="D476" i="3"/>
  <c r="AE476" i="3" s="1"/>
  <c r="D470" i="3"/>
  <c r="AE470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99" i="3"/>
  <c r="AE499" i="3" s="1"/>
  <c r="D472" i="3"/>
  <c r="AE472" i="3" s="1"/>
  <c r="D533" i="3"/>
  <c r="AE533" i="3" s="1"/>
  <c r="D502" i="3"/>
  <c r="AE502" i="3" s="1"/>
  <c r="D480" i="3"/>
  <c r="AE480" i="3" s="1"/>
  <c r="D535" i="3"/>
  <c r="AE535" i="3" s="1"/>
  <c r="D504" i="3"/>
  <c r="AE504" i="3" s="1"/>
  <c r="D474" i="3"/>
  <c r="AE474" i="3" s="1"/>
  <c r="D440" i="3"/>
  <c r="AE440" i="3" s="1"/>
  <c r="D434" i="3"/>
  <c r="AE434" i="3" s="1"/>
  <c r="D429" i="3"/>
  <c r="AE429" i="3" s="1"/>
  <c r="D426" i="3"/>
  <c r="AE426" i="3" s="1"/>
  <c r="D421" i="3"/>
  <c r="AE421" i="3" s="1"/>
  <c r="D418" i="3"/>
  <c r="AE418" i="3" s="1"/>
  <c r="D412" i="3"/>
  <c r="AE412" i="3" s="1"/>
  <c r="D409" i="3"/>
  <c r="AE409" i="3" s="1"/>
  <c r="D404" i="3"/>
  <c r="AE404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36" i="3"/>
  <c r="AE436" i="3" s="1"/>
  <c r="D431" i="3"/>
  <c r="AE431" i="3" s="1"/>
  <c r="D428" i="3"/>
  <c r="AE428" i="3" s="1"/>
  <c r="D423" i="3"/>
  <c r="AE423" i="3" s="1"/>
  <c r="D420" i="3"/>
  <c r="AE420" i="3" s="1"/>
  <c r="D414" i="3"/>
  <c r="AE414" i="3" s="1"/>
  <c r="D411" i="3"/>
  <c r="AE411" i="3" s="1"/>
  <c r="D406" i="3"/>
  <c r="AE406" i="3" s="1"/>
  <c r="D403" i="3"/>
  <c r="AE403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478" i="3"/>
  <c r="AE478" i="3" s="1"/>
  <c r="D464" i="3"/>
  <c r="AE464" i="3" s="1"/>
  <c r="D442" i="3"/>
  <c r="AE442" i="3" s="1"/>
  <c r="D439" i="3"/>
  <c r="AE439" i="3" s="1"/>
  <c r="D433" i="3"/>
  <c r="AE433" i="3" s="1"/>
  <c r="D430" i="3"/>
  <c r="AE430" i="3" s="1"/>
  <c r="D425" i="3"/>
  <c r="AE425" i="3" s="1"/>
  <c r="D422" i="3"/>
  <c r="AE422" i="3" s="1"/>
  <c r="D417" i="3"/>
  <c r="AE417" i="3" s="1"/>
  <c r="D413" i="3"/>
  <c r="AE413" i="3" s="1"/>
  <c r="D408" i="3"/>
  <c r="AE408" i="3" s="1"/>
  <c r="D405" i="3"/>
  <c r="AE405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38" i="3"/>
  <c r="AE438" i="3" s="1"/>
  <c r="D509" i="3"/>
  <c r="AE509" i="3" s="1"/>
  <c r="D435" i="3"/>
  <c r="AE435" i="3" s="1"/>
  <c r="D432" i="3"/>
  <c r="AE432" i="3" s="1"/>
  <c r="D427" i="3"/>
  <c r="AE427" i="3" s="1"/>
  <c r="D424" i="3"/>
  <c r="AE424" i="3" s="1"/>
  <c r="D419" i="3"/>
  <c r="AE419" i="3" s="1"/>
  <c r="D416" i="3"/>
  <c r="AE416" i="3" s="1"/>
  <c r="D410" i="3"/>
  <c r="AE410" i="3" s="1"/>
  <c r="D407" i="3"/>
  <c r="AE407" i="3" s="1"/>
  <c r="D402" i="3"/>
  <c r="AE402" i="3" s="1"/>
  <c r="D363" i="3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330" i="3"/>
  <c r="AE330" i="3" s="1"/>
  <c r="D328" i="3"/>
  <c r="AE328" i="3" s="1"/>
  <c r="D312" i="3"/>
  <c r="AE312" i="3" s="1"/>
  <c r="D303" i="3"/>
  <c r="AE303" i="3" s="1"/>
  <c r="D294" i="3"/>
  <c r="AE294" i="3" s="1"/>
  <c r="D287" i="3"/>
  <c r="AE287" i="3" s="1"/>
  <c r="D278" i="3"/>
  <c r="AE278" i="3" s="1"/>
  <c r="D269" i="3"/>
  <c r="AE269" i="3" s="1"/>
  <c r="D329" i="3"/>
  <c r="AE329" i="3" s="1"/>
  <c r="D315" i="3"/>
  <c r="AE315" i="3" s="1"/>
  <c r="D305" i="3"/>
  <c r="AE305" i="3" s="1"/>
  <c r="D296" i="3"/>
  <c r="AE296" i="3" s="1"/>
  <c r="D289" i="3"/>
  <c r="AE289" i="3" s="1"/>
  <c r="D280" i="3"/>
  <c r="AE280" i="3" s="1"/>
  <c r="D326" i="3"/>
  <c r="AE326" i="3" s="1"/>
  <c r="D317" i="3"/>
  <c r="AE317" i="3" s="1"/>
  <c r="D308" i="3"/>
  <c r="AE308" i="3" s="1"/>
  <c r="D298" i="3"/>
  <c r="AE298" i="3" s="1"/>
  <c r="D291" i="3"/>
  <c r="AE291" i="3" s="1"/>
  <c r="D282" i="3"/>
  <c r="AE282" i="3" s="1"/>
  <c r="D275" i="3"/>
  <c r="AE275" i="3" s="1"/>
  <c r="D263" i="3"/>
  <c r="AE263" i="3" s="1"/>
  <c r="D252" i="3"/>
  <c r="AE252" i="3" s="1"/>
  <c r="D250" i="3"/>
  <c r="AE250" i="3" s="1"/>
  <c r="D247" i="3"/>
  <c r="AE247" i="3" s="1"/>
  <c r="D242" i="3"/>
  <c r="AE242" i="3" s="1"/>
  <c r="D240" i="3"/>
  <c r="AE240" i="3" s="1"/>
  <c r="D234" i="3"/>
  <c r="AE234" i="3" s="1"/>
  <c r="D229" i="3"/>
  <c r="AE229" i="3" s="1"/>
  <c r="D224" i="3"/>
  <c r="AE224" i="3" s="1"/>
  <c r="D219" i="3"/>
  <c r="AE219" i="3" s="1"/>
  <c r="D207" i="3"/>
  <c r="AE207" i="3" s="1"/>
  <c r="D325" i="3"/>
  <c r="AE325" i="3" s="1"/>
  <c r="D320" i="3"/>
  <c r="AE320" i="3" s="1"/>
  <c r="D311" i="3"/>
  <c r="AE311" i="3" s="1"/>
  <c r="D300" i="3"/>
  <c r="AE300" i="3" s="1"/>
  <c r="D293" i="3"/>
  <c r="AE293" i="3" s="1"/>
  <c r="D284" i="3"/>
  <c r="AE284" i="3" s="1"/>
  <c r="D277" i="3"/>
  <c r="AE277" i="3" s="1"/>
  <c r="D266" i="3"/>
  <c r="AE266" i="3" s="1"/>
  <c r="D313" i="3"/>
  <c r="AE313" i="3" s="1"/>
  <c r="D302" i="3"/>
  <c r="AE302" i="3" s="1"/>
  <c r="D295" i="3"/>
  <c r="AE295" i="3" s="1"/>
  <c r="D286" i="3"/>
  <c r="AE286" i="3" s="1"/>
  <c r="D279" i="3"/>
  <c r="AE279" i="3" s="1"/>
  <c r="D437" i="3"/>
  <c r="AE437" i="3" s="1"/>
  <c r="D324" i="3"/>
  <c r="AE324" i="3" s="1"/>
  <c r="D304" i="3"/>
  <c r="AE304" i="3" s="1"/>
  <c r="D297" i="3"/>
  <c r="AE297" i="3" s="1"/>
  <c r="D288" i="3"/>
  <c r="AE288" i="3" s="1"/>
  <c r="D281" i="3"/>
  <c r="AE281" i="3" s="1"/>
  <c r="D271" i="3"/>
  <c r="AE271" i="3" s="1"/>
  <c r="D309" i="3"/>
  <c r="AE309" i="3" s="1"/>
  <c r="D301" i="3"/>
  <c r="AE301" i="3" s="1"/>
  <c r="D292" i="3"/>
  <c r="AE292" i="3" s="1"/>
  <c r="D285" i="3"/>
  <c r="AE285" i="3" s="1"/>
  <c r="D276" i="3"/>
  <c r="AE276" i="3" s="1"/>
  <c r="D273" i="3"/>
  <c r="AE273" i="3" s="1"/>
  <c r="D254" i="3"/>
  <c r="AE254" i="3" s="1"/>
  <c r="D231" i="3"/>
  <c r="AE231" i="3" s="1"/>
  <c r="D318" i="3"/>
  <c r="AE318" i="3" s="1"/>
  <c r="D218" i="3"/>
  <c r="AE218" i="3" s="1"/>
  <c r="D204" i="3"/>
  <c r="AE204" i="3" s="1"/>
  <c r="D201" i="3"/>
  <c r="AE201" i="3" s="1"/>
  <c r="D199" i="3"/>
  <c r="AE199" i="3" s="1"/>
  <c r="D196" i="3"/>
  <c r="AE196" i="3" s="1"/>
  <c r="D193" i="3"/>
  <c r="AE193" i="3" s="1"/>
  <c r="D191" i="3"/>
  <c r="AE191" i="3" s="1"/>
  <c r="D185" i="3"/>
  <c r="AE185" i="3" s="1"/>
  <c r="D183" i="3"/>
  <c r="AE183" i="3" s="1"/>
  <c r="D180" i="3"/>
  <c r="AE180" i="3" s="1"/>
  <c r="D178" i="3"/>
  <c r="AE178" i="3" s="1"/>
  <c r="D175" i="3"/>
  <c r="AE175" i="3" s="1"/>
  <c r="D172" i="3"/>
  <c r="AE172" i="3" s="1"/>
  <c r="D170" i="3"/>
  <c r="AE170" i="3" s="1"/>
  <c r="D167" i="3"/>
  <c r="AE167" i="3" s="1"/>
  <c r="D299" i="3"/>
  <c r="AE299" i="3" s="1"/>
  <c r="D323" i="3"/>
  <c r="AE323" i="3" s="1"/>
  <c r="D283" i="3"/>
  <c r="AE283" i="3" s="1"/>
  <c r="D264" i="3"/>
  <c r="AE264" i="3" s="1"/>
  <c r="D221" i="3"/>
  <c r="AE221" i="3" s="1"/>
  <c r="D307" i="3"/>
  <c r="AE307" i="3" s="1"/>
  <c r="D226" i="3"/>
  <c r="AE226" i="3" s="1"/>
  <c r="D205" i="3"/>
  <c r="AE205" i="3" s="1"/>
  <c r="D203" i="3"/>
  <c r="AE203" i="3" s="1"/>
  <c r="D200" i="3"/>
  <c r="AE200" i="3" s="1"/>
  <c r="D197" i="3"/>
  <c r="AE197" i="3" s="1"/>
  <c r="D195" i="3"/>
  <c r="AE195" i="3" s="1"/>
  <c r="D192" i="3"/>
  <c r="AE192" i="3" s="1"/>
  <c r="D189" i="3"/>
  <c r="AE189" i="3" s="1"/>
  <c r="D187" i="3"/>
  <c r="AE187" i="3" s="1"/>
  <c r="D181" i="3"/>
  <c r="AE181" i="3" s="1"/>
  <c r="D176" i="3"/>
  <c r="AE176" i="3" s="1"/>
  <c r="D174" i="3"/>
  <c r="AE174" i="3" s="1"/>
  <c r="D171" i="3"/>
  <c r="AE171" i="3" s="1"/>
  <c r="D168" i="3"/>
  <c r="AE168" i="3" s="1"/>
  <c r="D159" i="3"/>
  <c r="AE159" i="3" s="1"/>
  <c r="D290" i="3"/>
  <c r="AE290" i="3" s="1"/>
  <c r="D248" i="3"/>
  <c r="AE248" i="3" s="1"/>
  <c r="D244" i="3"/>
  <c r="AE244" i="3" s="1"/>
  <c r="D241" i="3"/>
  <c r="AE241" i="3" s="1"/>
  <c r="D238" i="3"/>
  <c r="AE238" i="3" s="1"/>
  <c r="D236" i="3"/>
  <c r="AE236" i="3" s="1"/>
  <c r="D233" i="3"/>
  <c r="AE233" i="3" s="1"/>
  <c r="D146" i="3"/>
  <c r="AE146" i="3" s="1"/>
  <c r="D115" i="3"/>
  <c r="AE115" i="3" s="1"/>
  <c r="D153" i="3"/>
  <c r="AE153" i="3" s="1"/>
  <c r="D161" i="3"/>
  <c r="AE161" i="3" s="1"/>
  <c r="D151" i="3"/>
  <c r="AE151" i="3" s="1"/>
  <c r="D158" i="3"/>
  <c r="AE158" i="3" s="1"/>
  <c r="D102" i="3"/>
  <c r="AE102" i="3" s="1"/>
  <c r="D93" i="3"/>
  <c r="AE93" i="3" s="1"/>
  <c r="D157" i="3"/>
  <c r="AE157" i="3" s="1"/>
  <c r="D150" i="3"/>
  <c r="AE150" i="3" s="1"/>
  <c r="D117" i="3"/>
  <c r="AE117" i="3" s="1"/>
  <c r="D114" i="3"/>
  <c r="AE114" i="3" s="1"/>
  <c r="D148" i="3"/>
  <c r="AE148" i="3" s="1"/>
  <c r="D155" i="3"/>
  <c r="AE155" i="3" s="1"/>
  <c r="D95" i="3"/>
  <c r="AE95" i="3" s="1"/>
  <c r="D99" i="3"/>
  <c r="AE99" i="3" s="1"/>
  <c r="D147" i="3"/>
  <c r="AE147" i="3" s="1"/>
  <c r="D6" i="3"/>
  <c r="AE6" i="3" s="1"/>
  <c r="D92" i="3"/>
  <c r="AE92" i="3" s="1"/>
  <c r="G7" i="3"/>
  <c r="AH7" i="3" s="1"/>
  <c r="G15" i="3"/>
  <c r="AH15" i="3" s="1"/>
  <c r="G23" i="3"/>
  <c r="AH23" i="3" s="1"/>
  <c r="G31" i="3"/>
  <c r="AH31" i="3" s="1"/>
  <c r="G39" i="3"/>
  <c r="AH39" i="3" s="1"/>
  <c r="F11" i="3"/>
  <c r="AG11" i="3" s="1"/>
  <c r="F19" i="3"/>
  <c r="AG19" i="3" s="1"/>
  <c r="F27" i="3"/>
  <c r="AG27" i="3" s="1"/>
  <c r="F35" i="3"/>
  <c r="AG35" i="3" s="1"/>
  <c r="F43" i="3"/>
  <c r="AG43" i="3" s="1"/>
  <c r="F51" i="3"/>
  <c r="AG51" i="3" s="1"/>
  <c r="D80" i="3"/>
  <c r="AE80" i="3" s="1"/>
  <c r="F214" i="3"/>
  <c r="AG214" i="3" s="1"/>
  <c r="F179" i="3"/>
  <c r="AG179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7" i="3"/>
  <c r="AG107" i="3" s="1"/>
  <c r="F162" i="3"/>
  <c r="AG162" i="3" s="1"/>
  <c r="F166" i="3"/>
  <c r="AG166" i="3" s="1"/>
  <c r="F141" i="3"/>
  <c r="AG141" i="3" s="1"/>
  <c r="F122" i="3"/>
  <c r="AG122" i="3" s="1"/>
  <c r="F130" i="3"/>
  <c r="AG130" i="3" s="1"/>
  <c r="F334" i="3"/>
  <c r="AG334" i="3" s="1"/>
  <c r="F261" i="3"/>
  <c r="AG261" i="3" s="1"/>
  <c r="F41" i="3"/>
  <c r="AG41" i="3" s="1"/>
  <c r="D136" i="3"/>
  <c r="AE136" i="3" s="1"/>
  <c r="D125" i="3"/>
  <c r="AE125" i="3" s="1"/>
  <c r="D257" i="3"/>
  <c r="AE257" i="3" s="1"/>
  <c r="G213" i="3"/>
  <c r="AH213" i="3" s="1"/>
  <c r="G59" i="3"/>
  <c r="AH59" i="3" s="1"/>
  <c r="G75" i="3"/>
  <c r="AH75" i="3" s="1"/>
  <c r="G96" i="3"/>
  <c r="AH9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F209" i="3"/>
  <c r="AG209" i="3" s="1"/>
  <c r="F223" i="3"/>
  <c r="AG223" i="3" s="1"/>
  <c r="F55" i="3"/>
  <c r="AG55" i="3" s="1"/>
  <c r="F63" i="3"/>
  <c r="AG63" i="3" s="1"/>
  <c r="F71" i="3"/>
  <c r="AG71" i="3" s="1"/>
  <c r="F79" i="3"/>
  <c r="AG79" i="3" s="1"/>
  <c r="F87" i="3"/>
  <c r="AG87" i="3" s="1"/>
  <c r="F103" i="3"/>
  <c r="AG103" i="3" s="1"/>
  <c r="F109" i="3"/>
  <c r="AG109" i="3" s="1"/>
  <c r="F245" i="3"/>
  <c r="AG245" i="3" s="1"/>
  <c r="F118" i="3"/>
  <c r="AG118" i="3" s="1"/>
  <c r="F125" i="3"/>
  <c r="AG125" i="3" s="1"/>
  <c r="F257" i="3"/>
  <c r="AG257" i="3" s="1"/>
  <c r="F316" i="3"/>
  <c r="AG316" i="3" s="1"/>
  <c r="E585" i="3"/>
  <c r="AF585" i="3" s="1"/>
  <c r="E583" i="3"/>
  <c r="AF583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94" i="3"/>
  <c r="AF594" i="3" s="1"/>
  <c r="E591" i="3"/>
  <c r="AF591" i="3" s="1"/>
  <c r="E589" i="3"/>
  <c r="AF589" i="3" s="1"/>
  <c r="E586" i="3"/>
  <c r="AF586" i="3" s="1"/>
  <c r="E574" i="3"/>
  <c r="AF574" i="3" s="1"/>
  <c r="E572" i="3"/>
  <c r="AF572" i="3" s="1"/>
  <c r="E570" i="3"/>
  <c r="AF570" i="3" s="1"/>
  <c r="E562" i="3"/>
  <c r="AF562" i="3" s="1"/>
  <c r="E560" i="3"/>
  <c r="AF560" i="3" s="1"/>
  <c r="E558" i="3"/>
  <c r="AF558" i="3" s="1"/>
  <c r="E544" i="3"/>
  <c r="AF544" i="3" s="1"/>
  <c r="E542" i="3"/>
  <c r="AF542" i="3" s="1"/>
  <c r="E527" i="3"/>
  <c r="AF527" i="3" s="1"/>
  <c r="E525" i="3"/>
  <c r="AF525" i="3" s="1"/>
  <c r="E523" i="3"/>
  <c r="AF523" i="3" s="1"/>
  <c r="E521" i="3"/>
  <c r="AF521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595" i="3"/>
  <c r="AF595" i="3" s="1"/>
  <c r="E593" i="3"/>
  <c r="AF593" i="3" s="1"/>
  <c r="E590" i="3"/>
  <c r="AF590" i="3" s="1"/>
  <c r="E588" i="3"/>
  <c r="AF588" i="3" s="1"/>
  <c r="E573" i="3"/>
  <c r="AF573" i="3" s="1"/>
  <c r="E571" i="3"/>
  <c r="AF571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8" i="3"/>
  <c r="AF528" i="3" s="1"/>
  <c r="E526" i="3"/>
  <c r="AF526" i="3" s="1"/>
  <c r="E524" i="3"/>
  <c r="AF524" i="3" s="1"/>
  <c r="E522" i="3"/>
  <c r="AF522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99" i="3"/>
  <c r="AF599" i="3" s="1"/>
  <c r="E566" i="3"/>
  <c r="AF566" i="3" s="1"/>
  <c r="E478" i="3"/>
  <c r="AF478" i="3" s="1"/>
  <c r="E471" i="3"/>
  <c r="AF471" i="3" s="1"/>
  <c r="E464" i="3"/>
  <c r="AF464" i="3" s="1"/>
  <c r="E601" i="3"/>
  <c r="AF601" i="3" s="1"/>
  <c r="E537" i="3"/>
  <c r="AF537" i="3" s="1"/>
  <c r="E604" i="3"/>
  <c r="AF604" i="3" s="1"/>
  <c r="E539" i="3"/>
  <c r="AF539" i="3" s="1"/>
  <c r="E477" i="3"/>
  <c r="AF477" i="3" s="1"/>
  <c r="E468" i="3"/>
  <c r="AF468" i="3" s="1"/>
  <c r="E606" i="3"/>
  <c r="AF606" i="3" s="1"/>
  <c r="E511" i="3"/>
  <c r="AF511" i="3" s="1"/>
  <c r="E476" i="3"/>
  <c r="AF476" i="3" s="1"/>
  <c r="E470" i="3"/>
  <c r="AF470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513" i="3"/>
  <c r="AF513" i="3" s="1"/>
  <c r="E472" i="3"/>
  <c r="AF472" i="3" s="1"/>
  <c r="E463" i="3"/>
  <c r="AF463" i="3" s="1"/>
  <c r="E576" i="3"/>
  <c r="AF576" i="3" s="1"/>
  <c r="E516" i="3"/>
  <c r="AF516" i="3" s="1"/>
  <c r="E481" i="3"/>
  <c r="AF481" i="3" s="1"/>
  <c r="E475" i="3"/>
  <c r="AF475" i="3" s="1"/>
  <c r="E465" i="3"/>
  <c r="AF465" i="3" s="1"/>
  <c r="E578" i="3"/>
  <c r="AF578" i="3" s="1"/>
  <c r="E518" i="3"/>
  <c r="AF518" i="3" s="1"/>
  <c r="E474" i="3"/>
  <c r="AF474" i="3" s="1"/>
  <c r="E467" i="3"/>
  <c r="AF467" i="3" s="1"/>
  <c r="E596" i="3"/>
  <c r="AF596" i="3" s="1"/>
  <c r="E564" i="3"/>
  <c r="AF564" i="3" s="1"/>
  <c r="E520" i="3"/>
  <c r="AF520" i="3" s="1"/>
  <c r="E479" i="3"/>
  <c r="AF479" i="3" s="1"/>
  <c r="E469" i="3"/>
  <c r="AF469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73" i="3"/>
  <c r="AF473" i="3" s="1"/>
  <c r="E437" i="3"/>
  <c r="AF437" i="3" s="1"/>
  <c r="E443" i="3"/>
  <c r="AF443" i="3" s="1"/>
  <c r="E439" i="3"/>
  <c r="AF439" i="3" s="1"/>
  <c r="E433" i="3"/>
  <c r="AF433" i="3" s="1"/>
  <c r="E430" i="3"/>
  <c r="AF430" i="3" s="1"/>
  <c r="E425" i="3"/>
  <c r="AF425" i="3" s="1"/>
  <c r="E422" i="3"/>
  <c r="AF422" i="3" s="1"/>
  <c r="E417" i="3"/>
  <c r="AF417" i="3" s="1"/>
  <c r="E413" i="3"/>
  <c r="AF413" i="3" s="1"/>
  <c r="E408" i="3"/>
  <c r="AF408" i="3" s="1"/>
  <c r="E405" i="3"/>
  <c r="AF405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66" i="3"/>
  <c r="AF466" i="3" s="1"/>
  <c r="E435" i="3"/>
  <c r="AF435" i="3" s="1"/>
  <c r="E432" i="3"/>
  <c r="AF432" i="3" s="1"/>
  <c r="E427" i="3"/>
  <c r="AF427" i="3" s="1"/>
  <c r="E424" i="3"/>
  <c r="AF424" i="3" s="1"/>
  <c r="E419" i="3"/>
  <c r="AF419" i="3" s="1"/>
  <c r="E416" i="3"/>
  <c r="AF416" i="3" s="1"/>
  <c r="E410" i="3"/>
  <c r="AF410" i="3" s="1"/>
  <c r="E407" i="3"/>
  <c r="AF407" i="3" s="1"/>
  <c r="E402" i="3"/>
  <c r="AF402" i="3" s="1"/>
  <c r="E363" i="3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323" i="3"/>
  <c r="AF323" i="3" s="1"/>
  <c r="E318" i="3"/>
  <c r="AF318" i="3" s="1"/>
  <c r="E313" i="3"/>
  <c r="AF313" i="3" s="1"/>
  <c r="E311" i="3"/>
  <c r="AF311" i="3" s="1"/>
  <c r="E308" i="3"/>
  <c r="AF308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69" i="3"/>
  <c r="AF269" i="3" s="1"/>
  <c r="E264" i="3"/>
  <c r="AF264" i="3" s="1"/>
  <c r="E441" i="3"/>
  <c r="AF441" i="3" s="1"/>
  <c r="E434" i="3"/>
  <c r="AF434" i="3" s="1"/>
  <c r="E429" i="3"/>
  <c r="AF429" i="3" s="1"/>
  <c r="E426" i="3"/>
  <c r="AF426" i="3" s="1"/>
  <c r="E421" i="3"/>
  <c r="AF421" i="3" s="1"/>
  <c r="E418" i="3"/>
  <c r="AF418" i="3" s="1"/>
  <c r="E412" i="3"/>
  <c r="AF412" i="3" s="1"/>
  <c r="E409" i="3"/>
  <c r="AF409" i="3" s="1"/>
  <c r="E404" i="3"/>
  <c r="AF404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350" i="3"/>
  <c r="AF350" i="3" s="1"/>
  <c r="E329" i="3"/>
  <c r="AF329" i="3" s="1"/>
  <c r="E315" i="3"/>
  <c r="AF315" i="3" s="1"/>
  <c r="E296" i="3"/>
  <c r="AF296" i="3" s="1"/>
  <c r="E280" i="3"/>
  <c r="AF280" i="3" s="1"/>
  <c r="E428" i="3"/>
  <c r="AF428" i="3" s="1"/>
  <c r="E411" i="3"/>
  <c r="AF411" i="3" s="1"/>
  <c r="E353" i="3"/>
  <c r="AF353" i="3" s="1"/>
  <c r="E331" i="3"/>
  <c r="AF331" i="3" s="1"/>
  <c r="E326" i="3"/>
  <c r="AF326" i="3" s="1"/>
  <c r="E317" i="3"/>
  <c r="AF317" i="3" s="1"/>
  <c r="E298" i="3"/>
  <c r="AF298" i="3" s="1"/>
  <c r="E282" i="3"/>
  <c r="AF282" i="3" s="1"/>
  <c r="E263" i="3"/>
  <c r="AF263" i="3" s="1"/>
  <c r="E252" i="3"/>
  <c r="AF252" i="3" s="1"/>
  <c r="E250" i="3"/>
  <c r="AF250" i="3" s="1"/>
  <c r="E247" i="3"/>
  <c r="AF247" i="3" s="1"/>
  <c r="E242" i="3"/>
  <c r="AF242" i="3" s="1"/>
  <c r="E240" i="3"/>
  <c r="AF240" i="3" s="1"/>
  <c r="E234" i="3"/>
  <c r="AF234" i="3" s="1"/>
  <c r="E355" i="3"/>
  <c r="AF355" i="3" s="1"/>
  <c r="E320" i="3"/>
  <c r="AF320" i="3" s="1"/>
  <c r="E300" i="3"/>
  <c r="AF300" i="3" s="1"/>
  <c r="E284" i="3"/>
  <c r="AF284" i="3" s="1"/>
  <c r="E266" i="3"/>
  <c r="AF266" i="3" s="1"/>
  <c r="E431" i="3"/>
  <c r="AF431" i="3" s="1"/>
  <c r="E414" i="3"/>
  <c r="AF414" i="3" s="1"/>
  <c r="E358" i="3"/>
  <c r="AF358" i="3" s="1"/>
  <c r="E337" i="3"/>
  <c r="AF337" i="3" s="1"/>
  <c r="E302" i="3"/>
  <c r="AF302" i="3" s="1"/>
  <c r="E286" i="3"/>
  <c r="AF286" i="3" s="1"/>
  <c r="E360" i="3"/>
  <c r="AF360" i="3" s="1"/>
  <c r="E339" i="3"/>
  <c r="AF339" i="3" s="1"/>
  <c r="E324" i="3"/>
  <c r="AF324" i="3" s="1"/>
  <c r="E304" i="3"/>
  <c r="AF304" i="3" s="1"/>
  <c r="E288" i="3"/>
  <c r="AF288" i="3" s="1"/>
  <c r="E271" i="3"/>
  <c r="AF271" i="3" s="1"/>
  <c r="E420" i="3"/>
  <c r="AF420" i="3" s="1"/>
  <c r="E403" i="3"/>
  <c r="AF403" i="3" s="1"/>
  <c r="E362" i="3"/>
  <c r="AF362" i="3" s="1"/>
  <c r="E342" i="3"/>
  <c r="AF342" i="3" s="1"/>
  <c r="E307" i="3"/>
  <c r="AF307" i="3" s="1"/>
  <c r="E290" i="3"/>
  <c r="AF290" i="3" s="1"/>
  <c r="E273" i="3"/>
  <c r="AF273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236" i="3"/>
  <c r="AF236" i="3" s="1"/>
  <c r="E233" i="3"/>
  <c r="AF233" i="3" s="1"/>
  <c r="E231" i="3"/>
  <c r="AF231" i="3" s="1"/>
  <c r="E423" i="3"/>
  <c r="AF423" i="3" s="1"/>
  <c r="E406" i="3"/>
  <c r="AF406" i="3" s="1"/>
  <c r="E347" i="3"/>
  <c r="AF347" i="3" s="1"/>
  <c r="E312" i="3"/>
  <c r="AF312" i="3" s="1"/>
  <c r="E294" i="3"/>
  <c r="AF294" i="3" s="1"/>
  <c r="E278" i="3"/>
  <c r="AF278" i="3" s="1"/>
  <c r="E292" i="3"/>
  <c r="AF292" i="3" s="1"/>
  <c r="E207" i="3"/>
  <c r="AF207" i="3" s="1"/>
  <c r="E364" i="3"/>
  <c r="E345" i="3"/>
  <c r="AF345" i="3" s="1"/>
  <c r="E221" i="3"/>
  <c r="AF221" i="3" s="1"/>
  <c r="E226" i="3"/>
  <c r="AF226" i="3" s="1"/>
  <c r="E205" i="3"/>
  <c r="AF205" i="3" s="1"/>
  <c r="E203" i="3"/>
  <c r="AF203" i="3" s="1"/>
  <c r="E200" i="3"/>
  <c r="AF200" i="3" s="1"/>
  <c r="E197" i="3"/>
  <c r="AF197" i="3" s="1"/>
  <c r="E195" i="3"/>
  <c r="AF195" i="3" s="1"/>
  <c r="E192" i="3"/>
  <c r="AF192" i="3" s="1"/>
  <c r="E189" i="3"/>
  <c r="AF189" i="3" s="1"/>
  <c r="E187" i="3"/>
  <c r="AF187" i="3" s="1"/>
  <c r="E181" i="3"/>
  <c r="AF181" i="3" s="1"/>
  <c r="E176" i="3"/>
  <c r="AF176" i="3" s="1"/>
  <c r="E174" i="3"/>
  <c r="AF174" i="3" s="1"/>
  <c r="E171" i="3"/>
  <c r="AF171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219" i="3"/>
  <c r="AF219" i="3" s="1"/>
  <c r="E309" i="3"/>
  <c r="AF309" i="3" s="1"/>
  <c r="E224" i="3"/>
  <c r="AF224" i="3" s="1"/>
  <c r="E276" i="3"/>
  <c r="AF276" i="3" s="1"/>
  <c r="E201" i="3"/>
  <c r="AF201" i="3" s="1"/>
  <c r="E180" i="3"/>
  <c r="AF180" i="3" s="1"/>
  <c r="E153" i="3"/>
  <c r="AF153" i="3" s="1"/>
  <c r="E204" i="3"/>
  <c r="AF204" i="3" s="1"/>
  <c r="E183" i="3"/>
  <c r="AF183" i="3" s="1"/>
  <c r="E161" i="3"/>
  <c r="AF161" i="3" s="1"/>
  <c r="E185" i="3"/>
  <c r="AF185" i="3" s="1"/>
  <c r="E158" i="3"/>
  <c r="AF158" i="3" s="1"/>
  <c r="E102" i="3"/>
  <c r="AF102" i="3" s="1"/>
  <c r="E93" i="3"/>
  <c r="AF93" i="3" s="1"/>
  <c r="E167" i="3"/>
  <c r="AF167" i="3" s="1"/>
  <c r="E150" i="3"/>
  <c r="AF150" i="3" s="1"/>
  <c r="E117" i="3"/>
  <c r="AF117" i="3" s="1"/>
  <c r="E114" i="3"/>
  <c r="AF114" i="3" s="1"/>
  <c r="E229" i="3"/>
  <c r="AF229" i="3" s="1"/>
  <c r="E191" i="3"/>
  <c r="AF191" i="3" s="1"/>
  <c r="E170" i="3"/>
  <c r="AF170" i="3" s="1"/>
  <c r="E193" i="3"/>
  <c r="AF193" i="3" s="1"/>
  <c r="E172" i="3"/>
  <c r="AF172" i="3" s="1"/>
  <c r="E155" i="3"/>
  <c r="AF155" i="3" s="1"/>
  <c r="E196" i="3"/>
  <c r="AF196" i="3" s="1"/>
  <c r="E175" i="3"/>
  <c r="AF175" i="3" s="1"/>
  <c r="E147" i="3"/>
  <c r="AF147" i="3" s="1"/>
  <c r="E99" i="3"/>
  <c r="AF99" i="3" s="1"/>
  <c r="E95" i="3"/>
  <c r="AF95" i="3" s="1"/>
  <c r="E92" i="3"/>
  <c r="AF92" i="3" s="1"/>
  <c r="E218" i="3"/>
  <c r="AF218" i="3" s="1"/>
  <c r="D118" i="3"/>
  <c r="AE118" i="3" s="1"/>
  <c r="D133" i="3"/>
  <c r="AE133" i="3" s="1"/>
  <c r="D316" i="3"/>
  <c r="AE316" i="3" s="1"/>
  <c r="G217" i="3"/>
  <c r="AH217" i="3" s="1"/>
  <c r="G51" i="3"/>
  <c r="AH51" i="3" s="1"/>
  <c r="G67" i="3"/>
  <c r="AH67" i="3" s="1"/>
  <c r="G83" i="3"/>
  <c r="AH83" i="3" s="1"/>
  <c r="G106" i="3"/>
  <c r="AH106" i="3" s="1"/>
  <c r="C210" i="3"/>
  <c r="AD210" i="3" s="1"/>
  <c r="C227" i="3"/>
  <c r="AD227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10" i="3"/>
  <c r="AE210" i="3" s="1"/>
  <c r="D227" i="3"/>
  <c r="AE227" i="3" s="1"/>
  <c r="D104" i="3"/>
  <c r="AE104" i="3" s="1"/>
  <c r="D112" i="3"/>
  <c r="AE112" i="3" s="1"/>
  <c r="D119" i="3"/>
  <c r="AE119" i="3" s="1"/>
  <c r="D126" i="3"/>
  <c r="AE126" i="3" s="1"/>
  <c r="D145" i="3"/>
  <c r="AE145" i="3" s="1"/>
  <c r="D251" i="3"/>
  <c r="AE251" i="3" s="1"/>
  <c r="D321" i="3"/>
  <c r="AE321" i="3" s="1"/>
  <c r="G214" i="3"/>
  <c r="AH214" i="3" s="1"/>
  <c r="G179" i="3"/>
  <c r="AH179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F210" i="3"/>
  <c r="AG210" i="3" s="1"/>
  <c r="F227" i="3"/>
  <c r="AG227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F211" i="3"/>
  <c r="AG211" i="3" s="1"/>
  <c r="F228" i="3"/>
  <c r="AG228" i="3" s="1"/>
  <c r="F57" i="3"/>
  <c r="AG57" i="3" s="1"/>
  <c r="F65" i="3"/>
  <c r="AG65" i="3" s="1"/>
  <c r="F73" i="3"/>
  <c r="AG73" i="3" s="1"/>
  <c r="F81" i="3"/>
  <c r="AG81" i="3" s="1"/>
  <c r="F89" i="3"/>
  <c r="AG89" i="3" s="1"/>
  <c r="F110" i="3"/>
  <c r="AG110" i="3" s="1"/>
  <c r="F113" i="3"/>
  <c r="AG113" i="3" s="1"/>
  <c r="F138" i="3"/>
  <c r="AG138" i="3" s="1"/>
  <c r="F120" i="3"/>
  <c r="AG120" i="3" s="1"/>
  <c r="F127" i="3"/>
  <c r="AG127" i="3" s="1"/>
  <c r="F134" i="3"/>
  <c r="AG134" i="3" s="1"/>
  <c r="F258" i="3"/>
  <c r="AG258" i="3" s="1"/>
  <c r="F322" i="3"/>
  <c r="AG322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G209" i="3"/>
  <c r="AH209" i="3" s="1"/>
  <c r="G223" i="3"/>
  <c r="AH223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F213" i="3"/>
  <c r="AG213" i="3" s="1"/>
  <c r="F217" i="3"/>
  <c r="AG217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E164" i="3"/>
  <c r="AF164" i="3" s="1"/>
  <c r="E135" i="3"/>
  <c r="AF135" i="3" s="1"/>
  <c r="E143" i="3"/>
  <c r="AF143" i="3" s="1"/>
  <c r="E132" i="3"/>
  <c r="AF132" i="3" s="1"/>
  <c r="E256" i="3"/>
  <c r="AF256" i="3" s="1"/>
  <c r="E267" i="3"/>
  <c r="AF267" i="3" s="1"/>
  <c r="E178" i="3"/>
  <c r="AF178" i="3" s="1"/>
  <c r="N314" i="3"/>
  <c r="P52" i="1" s="1"/>
  <c r="J592" i="3"/>
  <c r="I607" i="3"/>
  <c r="I603" i="3"/>
  <c r="I592" i="3"/>
  <c r="I597" i="3"/>
  <c r="I500" i="3"/>
  <c r="M500" i="3"/>
  <c r="M507" i="3"/>
  <c r="K597" i="3"/>
  <c r="K60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J19" i="1" s="1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J32" i="1" s="1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J16" i="1" s="1"/>
  <c r="H173" i="3"/>
  <c r="J23" i="1" s="1"/>
  <c r="H225" i="3"/>
  <c r="J33" i="1" s="1"/>
  <c r="H243" i="3"/>
  <c r="J38" i="1" s="1"/>
  <c r="H253" i="3"/>
  <c r="H274" i="3"/>
  <c r="H319" i="3"/>
  <c r="J53" i="1" s="1"/>
  <c r="H344" i="3"/>
  <c r="J64" i="1" s="1"/>
  <c r="H348" i="3"/>
  <c r="J65" i="1" s="1"/>
  <c r="H356" i="3"/>
  <c r="J67" i="1" s="1"/>
  <c r="J74" i="1"/>
  <c r="J76" i="1"/>
  <c r="H194" i="3"/>
  <c r="J28" i="1" s="1"/>
  <c r="H235" i="3"/>
  <c r="J36" i="1" s="1"/>
  <c r="H177" i="3"/>
  <c r="J24" i="1" s="1"/>
  <c r="H186" i="3"/>
  <c r="J26" i="1" s="1"/>
  <c r="H198" i="3"/>
  <c r="J29" i="1" s="1"/>
  <c r="H206" i="3"/>
  <c r="J31" i="1" s="1"/>
  <c r="H156" i="3"/>
  <c r="J17" i="1" s="1"/>
  <c r="J75" i="1"/>
  <c r="J78" i="1"/>
  <c r="L206" i="3"/>
  <c r="N31" i="1" s="1"/>
  <c r="H340" i="3"/>
  <c r="J63" i="1" s="1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221" i="4"/>
  <c r="H429" i="4" s="1"/>
  <c r="H306" i="3"/>
  <c r="H327" i="3"/>
  <c r="J54" i="1" s="1"/>
  <c r="H336" i="3"/>
  <c r="J62" i="1" s="1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J13" i="1" s="1"/>
  <c r="H160" i="3"/>
  <c r="J18" i="1" s="1"/>
  <c r="H202" i="3"/>
  <c r="J30" i="1" s="1"/>
  <c r="H239" i="3"/>
  <c r="J37" i="1" s="1"/>
  <c r="H249" i="3"/>
  <c r="J39" i="1" s="1"/>
  <c r="H270" i="3"/>
  <c r="J60" i="1" s="1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J25" i="1" s="1"/>
  <c r="H190" i="3"/>
  <c r="J27" i="1" s="1"/>
  <c r="H230" i="3"/>
  <c r="J34" i="1" s="1"/>
  <c r="H332" i="3"/>
  <c r="J61" i="1" s="1"/>
  <c r="H352" i="3"/>
  <c r="J66" i="1" s="1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J11" i="1" s="1"/>
  <c r="H415" i="3"/>
  <c r="H495" i="3"/>
  <c r="H507" i="3"/>
  <c r="J116" i="3"/>
  <c r="L13" i="1" s="1"/>
  <c r="H149" i="3"/>
  <c r="J15" i="1" s="1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G310" i="3" l="1"/>
  <c r="I51" i="1" s="1"/>
  <c r="AF364" i="3"/>
  <c r="AE363" i="3"/>
  <c r="F81" i="1"/>
  <c r="AD363" i="3"/>
  <c r="E81" i="1"/>
  <c r="AH363" i="3"/>
  <c r="I81" i="1"/>
  <c r="AG363" i="3"/>
  <c r="H81" i="1"/>
  <c r="AF363" i="3"/>
  <c r="G81" i="1"/>
  <c r="J40" i="1"/>
  <c r="J20" i="1"/>
  <c r="G160" i="3"/>
  <c r="I18" i="1" s="1"/>
  <c r="G332" i="3"/>
  <c r="I61" i="1" s="1"/>
  <c r="J27" i="4"/>
  <c r="K26" i="4"/>
  <c r="F310" i="3"/>
  <c r="H51" i="1" s="1"/>
  <c r="I74" i="1"/>
  <c r="G74" i="1"/>
  <c r="E75" i="1"/>
  <c r="E74" i="1"/>
  <c r="I76" i="1"/>
  <c r="E76" i="1"/>
  <c r="H75" i="1"/>
  <c r="H74" i="1"/>
  <c r="I75" i="1"/>
  <c r="F75" i="1"/>
  <c r="E310" i="3"/>
  <c r="G51" i="1" s="1"/>
  <c r="H76" i="1"/>
  <c r="G230" i="3"/>
  <c r="I34" i="1" s="1"/>
  <c r="G75" i="1"/>
  <c r="D310" i="3"/>
  <c r="F51" i="1" s="1"/>
  <c r="G76" i="1"/>
  <c r="F74" i="1"/>
  <c r="F76" i="1"/>
  <c r="C310" i="3"/>
  <c r="E51" i="1" s="1"/>
  <c r="F253" i="3"/>
  <c r="H45" i="1" s="1"/>
  <c r="G270" i="3"/>
  <c r="I60" i="1" s="1"/>
  <c r="G243" i="3"/>
  <c r="I38" i="1" s="1"/>
  <c r="G152" i="3"/>
  <c r="I16" i="1" s="1"/>
  <c r="F190" i="3"/>
  <c r="H27" i="1" s="1"/>
  <c r="G597" i="3"/>
  <c r="G235" i="3"/>
  <c r="I36" i="1" s="1"/>
  <c r="F160" i="3"/>
  <c r="H18" i="1" s="1"/>
  <c r="G202" i="3"/>
  <c r="I30" i="1" s="1"/>
  <c r="G344" i="3"/>
  <c r="I64" i="1" s="1"/>
  <c r="G607" i="3"/>
  <c r="E243" i="3"/>
  <c r="G38" i="1" s="1"/>
  <c r="F319" i="3"/>
  <c r="H53" i="1" s="1"/>
  <c r="F239" i="3"/>
  <c r="H37" i="1" s="1"/>
  <c r="F156" i="3"/>
  <c r="H17" i="1" s="1"/>
  <c r="F344" i="3"/>
  <c r="H64" i="1" s="1"/>
  <c r="F597" i="3"/>
  <c r="F270" i="3"/>
  <c r="H60" i="1" s="1"/>
  <c r="F225" i="3"/>
  <c r="H33" i="1" s="1"/>
  <c r="G186" i="3"/>
  <c r="I26" i="1" s="1"/>
  <c r="C156" i="3"/>
  <c r="E17" i="1" s="1"/>
  <c r="D597" i="3"/>
  <c r="D336" i="3"/>
  <c r="F62" i="1" s="1"/>
  <c r="D270" i="3"/>
  <c r="F60" i="1" s="1"/>
  <c r="D253" i="3"/>
  <c r="F45" i="1" s="1"/>
  <c r="D206" i="3"/>
  <c r="F31" i="1" s="1"/>
  <c r="D235" i="3"/>
  <c r="F36" i="1" s="1"/>
  <c r="D607" i="3"/>
  <c r="D344" i="3"/>
  <c r="F64" i="1" s="1"/>
  <c r="D152" i="3"/>
  <c r="F16" i="1" s="1"/>
  <c r="D198" i="3"/>
  <c r="F29" i="1" s="1"/>
  <c r="D274" i="3"/>
  <c r="F59" i="1" s="1"/>
  <c r="D319" i="3"/>
  <c r="F53" i="1" s="1"/>
  <c r="F592" i="3"/>
  <c r="C206" i="3"/>
  <c r="E31" i="1" s="1"/>
  <c r="C607" i="3"/>
  <c r="D22" i="2" s="1"/>
  <c r="C198" i="3"/>
  <c r="E29" i="1" s="1"/>
  <c r="C173" i="3"/>
  <c r="E23" i="1" s="1"/>
  <c r="C314" i="3"/>
  <c r="E52" i="1" s="1"/>
  <c r="C249" i="3"/>
  <c r="E39" i="1" s="1"/>
  <c r="C239" i="3"/>
  <c r="E37" i="1" s="1"/>
  <c r="C340" i="3"/>
  <c r="E63" i="1" s="1"/>
  <c r="C186" i="3"/>
  <c r="E26" i="1" s="1"/>
  <c r="E607" i="3"/>
  <c r="D352" i="3"/>
  <c r="F66" i="1" s="1"/>
  <c r="C160" i="3"/>
  <c r="E18" i="1" s="1"/>
  <c r="C243" i="3"/>
  <c r="E38" i="1" s="1"/>
  <c r="F173" i="3"/>
  <c r="H23" i="1" s="1"/>
  <c r="F198" i="3"/>
  <c r="H29" i="1" s="1"/>
  <c r="F194" i="3"/>
  <c r="H28" i="1" s="1"/>
  <c r="F348" i="3"/>
  <c r="H65" i="1" s="1"/>
  <c r="G314" i="3"/>
  <c r="I52" i="1" s="1"/>
  <c r="E194" i="3"/>
  <c r="G28" i="1" s="1"/>
  <c r="G101" i="3"/>
  <c r="I12" i="1" s="1"/>
  <c r="D116" i="3"/>
  <c r="F13" i="1" s="1"/>
  <c r="E230" i="3"/>
  <c r="G34" i="1" s="1"/>
  <c r="D220" i="3"/>
  <c r="F32" i="1" s="1"/>
  <c r="G225" i="3"/>
  <c r="I33" i="1" s="1"/>
  <c r="C274" i="3"/>
  <c r="E59" i="1" s="1"/>
  <c r="E160" i="3"/>
  <c r="G18" i="1" s="1"/>
  <c r="E348" i="3"/>
  <c r="G65" i="1" s="1"/>
  <c r="E507" i="3"/>
  <c r="C194" i="3"/>
  <c r="E28" i="1" s="1"/>
  <c r="C270" i="3"/>
  <c r="E60" i="1" s="1"/>
  <c r="C352" i="3"/>
  <c r="E66" i="1" s="1"/>
  <c r="C327" i="3"/>
  <c r="E54" i="1" s="1"/>
  <c r="D182" i="3"/>
  <c r="F25" i="1" s="1"/>
  <c r="E152" i="3"/>
  <c r="G16" i="1" s="1"/>
  <c r="F186" i="3"/>
  <c r="H26" i="1" s="1"/>
  <c r="E169" i="3"/>
  <c r="G19" i="1" s="1"/>
  <c r="E274" i="3"/>
  <c r="G59" i="1" s="1"/>
  <c r="E332" i="3"/>
  <c r="G61" i="1" s="1"/>
  <c r="E597" i="3"/>
  <c r="F249" i="3"/>
  <c r="H39" i="1" s="1"/>
  <c r="D160" i="3"/>
  <c r="F18" i="1" s="1"/>
  <c r="D202" i="3"/>
  <c r="F30" i="1" s="1"/>
  <c r="D603" i="3"/>
  <c r="C177" i="3"/>
  <c r="E24" i="1" s="1"/>
  <c r="C265" i="3"/>
  <c r="E46" i="1" s="1"/>
  <c r="C603" i="3"/>
  <c r="D19" i="2" s="1"/>
  <c r="F332" i="3"/>
  <c r="H61" i="1" s="1"/>
  <c r="F507" i="3"/>
  <c r="G356" i="3"/>
  <c r="I67" i="1" s="1"/>
  <c r="G507" i="3"/>
  <c r="C169" i="3"/>
  <c r="E19" i="1" s="1"/>
  <c r="C182" i="3"/>
  <c r="E25" i="1" s="1"/>
  <c r="E319" i="3"/>
  <c r="G53" i="1" s="1"/>
  <c r="C592" i="3"/>
  <c r="D18" i="2" s="1"/>
  <c r="F235" i="3"/>
  <c r="H36" i="1" s="1"/>
  <c r="E500" i="3"/>
  <c r="D190" i="3"/>
  <c r="F27" i="1" s="1"/>
  <c r="D194" i="3"/>
  <c r="F28" i="1" s="1"/>
  <c r="C190" i="3"/>
  <c r="E27" i="1" s="1"/>
  <c r="C235" i="3"/>
  <c r="E36" i="1" s="1"/>
  <c r="E356" i="3"/>
  <c r="G67" i="1" s="1"/>
  <c r="D243" i="3"/>
  <c r="F38" i="1" s="1"/>
  <c r="D332" i="3"/>
  <c r="F61" i="1" s="1"/>
  <c r="C319" i="3"/>
  <c r="E53" i="1" s="1"/>
  <c r="C348" i="3"/>
  <c r="E65" i="1" s="1"/>
  <c r="F314" i="3"/>
  <c r="H52" i="1" s="1"/>
  <c r="F607" i="3"/>
  <c r="C225" i="3"/>
  <c r="E33" i="1" s="1"/>
  <c r="G182" i="3"/>
  <c r="I25" i="1" s="1"/>
  <c r="G190" i="3"/>
  <c r="I27" i="1" s="1"/>
  <c r="G327" i="3"/>
  <c r="I54" i="1" s="1"/>
  <c r="E202" i="3"/>
  <c r="G30" i="1" s="1"/>
  <c r="D169" i="3"/>
  <c r="F19" i="1" s="1"/>
  <c r="E336" i="3"/>
  <c r="G62" i="1" s="1"/>
  <c r="D314" i="3"/>
  <c r="F52" i="1" s="1"/>
  <c r="D356" i="3"/>
  <c r="F67" i="1" s="1"/>
  <c r="F415" i="3"/>
  <c r="F327" i="3"/>
  <c r="H54" i="1" s="1"/>
  <c r="E344" i="3"/>
  <c r="G64" i="1" s="1"/>
  <c r="G265" i="3"/>
  <c r="I46" i="1" s="1"/>
  <c r="F230" i="3"/>
  <c r="H34" i="1" s="1"/>
  <c r="D327" i="3"/>
  <c r="F54" i="1" s="1"/>
  <c r="C94" i="3"/>
  <c r="E11" i="1" s="1"/>
  <c r="E116" i="3"/>
  <c r="G13" i="1" s="1"/>
  <c r="G249" i="3"/>
  <c r="I39" i="1" s="1"/>
  <c r="D177" i="3"/>
  <c r="F24" i="1" s="1"/>
  <c r="D186" i="3"/>
  <c r="F26" i="1" s="1"/>
  <c r="D340" i="3"/>
  <c r="F63" i="1" s="1"/>
  <c r="D415" i="3"/>
  <c r="C152" i="3"/>
  <c r="E16" i="1" s="1"/>
  <c r="C230" i="3"/>
  <c r="E34" i="1" s="1"/>
  <c r="C356" i="3"/>
  <c r="E67" i="1" s="1"/>
  <c r="C597" i="3"/>
  <c r="D17" i="2" s="1"/>
  <c r="F182" i="3"/>
  <c r="H25" i="1" s="1"/>
  <c r="F202" i="3"/>
  <c r="H30" i="1" s="1"/>
  <c r="F243" i="3"/>
  <c r="H38" i="1" s="1"/>
  <c r="C101" i="3"/>
  <c r="E12" i="1" s="1"/>
  <c r="F220" i="3"/>
  <c r="H32" i="1" s="1"/>
  <c r="G194" i="3"/>
  <c r="I28" i="1" s="1"/>
  <c r="G198" i="3"/>
  <c r="I29" i="1" s="1"/>
  <c r="G306" i="3"/>
  <c r="I50" i="1" s="1"/>
  <c r="G340" i="3"/>
  <c r="I63" i="1" s="1"/>
  <c r="G587" i="3"/>
  <c r="E253" i="3"/>
  <c r="G45" i="1" s="1"/>
  <c r="F587" i="3"/>
  <c r="E182" i="3"/>
  <c r="G25" i="1" s="1"/>
  <c r="D507" i="3"/>
  <c r="C116" i="3"/>
  <c r="E13" i="1" s="1"/>
  <c r="E177" i="3"/>
  <c r="G24" i="1" s="1"/>
  <c r="E190" i="3"/>
  <c r="G27" i="1" s="1"/>
  <c r="E220" i="3"/>
  <c r="G32" i="1" s="1"/>
  <c r="E352" i="3"/>
  <c r="G66" i="1" s="1"/>
  <c r="E592" i="3"/>
  <c r="F169" i="3"/>
  <c r="H19" i="1" s="1"/>
  <c r="D239" i="3"/>
  <c r="F37" i="1" s="1"/>
  <c r="D225" i="3"/>
  <c r="F33" i="1" s="1"/>
  <c r="D592" i="3"/>
  <c r="C202" i="3"/>
  <c r="E30" i="1" s="1"/>
  <c r="C306" i="3"/>
  <c r="E50" i="1" s="1"/>
  <c r="C336" i="3"/>
  <c r="E62" i="1" s="1"/>
  <c r="C332" i="3"/>
  <c r="E61" i="1" s="1"/>
  <c r="C500" i="3"/>
  <c r="D13" i="2" s="1"/>
  <c r="F177" i="3"/>
  <c r="H24" i="1" s="1"/>
  <c r="F356" i="3"/>
  <c r="H67" i="1" s="1"/>
  <c r="F514" i="3"/>
  <c r="G173" i="3"/>
  <c r="I23" i="1" s="1"/>
  <c r="G253" i="3"/>
  <c r="I45" i="1" s="1"/>
  <c r="G415" i="3"/>
  <c r="G495" i="3"/>
  <c r="G603" i="3"/>
  <c r="G239" i="3"/>
  <c r="I37" i="1" s="1"/>
  <c r="C495" i="3"/>
  <c r="D10" i="2" s="1"/>
  <c r="E327" i="3"/>
  <c r="G54" i="1" s="1"/>
  <c r="E367" i="3"/>
  <c r="F265" i="3"/>
  <c r="H46" i="1" s="1"/>
  <c r="E186" i="3"/>
  <c r="G26" i="1" s="1"/>
  <c r="E198" i="3"/>
  <c r="G29" i="1" s="1"/>
  <c r="D173" i="3"/>
  <c r="F23" i="1" s="1"/>
  <c r="C507" i="3"/>
  <c r="D14" i="2" s="1"/>
  <c r="C514" i="3"/>
  <c r="D15" i="2" s="1"/>
  <c r="C587" i="3"/>
  <c r="D16" i="2" s="1"/>
  <c r="F101" i="3"/>
  <c r="H12" i="1" s="1"/>
  <c r="F152" i="3"/>
  <c r="H16" i="1" s="1"/>
  <c r="F206" i="3"/>
  <c r="H31" i="1" s="1"/>
  <c r="F306" i="3"/>
  <c r="H50" i="1" s="1"/>
  <c r="F340" i="3"/>
  <c r="H63" i="1" s="1"/>
  <c r="F495" i="3"/>
  <c r="F500" i="3"/>
  <c r="F603" i="3"/>
  <c r="D94" i="3"/>
  <c r="F11" i="1" s="1"/>
  <c r="E514" i="3"/>
  <c r="F116" i="3"/>
  <c r="H13" i="1" s="1"/>
  <c r="G116" i="3"/>
  <c r="I13" i="1" s="1"/>
  <c r="C253" i="3"/>
  <c r="E45" i="1" s="1"/>
  <c r="E173" i="3"/>
  <c r="G23" i="1" s="1"/>
  <c r="E306" i="3"/>
  <c r="G50" i="1" s="1"/>
  <c r="E340" i="3"/>
  <c r="G63" i="1" s="1"/>
  <c r="E415" i="3"/>
  <c r="E603" i="3"/>
  <c r="F336" i="3"/>
  <c r="H62" i="1" s="1"/>
  <c r="F94" i="3"/>
  <c r="H11" i="1" s="1"/>
  <c r="D149" i="3"/>
  <c r="F15" i="1" s="1"/>
  <c r="D156" i="3"/>
  <c r="F17" i="1" s="1"/>
  <c r="D249" i="3"/>
  <c r="F39" i="1" s="1"/>
  <c r="D230" i="3"/>
  <c r="F34" i="1" s="1"/>
  <c r="D265" i="3"/>
  <c r="F46" i="1" s="1"/>
  <c r="D306" i="3"/>
  <c r="F50" i="1" s="1"/>
  <c r="D348" i="3"/>
  <c r="F65" i="1" s="1"/>
  <c r="D495" i="3"/>
  <c r="D500" i="3"/>
  <c r="D514" i="3"/>
  <c r="D587" i="3"/>
  <c r="C220" i="3"/>
  <c r="E32" i="1" s="1"/>
  <c r="C415" i="3"/>
  <c r="D9" i="2" s="1"/>
  <c r="C344" i="3"/>
  <c r="E64" i="1" s="1"/>
  <c r="E235" i="3"/>
  <c r="G36" i="1" s="1"/>
  <c r="G220" i="3"/>
  <c r="I32" i="1" s="1"/>
  <c r="G169" i="3"/>
  <c r="I19" i="1" s="1"/>
  <c r="E156" i="3"/>
  <c r="G17" i="1" s="1"/>
  <c r="E206" i="3"/>
  <c r="G31" i="1" s="1"/>
  <c r="E239" i="3"/>
  <c r="G37" i="1" s="1"/>
  <c r="E249" i="3"/>
  <c r="G39" i="1" s="1"/>
  <c r="E314" i="3"/>
  <c r="G52" i="1" s="1"/>
  <c r="G94" i="3"/>
  <c r="I11" i="1" s="1"/>
  <c r="E149" i="3"/>
  <c r="G15" i="1" s="1"/>
  <c r="E270" i="3"/>
  <c r="G60" i="1" s="1"/>
  <c r="E495" i="3"/>
  <c r="E94" i="3"/>
  <c r="G11" i="1" s="1"/>
  <c r="D367" i="3"/>
  <c r="E101" i="3"/>
  <c r="G12" i="1" s="1"/>
  <c r="E225" i="3"/>
  <c r="G33" i="1" s="1"/>
  <c r="G367" i="3"/>
  <c r="F352" i="3"/>
  <c r="H66" i="1" s="1"/>
  <c r="E587" i="3"/>
  <c r="G149" i="3"/>
  <c r="I15" i="1" s="1"/>
  <c r="F149" i="3"/>
  <c r="H15" i="1" s="1"/>
  <c r="G336" i="3"/>
  <c r="I62" i="1" s="1"/>
  <c r="C149" i="3"/>
  <c r="E15" i="1" s="1"/>
  <c r="E265" i="3"/>
  <c r="G46" i="1" s="1"/>
  <c r="D101" i="3"/>
  <c r="F12" i="1" s="1"/>
  <c r="F367" i="3"/>
  <c r="C364" i="3"/>
  <c r="F274" i="3"/>
  <c r="H59" i="1" s="1"/>
  <c r="N69" i="1"/>
  <c r="N55" i="1"/>
  <c r="J46" i="1"/>
  <c r="J51" i="1"/>
  <c r="J59" i="1"/>
  <c r="J50" i="1"/>
  <c r="P55" i="1"/>
  <c r="J45" i="1"/>
  <c r="J52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H610" i="3"/>
  <c r="H4" i="3" s="1"/>
  <c r="L40" i="1"/>
  <c r="O55" i="1"/>
  <c r="M40" i="1"/>
  <c r="K69" i="1"/>
  <c r="O40" i="1"/>
  <c r="M55" i="1"/>
  <c r="O69" i="1"/>
  <c r="M69" i="1"/>
  <c r="K40" i="1"/>
  <c r="AD364" i="3" l="1"/>
  <c r="P70" i="1"/>
  <c r="J41" i="1"/>
  <c r="J28" i="4"/>
  <c r="K27" i="4"/>
  <c r="C367" i="3"/>
  <c r="C610" i="3" s="1"/>
  <c r="C4" i="3" s="1"/>
  <c r="E22" i="2"/>
  <c r="F22" i="2" s="1"/>
  <c r="G22" i="2" s="1"/>
  <c r="E17" i="2"/>
  <c r="F17" i="2" s="1"/>
  <c r="G17" i="2" s="1"/>
  <c r="E19" i="2"/>
  <c r="F19" i="2" s="1"/>
  <c r="E18" i="2"/>
  <c r="F18" i="2" s="1"/>
  <c r="G18" i="2" s="1"/>
  <c r="G55" i="1"/>
  <c r="E16" i="2"/>
  <c r="F16" i="2" s="1"/>
  <c r="G16" i="2" s="1"/>
  <c r="G69" i="1"/>
  <c r="D11" i="2"/>
  <c r="D20" i="2" s="1"/>
  <c r="D23" i="2" s="1"/>
  <c r="E13" i="2"/>
  <c r="F13" i="2" s="1"/>
  <c r="E69" i="1"/>
  <c r="E10" i="2"/>
  <c r="F10" i="2" s="1"/>
  <c r="H40" i="1"/>
  <c r="E14" i="2"/>
  <c r="F14" i="2" s="1"/>
  <c r="F40" i="1"/>
  <c r="E15" i="2"/>
  <c r="F15" i="2" s="1"/>
  <c r="G15" i="2" s="1"/>
  <c r="G40" i="1"/>
  <c r="F69" i="1"/>
  <c r="H55" i="1"/>
  <c r="D4" i="2"/>
  <c r="F20" i="1"/>
  <c r="E40" i="1"/>
  <c r="F55" i="1"/>
  <c r="I55" i="1"/>
  <c r="G20" i="1"/>
  <c r="E55" i="1"/>
  <c r="H20" i="1"/>
  <c r="H69" i="1"/>
  <c r="D610" i="3"/>
  <c r="D4" i="3" s="1"/>
  <c r="E9" i="2"/>
  <c r="F9" i="2" s="1"/>
  <c r="E610" i="3"/>
  <c r="E4" i="3" s="1"/>
  <c r="F610" i="3"/>
  <c r="F4" i="3" s="1"/>
  <c r="E20" i="1"/>
  <c r="N70" i="1"/>
  <c r="J55" i="1"/>
  <c r="J69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E90" i="1" l="1"/>
  <c r="E80" i="1"/>
  <c r="J29" i="4"/>
  <c r="K28" i="4"/>
  <c r="G41" i="1"/>
  <c r="G19" i="2"/>
  <c r="H19" i="2" s="1"/>
  <c r="H41" i="1"/>
  <c r="H17" i="2"/>
  <c r="I17" i="2" s="1"/>
  <c r="J17" i="2" s="1"/>
  <c r="F41" i="1"/>
  <c r="G70" i="1"/>
  <c r="G14" i="2"/>
  <c r="E70" i="1"/>
  <c r="G13" i="2"/>
  <c r="H13" i="2" s="1"/>
  <c r="I13" i="2" s="1"/>
  <c r="J13" i="2" s="1"/>
  <c r="G9" i="2"/>
  <c r="H9" i="2" s="1"/>
  <c r="F11" i="2"/>
  <c r="F20" i="2" s="1"/>
  <c r="F23" i="2" s="1"/>
  <c r="H18" i="2"/>
  <c r="I18" i="2" s="1"/>
  <c r="H70" i="1"/>
  <c r="F70" i="1"/>
  <c r="E11" i="2"/>
  <c r="E20" i="2" s="1"/>
  <c r="E23" i="2" s="1"/>
  <c r="I70" i="1"/>
  <c r="E4" i="2"/>
  <c r="J70" i="1"/>
  <c r="I41" i="1"/>
  <c r="F4" i="2"/>
  <c r="G10" i="2"/>
  <c r="H10" i="2" s="1"/>
  <c r="I10" i="2" s="1"/>
  <c r="H16" i="2"/>
  <c r="I16" i="2" s="1"/>
  <c r="J16" i="2" s="1"/>
  <c r="H15" i="2"/>
  <c r="H22" i="2"/>
  <c r="E41" i="1"/>
  <c r="I22" i="2" l="1"/>
  <c r="G80" i="1"/>
  <c r="E91" i="1"/>
  <c r="E83" i="1"/>
  <c r="E85" i="1" s="1"/>
  <c r="F80" i="1"/>
  <c r="J30" i="4"/>
  <c r="K29" i="4"/>
  <c r="K17" i="2"/>
  <c r="L17" i="2" s="1"/>
  <c r="J18" i="2"/>
  <c r="K18" i="2" s="1"/>
  <c r="L18" i="2" s="1"/>
  <c r="K13" i="2"/>
  <c r="L13" i="2" s="1"/>
  <c r="G4" i="2"/>
  <c r="G11" i="2"/>
  <c r="G20" i="2" s="1"/>
  <c r="G23" i="2" s="1"/>
  <c r="K16" i="2"/>
  <c r="L16" i="2" s="1"/>
  <c r="I19" i="2"/>
  <c r="J10" i="2"/>
  <c r="I15" i="2"/>
  <c r="H4" i="2"/>
  <c r="H11" i="2"/>
  <c r="I9" i="2"/>
  <c r="J22" i="2" l="1"/>
  <c r="K22" i="2" s="1"/>
  <c r="L22" i="2" s="1"/>
  <c r="F83" i="1"/>
  <c r="F85" i="1" s="1"/>
  <c r="F86" i="1" s="1"/>
  <c r="F87" i="1" s="1"/>
  <c r="F6" i="1" s="1"/>
  <c r="H80" i="1"/>
  <c r="J31" i="4"/>
  <c r="K30" i="4"/>
  <c r="G83" i="1"/>
  <c r="G85" i="1" s="1"/>
  <c r="G86" i="1" s="1"/>
  <c r="G87" i="1" s="1"/>
  <c r="G6" i="1" s="1"/>
  <c r="M18" i="2"/>
  <c r="N18" i="2" s="1"/>
  <c r="O18" i="2" s="1"/>
  <c r="M13" i="2"/>
  <c r="N13" i="2" s="1"/>
  <c r="O13" i="2" s="1"/>
  <c r="P13" i="2" s="1"/>
  <c r="M16" i="2"/>
  <c r="N16" i="2" s="1"/>
  <c r="M22" i="2"/>
  <c r="N22" i="2" s="1"/>
  <c r="J15" i="2"/>
  <c r="K15" i="2" s="1"/>
  <c r="M17" i="2"/>
  <c r="N17" i="2" s="1"/>
  <c r="O17" i="2" s="1"/>
  <c r="I11" i="2"/>
  <c r="I4" i="2"/>
  <c r="J9" i="2"/>
  <c r="K9" i="2" s="1"/>
  <c r="L9" i="2" s="1"/>
  <c r="K10" i="2"/>
  <c r="J19" i="2"/>
  <c r="J32" i="4" l="1"/>
  <c r="K31" i="4"/>
  <c r="H83" i="1"/>
  <c r="H85" i="1" s="1"/>
  <c r="H86" i="1" s="1"/>
  <c r="H87" i="1" s="1"/>
  <c r="H6" i="1" s="1"/>
  <c r="P18" i="2"/>
  <c r="P17" i="2"/>
  <c r="O22" i="2"/>
  <c r="P22" i="2" s="1"/>
  <c r="O16" i="2"/>
  <c r="P16" i="2" s="1"/>
  <c r="M9" i="2"/>
  <c r="N9" i="2" s="1"/>
  <c r="K19" i="2"/>
  <c r="L15" i="2"/>
  <c r="L10" i="2"/>
  <c r="J4" i="2"/>
  <c r="J11" i="2"/>
  <c r="K4" i="2"/>
  <c r="K11" i="2"/>
  <c r="E86" i="1"/>
  <c r="J33" i="4" l="1"/>
  <c r="K32" i="4"/>
  <c r="L11" i="2"/>
  <c r="L4" i="2"/>
  <c r="M10" i="2"/>
  <c r="M11" i="2" s="1"/>
  <c r="L19" i="2"/>
  <c r="M15" i="2"/>
  <c r="N15" i="2" s="1"/>
  <c r="O9" i="2"/>
  <c r="P9" i="2" s="1"/>
  <c r="E87" i="1"/>
  <c r="E6" i="1" s="1"/>
  <c r="J34" i="4" l="1"/>
  <c r="K33" i="4"/>
  <c r="M4" i="2"/>
  <c r="N10" i="2"/>
  <c r="N4" i="2" s="1"/>
  <c r="O15" i="2"/>
  <c r="P15" i="2" s="1"/>
  <c r="M19" i="2"/>
  <c r="J35" i="4" l="1"/>
  <c r="K34" i="4"/>
  <c r="O10" i="2"/>
  <c r="P10" i="2" s="1"/>
  <c r="N11" i="2"/>
  <c r="N19" i="2"/>
  <c r="O19" i="2" s="1"/>
  <c r="K35" i="4" l="1"/>
  <c r="J36" i="4"/>
  <c r="P19" i="2"/>
  <c r="P4" i="2"/>
  <c r="P11" i="2"/>
  <c r="O4" i="2"/>
  <c r="O11" i="2"/>
  <c r="K36" i="4" l="1"/>
  <c r="J37" i="4"/>
  <c r="J38" i="4" l="1"/>
  <c r="K37" i="4"/>
  <c r="J39" i="4" l="1"/>
  <c r="K38" i="4"/>
  <c r="J40" i="4" l="1"/>
  <c r="K39" i="4"/>
  <c r="K40" i="4" l="1"/>
  <c r="J41" i="4"/>
  <c r="J42" i="4" l="1"/>
  <c r="K41" i="4"/>
  <c r="J43" i="4" l="1"/>
  <c r="K42" i="4"/>
  <c r="J44" i="4" l="1"/>
  <c r="K43" i="4"/>
  <c r="J45" i="4" l="1"/>
  <c r="K44" i="4"/>
  <c r="K45" i="4" l="1"/>
  <c r="J46" i="4"/>
  <c r="J47" i="4" l="1"/>
  <c r="K46" i="4"/>
  <c r="K47" i="4" l="1"/>
  <c r="J48" i="4"/>
  <c r="K48" i="4" l="1"/>
  <c r="J49" i="4"/>
  <c r="J50" i="4" l="1"/>
  <c r="K49" i="4"/>
  <c r="J51" i="4" l="1"/>
  <c r="K50" i="4"/>
  <c r="J52" i="4" l="1"/>
  <c r="K51" i="4"/>
  <c r="K52" i="4" l="1"/>
  <c r="J53" i="4"/>
  <c r="J54" i="4" l="1"/>
  <c r="K53" i="4"/>
  <c r="J55" i="4" l="1"/>
  <c r="K54" i="4"/>
  <c r="K55" i="4" l="1"/>
  <c r="J56" i="4"/>
  <c r="J57" i="4" l="1"/>
  <c r="K56" i="4"/>
  <c r="J58" i="4" l="1"/>
  <c r="K57" i="4"/>
  <c r="K58" i="4" l="1"/>
  <c r="J59" i="4"/>
  <c r="K59" i="4" l="1"/>
  <c r="J60" i="4"/>
  <c r="J61" i="4" l="1"/>
  <c r="K60" i="4"/>
  <c r="K61" i="4" l="1"/>
  <c r="J62" i="4"/>
  <c r="J63" i="4" l="1"/>
  <c r="K62" i="4"/>
  <c r="K63" i="4" l="1"/>
  <c r="J64" i="4"/>
  <c r="J65" i="4" l="1"/>
  <c r="K64" i="4"/>
  <c r="J66" i="4" l="1"/>
  <c r="K65" i="4"/>
  <c r="K66" i="4" l="1"/>
  <c r="J67" i="4"/>
  <c r="J68" i="4" l="1"/>
  <c r="K67" i="4"/>
  <c r="J69" i="4" l="1"/>
  <c r="K68" i="4"/>
  <c r="J70" i="4" l="1"/>
  <c r="K69" i="4"/>
  <c r="J71" i="4" l="1"/>
  <c r="K70" i="4"/>
  <c r="J72" i="4" l="1"/>
  <c r="K71" i="4"/>
  <c r="J73" i="4" l="1"/>
  <c r="K72" i="4"/>
  <c r="K73" i="4" l="1"/>
  <c r="J74" i="4"/>
  <c r="J75" i="4" l="1"/>
  <c r="K74" i="4"/>
  <c r="J76" i="4" l="1"/>
  <c r="K75" i="4"/>
  <c r="J77" i="4" l="1"/>
  <c r="K76" i="4"/>
  <c r="J78" i="4" l="1"/>
  <c r="K77" i="4"/>
  <c r="K78" i="4" l="1"/>
  <c r="J79" i="4"/>
  <c r="K79" i="4" l="1"/>
  <c r="J80" i="4"/>
  <c r="J81" i="4" l="1"/>
  <c r="K80" i="4"/>
  <c r="K81" i="4" l="1"/>
  <c r="J82" i="4"/>
  <c r="J83" i="4" l="1"/>
  <c r="K82" i="4"/>
  <c r="J84" i="4" l="1"/>
  <c r="K83" i="4"/>
  <c r="J85" i="4" l="1"/>
  <c r="K84" i="4"/>
  <c r="J86" i="4" l="1"/>
  <c r="K85" i="4"/>
  <c r="J87" i="4" l="1"/>
  <c r="K86" i="4"/>
  <c r="J88" i="4" l="1"/>
  <c r="K87" i="4"/>
  <c r="K88" i="4" l="1"/>
  <c r="J89" i="4"/>
  <c r="K89" i="4" l="1"/>
  <c r="J90" i="4"/>
  <c r="J91" i="4" l="1"/>
  <c r="K90" i="4"/>
  <c r="K91" i="4" l="1"/>
  <c r="J92" i="4"/>
  <c r="J93" i="4" l="1"/>
  <c r="K92" i="4"/>
  <c r="J94" i="4" l="1"/>
  <c r="K93" i="4"/>
  <c r="K94" i="4" l="1"/>
  <c r="J95" i="4"/>
  <c r="K95" i="4" l="1"/>
  <c r="J96" i="4"/>
  <c r="J97" i="4" l="1"/>
  <c r="K96" i="4"/>
  <c r="J98" i="4" l="1"/>
  <c r="K97" i="4"/>
  <c r="J99" i="4" l="1"/>
  <c r="K98" i="4"/>
  <c r="K99" i="4" l="1"/>
  <c r="J100" i="4"/>
  <c r="J101" i="4" l="1"/>
  <c r="K100" i="4"/>
  <c r="J102" i="4" l="1"/>
  <c r="K101" i="4"/>
  <c r="K102" i="4" l="1"/>
  <c r="J103" i="4"/>
  <c r="J104" i="4" l="1"/>
  <c r="K103" i="4"/>
  <c r="J105" i="4" l="1"/>
  <c r="K104" i="4"/>
  <c r="J106" i="4" l="1"/>
  <c r="K105" i="4"/>
  <c r="J107" i="4" l="1"/>
  <c r="K106" i="4"/>
  <c r="K107" i="4" l="1"/>
  <c r="J108" i="4"/>
  <c r="J109" i="4" l="1"/>
  <c r="K108" i="4"/>
  <c r="K109" i="4" l="1"/>
  <c r="J110" i="4"/>
  <c r="J111" i="4" l="1"/>
  <c r="K110" i="4"/>
  <c r="J112" i="4" l="1"/>
  <c r="K111" i="4"/>
  <c r="J113" i="4" l="1"/>
  <c r="K112" i="4"/>
  <c r="J114" i="4" l="1"/>
  <c r="K113" i="4"/>
  <c r="J115" i="4" l="1"/>
  <c r="K114" i="4"/>
  <c r="J116" i="4" l="1"/>
  <c r="K115" i="4"/>
  <c r="J117" i="4" l="1"/>
  <c r="K116" i="4"/>
  <c r="J118" i="4" l="1"/>
  <c r="K117" i="4"/>
  <c r="J119" i="4" l="1"/>
  <c r="K118" i="4"/>
  <c r="J120" i="4" l="1"/>
  <c r="K119" i="4"/>
  <c r="K120" i="4" l="1"/>
  <c r="J121" i="4"/>
  <c r="J122" i="4" l="1"/>
  <c r="K121" i="4"/>
  <c r="J123" i="4" l="1"/>
  <c r="K122" i="4"/>
  <c r="J124" i="4" l="1"/>
  <c r="K123" i="4"/>
  <c r="J125" i="4" l="1"/>
  <c r="K124" i="4"/>
  <c r="K125" i="4" l="1"/>
  <c r="J126" i="4"/>
  <c r="J127" i="4" l="1"/>
  <c r="K126" i="4"/>
  <c r="J128" i="4" l="1"/>
  <c r="K127" i="4"/>
  <c r="J129" i="4" l="1"/>
  <c r="K128" i="4"/>
  <c r="J130" i="4" l="1"/>
  <c r="K129" i="4"/>
  <c r="J131" i="4" l="1"/>
  <c r="K130" i="4"/>
  <c r="J132" i="4" l="1"/>
  <c r="K131" i="4"/>
  <c r="J133" i="4" l="1"/>
  <c r="K132" i="4"/>
  <c r="K133" i="4" l="1"/>
  <c r="J134" i="4"/>
  <c r="J135" i="4" l="1"/>
  <c r="K134" i="4"/>
  <c r="J136" i="4" l="1"/>
  <c r="K135" i="4"/>
  <c r="J137" i="4" l="1"/>
  <c r="K136" i="4"/>
  <c r="J138" i="4" l="1"/>
  <c r="K137" i="4"/>
  <c r="J139" i="4" l="1"/>
  <c r="K138" i="4"/>
  <c r="J140" i="4" l="1"/>
  <c r="K139" i="4"/>
  <c r="J141" i="4" l="1"/>
  <c r="K140" i="4"/>
  <c r="K141" i="4" l="1"/>
  <c r="J142" i="4"/>
  <c r="J143" i="4" l="1"/>
  <c r="K142" i="4"/>
  <c r="J144" i="4" l="1"/>
  <c r="K143" i="4"/>
  <c r="J145" i="4" l="1"/>
  <c r="K144" i="4"/>
  <c r="J146" i="4" l="1"/>
  <c r="K145" i="4"/>
  <c r="J147" i="4" l="1"/>
  <c r="K146" i="4"/>
  <c r="J148" i="4" l="1"/>
  <c r="K147" i="4"/>
  <c r="J149" i="4" l="1"/>
  <c r="K148" i="4"/>
  <c r="J150" i="4" l="1"/>
  <c r="K149" i="4"/>
  <c r="J151" i="4" l="1"/>
  <c r="K150" i="4"/>
  <c r="J152" i="4" l="1"/>
  <c r="K151" i="4"/>
  <c r="J153" i="4" l="1"/>
  <c r="K152" i="4"/>
  <c r="K153" i="4" l="1"/>
  <c r="J154" i="4"/>
  <c r="J155" i="4" l="1"/>
  <c r="K154" i="4"/>
  <c r="J156" i="4" l="1"/>
  <c r="K155" i="4"/>
  <c r="K156" i="4" l="1"/>
  <c r="J157" i="4"/>
  <c r="J158" i="4" l="1"/>
  <c r="K157" i="4"/>
  <c r="J159" i="4" l="1"/>
  <c r="K158" i="4"/>
  <c r="J160" i="4" l="1"/>
  <c r="K159" i="4"/>
  <c r="J161" i="4" l="1"/>
  <c r="K160" i="4"/>
  <c r="K161" i="4" l="1"/>
  <c r="J162" i="4"/>
  <c r="J163" i="4" l="1"/>
  <c r="K162" i="4"/>
  <c r="J164" i="4" l="1"/>
  <c r="K163" i="4"/>
  <c r="J165" i="4" l="1"/>
  <c r="K164" i="4"/>
  <c r="J166" i="4" l="1"/>
  <c r="K165" i="4"/>
  <c r="K166" i="4" l="1"/>
  <c r="J167" i="4"/>
  <c r="J168" i="4" l="1"/>
  <c r="K167" i="4"/>
  <c r="J169" i="4" l="1"/>
  <c r="K168" i="4"/>
  <c r="J170" i="4" l="1"/>
  <c r="K169" i="4"/>
  <c r="J171" i="4" l="1"/>
  <c r="K170" i="4"/>
  <c r="J172" i="4" l="1"/>
  <c r="K171" i="4"/>
  <c r="J173" i="4" l="1"/>
  <c r="K172" i="4"/>
  <c r="J174" i="4" l="1"/>
  <c r="K173" i="4"/>
  <c r="J175" i="4" l="1"/>
  <c r="K174" i="4"/>
  <c r="J176" i="4" l="1"/>
  <c r="K175" i="4"/>
  <c r="J177" i="4" l="1"/>
  <c r="K176" i="4"/>
  <c r="J178" i="4" l="1"/>
  <c r="K177" i="4"/>
  <c r="J179" i="4" l="1"/>
  <c r="K178" i="4"/>
  <c r="K179" i="4" l="1"/>
  <c r="J180" i="4"/>
  <c r="J181" i="4" l="1"/>
  <c r="K180" i="4"/>
  <c r="J182" i="4" l="1"/>
  <c r="K181" i="4"/>
  <c r="J183" i="4" l="1"/>
  <c r="K182" i="4"/>
  <c r="J184" i="4" l="1"/>
  <c r="K183" i="4"/>
  <c r="K184" i="4" l="1"/>
  <c r="J185" i="4"/>
  <c r="J186" i="4" l="1"/>
  <c r="K185" i="4"/>
  <c r="J187" i="4" l="1"/>
  <c r="K186" i="4"/>
  <c r="J188" i="4" l="1"/>
  <c r="K187" i="4"/>
  <c r="J189" i="4" l="1"/>
  <c r="K188" i="4"/>
  <c r="J190" i="4" l="1"/>
  <c r="K189" i="4"/>
  <c r="J191" i="4" l="1"/>
  <c r="K190" i="4"/>
  <c r="J192" i="4" l="1"/>
  <c r="K191" i="4"/>
  <c r="K192" i="4" l="1"/>
  <c r="J193" i="4"/>
  <c r="J194" i="4" l="1"/>
  <c r="K193" i="4"/>
  <c r="J195" i="4" l="1"/>
  <c r="K194" i="4"/>
  <c r="K195" i="4" l="1"/>
  <c r="J196" i="4"/>
  <c r="J197" i="4" l="1"/>
  <c r="K196" i="4"/>
  <c r="J198" i="4" l="1"/>
  <c r="K197" i="4"/>
  <c r="J199" i="4" l="1"/>
  <c r="K198" i="4"/>
  <c r="J200" i="4" l="1"/>
  <c r="K199" i="4"/>
  <c r="J201" i="4" l="1"/>
  <c r="K200" i="4"/>
  <c r="J202" i="4" l="1"/>
  <c r="K201" i="4"/>
  <c r="K202" i="4" l="1"/>
  <c r="J203" i="4"/>
  <c r="J204" i="4" l="1"/>
  <c r="K203" i="4"/>
  <c r="K204" i="4" l="1"/>
  <c r="J205" i="4"/>
  <c r="K205" i="4" l="1"/>
  <c r="J206" i="4"/>
  <c r="J207" i="4" l="1"/>
  <c r="K206" i="4"/>
  <c r="J208" i="4" l="1"/>
  <c r="K207" i="4"/>
  <c r="J209" i="4" l="1"/>
  <c r="K208" i="4"/>
  <c r="K209" i="4" l="1"/>
  <c r="J210" i="4"/>
  <c r="J211" i="4" l="1"/>
  <c r="K210" i="4"/>
  <c r="J212" i="4" l="1"/>
  <c r="K211" i="4"/>
  <c r="J213" i="4" l="1"/>
  <c r="K212" i="4"/>
  <c r="J214" i="4" l="1"/>
  <c r="K213" i="4"/>
  <c r="J215" i="4" l="1"/>
  <c r="K214" i="4"/>
  <c r="J216" i="4" l="1"/>
  <c r="K215" i="4"/>
  <c r="K216" i="4" l="1"/>
  <c r="J217" i="4"/>
  <c r="J218" i="4" l="1"/>
  <c r="K217" i="4"/>
  <c r="J219" i="4" l="1"/>
  <c r="K218" i="4"/>
  <c r="J220" i="4" l="1"/>
  <c r="K219" i="4"/>
  <c r="J221" i="4" l="1"/>
  <c r="K220" i="4"/>
  <c r="J222" i="4" l="1"/>
  <c r="K221" i="4"/>
  <c r="J223" i="4" l="1"/>
  <c r="K222" i="4"/>
  <c r="K223" i="4" l="1"/>
  <c r="J224" i="4"/>
  <c r="J225" i="4" l="1"/>
  <c r="K224" i="4"/>
  <c r="K225" i="4" l="1"/>
  <c r="J226" i="4"/>
  <c r="J227" i="4" l="1"/>
  <c r="K226" i="4"/>
  <c r="J228" i="4" l="1"/>
  <c r="K227" i="4"/>
  <c r="J229" i="4" l="1"/>
  <c r="K228" i="4"/>
  <c r="J230" i="4" l="1"/>
  <c r="K229" i="4"/>
  <c r="J231" i="4" l="1"/>
  <c r="K230" i="4"/>
  <c r="J232" i="4" l="1"/>
  <c r="K231" i="4"/>
  <c r="K232" i="4" l="1"/>
  <c r="J233" i="4"/>
  <c r="J234" i="4" l="1"/>
  <c r="K233" i="4"/>
  <c r="J235" i="4" l="1"/>
  <c r="K234" i="4"/>
  <c r="J236" i="4" l="1"/>
  <c r="K235" i="4"/>
  <c r="J237" i="4" l="1"/>
  <c r="K236" i="4"/>
  <c r="J238" i="4" l="1"/>
  <c r="K237" i="4"/>
  <c r="K238" i="4" l="1"/>
  <c r="J239" i="4"/>
  <c r="J240" i="4" l="1"/>
  <c r="K239" i="4"/>
  <c r="J241" i="4" l="1"/>
  <c r="K240" i="4"/>
  <c r="J242" i="4" l="1"/>
  <c r="K241" i="4"/>
  <c r="J243" i="4" l="1"/>
  <c r="K242" i="4"/>
  <c r="J244" i="4" l="1"/>
  <c r="K243" i="4"/>
  <c r="J245" i="4" l="1"/>
  <c r="K244" i="4"/>
  <c r="K245" i="4" l="1"/>
  <c r="J246" i="4"/>
  <c r="J247" i="4" l="1"/>
  <c r="K246" i="4"/>
  <c r="J248" i="4" l="1"/>
  <c r="K247" i="4"/>
  <c r="J249" i="4" l="1"/>
  <c r="K248" i="4"/>
  <c r="J250" i="4" l="1"/>
  <c r="K249" i="4"/>
  <c r="J251" i="4" l="1"/>
  <c r="K250" i="4"/>
  <c r="K251" i="4" l="1"/>
  <c r="J252" i="4"/>
  <c r="K252" i="4" l="1"/>
  <c r="J253" i="4"/>
  <c r="J254" i="4" l="1"/>
  <c r="K253" i="4"/>
  <c r="J255" i="4" l="1"/>
  <c r="K254" i="4"/>
  <c r="K255" i="4" l="1"/>
  <c r="J256" i="4"/>
  <c r="J257" i="4" l="1"/>
  <c r="K256" i="4"/>
  <c r="J258" i="4" l="1"/>
  <c r="K257" i="4"/>
  <c r="J259" i="4" l="1"/>
  <c r="K258" i="4"/>
  <c r="K259" i="4" l="1"/>
  <c r="J260" i="4"/>
  <c r="J261" i="4" l="1"/>
  <c r="K260" i="4"/>
  <c r="J262" i="4" l="1"/>
  <c r="K261" i="4"/>
  <c r="J263" i="4" l="1"/>
  <c r="K262" i="4"/>
  <c r="K263" i="4" l="1"/>
  <c r="J264" i="4"/>
  <c r="K264" i="4" l="1"/>
  <c r="J265" i="4"/>
  <c r="J266" i="4" l="1"/>
  <c r="K265" i="4"/>
  <c r="J267" i="4" l="1"/>
  <c r="K266" i="4"/>
  <c r="K267" i="4" l="1"/>
  <c r="J268" i="4"/>
  <c r="J269" i="4" l="1"/>
  <c r="K268" i="4"/>
  <c r="J270" i="4" l="1"/>
  <c r="K269" i="4"/>
  <c r="J271" i="4" l="1"/>
  <c r="K270" i="4"/>
  <c r="J272" i="4" l="1"/>
  <c r="K271" i="4"/>
  <c r="J273" i="4" l="1"/>
  <c r="K272" i="4"/>
  <c r="J274" i="4" l="1"/>
  <c r="K273" i="4"/>
  <c r="J275" i="4" l="1"/>
  <c r="K274" i="4"/>
  <c r="J276" i="4" l="1"/>
  <c r="K275" i="4"/>
  <c r="J277" i="4" l="1"/>
  <c r="K276" i="4"/>
  <c r="K277" i="4" l="1"/>
  <c r="J278" i="4"/>
  <c r="J279" i="4" l="1"/>
  <c r="K278" i="4"/>
  <c r="J280" i="4" l="1"/>
  <c r="K279" i="4"/>
  <c r="J281" i="4" l="1"/>
  <c r="K280" i="4"/>
  <c r="K281" i="4" l="1"/>
  <c r="J282" i="4"/>
  <c r="J283" i="4" l="1"/>
  <c r="K282" i="4"/>
  <c r="J284" i="4" l="1"/>
  <c r="K283" i="4"/>
  <c r="J285" i="4" l="1"/>
  <c r="K284" i="4"/>
  <c r="J286" i="4" l="1"/>
  <c r="K285" i="4"/>
  <c r="J287" i="4" l="1"/>
  <c r="K286" i="4"/>
  <c r="J288" i="4" l="1"/>
  <c r="K287" i="4"/>
  <c r="K288" i="4" l="1"/>
  <c r="J289" i="4"/>
  <c r="J290" i="4" l="1"/>
  <c r="K289" i="4"/>
  <c r="J291" i="4" l="1"/>
  <c r="K290" i="4"/>
  <c r="K291" i="4" l="1"/>
  <c r="J292" i="4"/>
  <c r="J293" i="4" l="1"/>
  <c r="K292" i="4"/>
  <c r="K293" i="4" l="1"/>
  <c r="J294" i="4"/>
  <c r="J295" i="4" l="1"/>
  <c r="K294" i="4"/>
  <c r="J296" i="4" l="1"/>
  <c r="K295" i="4"/>
  <c r="J297" i="4" l="1"/>
  <c r="K296" i="4"/>
  <c r="K297" i="4" l="1"/>
  <c r="J298" i="4"/>
  <c r="J299" i="4" l="1"/>
  <c r="K298" i="4"/>
  <c r="J300" i="4" l="1"/>
  <c r="K299" i="4"/>
  <c r="J301" i="4" l="1"/>
  <c r="K300" i="4"/>
  <c r="J302" i="4" l="1"/>
  <c r="K301" i="4"/>
  <c r="J303" i="4" l="1"/>
  <c r="K302" i="4"/>
  <c r="J304" i="4" l="1"/>
  <c r="K303" i="4"/>
  <c r="J305" i="4" l="1"/>
  <c r="K304" i="4"/>
  <c r="J306" i="4" l="1"/>
  <c r="K305" i="4"/>
  <c r="J307" i="4" l="1"/>
  <c r="K306" i="4"/>
  <c r="J308" i="4" l="1"/>
  <c r="K307" i="4"/>
  <c r="J309" i="4" l="1"/>
  <c r="K308" i="4"/>
  <c r="J310" i="4" l="1"/>
  <c r="K309" i="4"/>
  <c r="K310" i="4" l="1"/>
  <c r="J311" i="4"/>
  <c r="J312" i="4" l="1"/>
  <c r="K311" i="4"/>
  <c r="K312" i="4" l="1"/>
  <c r="J313" i="4"/>
  <c r="J314" i="4" l="1"/>
  <c r="K313" i="4"/>
  <c r="J315" i="4" l="1"/>
  <c r="K314" i="4"/>
  <c r="J316" i="4" l="1"/>
  <c r="K315" i="4"/>
  <c r="J317" i="4" l="1"/>
  <c r="K316" i="4"/>
  <c r="J318" i="4" l="1"/>
  <c r="K317" i="4"/>
  <c r="K318" i="4" l="1"/>
  <c r="J319" i="4"/>
  <c r="J320" i="4" l="1"/>
  <c r="K319" i="4"/>
  <c r="J321" i="4" l="1"/>
  <c r="K320" i="4"/>
  <c r="J322" i="4" l="1"/>
  <c r="K321" i="4"/>
  <c r="J323" i="4" l="1"/>
  <c r="K322" i="4"/>
  <c r="K323" i="4" l="1"/>
  <c r="J324" i="4"/>
  <c r="K324" i="4" l="1"/>
  <c r="J325" i="4"/>
  <c r="J326" i="4" l="1"/>
  <c r="K325" i="4"/>
  <c r="J327" i="4" l="1"/>
  <c r="K326" i="4"/>
  <c r="J328" i="4" l="1"/>
  <c r="K327" i="4"/>
  <c r="K328" i="4" l="1"/>
  <c r="J329" i="4"/>
  <c r="J330" i="4" l="1"/>
  <c r="K329" i="4"/>
  <c r="J331" i="4" l="1"/>
  <c r="K330" i="4"/>
  <c r="J332" i="4" l="1"/>
  <c r="K331" i="4"/>
  <c r="J333" i="4" l="1"/>
  <c r="K332" i="4"/>
  <c r="J334" i="4" l="1"/>
  <c r="K333" i="4"/>
  <c r="J335" i="4" l="1"/>
  <c r="K334" i="4"/>
  <c r="J336" i="4" l="1"/>
  <c r="K335" i="4"/>
  <c r="K336" i="4" l="1"/>
  <c r="J337" i="4"/>
  <c r="J338" i="4" l="1"/>
  <c r="K337" i="4"/>
  <c r="J339" i="4" l="1"/>
  <c r="K338" i="4"/>
  <c r="J340" i="4" l="1"/>
  <c r="K339" i="4"/>
  <c r="J341" i="4" l="1"/>
  <c r="K340" i="4"/>
  <c r="J342" i="4" l="1"/>
  <c r="K341" i="4"/>
  <c r="J343" i="4" l="1"/>
  <c r="K342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K349" i="4" l="1"/>
  <c r="J350" i="4"/>
  <c r="J351" i="4" l="1"/>
  <c r="K350" i="4"/>
  <c r="J352" i="4" l="1"/>
  <c r="K351" i="4"/>
  <c r="K352" i="4" l="1"/>
  <c r="J353" i="4"/>
  <c r="K353" i="4" l="1"/>
  <c r="J354" i="4"/>
  <c r="J355" i="4" l="1"/>
  <c r="K354" i="4"/>
  <c r="J356" i="4" l="1"/>
  <c r="K355" i="4"/>
  <c r="J357" i="4" l="1"/>
  <c r="K356" i="4"/>
  <c r="K357" i="4" l="1"/>
  <c r="J358" i="4"/>
  <c r="J359" i="4" l="1"/>
  <c r="K358" i="4"/>
  <c r="J360" i="4" l="1"/>
  <c r="K359" i="4"/>
  <c r="K360" i="4" l="1"/>
  <c r="J361" i="4"/>
  <c r="J362" i="4" l="1"/>
  <c r="K361" i="4"/>
  <c r="J363" i="4" l="1"/>
  <c r="K362" i="4"/>
  <c r="J364" i="4" l="1"/>
  <c r="K363" i="4"/>
  <c r="K364" i="4" l="1"/>
  <c r="J365" i="4"/>
  <c r="J366" i="4" l="1"/>
  <c r="K365" i="4"/>
  <c r="J367" i="4" l="1"/>
  <c r="K366" i="4"/>
  <c r="J368" i="4" l="1"/>
  <c r="K367" i="4"/>
  <c r="J369" i="4" l="1"/>
  <c r="K368" i="4"/>
  <c r="K369" i="4" l="1"/>
  <c r="J370" i="4"/>
  <c r="J371" i="4" l="1"/>
  <c r="K370" i="4"/>
  <c r="K371" i="4" l="1"/>
  <c r="J372" i="4"/>
  <c r="J373" i="4" l="1"/>
  <c r="K372" i="4"/>
  <c r="J374" i="4" l="1"/>
  <c r="K373" i="4"/>
  <c r="J375" i="4" l="1"/>
  <c r="K374" i="4"/>
  <c r="J376" i="4" l="1"/>
  <c r="K375" i="4"/>
  <c r="J377" i="4" l="1"/>
  <c r="K376" i="4"/>
  <c r="J378" i="4" l="1"/>
  <c r="K377" i="4"/>
  <c r="K378" i="4" l="1"/>
  <c r="J379" i="4"/>
  <c r="J380" i="4" l="1"/>
  <c r="K379" i="4"/>
  <c r="J381" i="4" l="1"/>
  <c r="K380" i="4"/>
  <c r="J382" i="4" l="1"/>
  <c r="K381" i="4"/>
  <c r="K382" i="4" l="1"/>
  <c r="J383" i="4"/>
  <c r="J384" i="4" l="1"/>
  <c r="K383" i="4"/>
  <c r="J385" i="4" l="1"/>
  <c r="K384" i="4"/>
  <c r="K385" i="4" l="1"/>
  <c r="J386" i="4"/>
  <c r="J387" i="4" l="1"/>
  <c r="K386" i="4"/>
  <c r="K387" i="4" l="1"/>
  <c r="J388" i="4"/>
  <c r="J389" i="4" l="1"/>
  <c r="K388" i="4"/>
  <c r="J390" i="4" l="1"/>
  <c r="K389" i="4"/>
  <c r="J391" i="4" l="1"/>
  <c r="K390" i="4"/>
  <c r="J392" i="4" l="1"/>
  <c r="K391" i="4"/>
  <c r="J393" i="4" l="1"/>
  <c r="K392" i="4"/>
  <c r="K393" i="4" l="1"/>
  <c r="J394" i="4"/>
  <c r="J395" i="4" l="1"/>
  <c r="K394" i="4"/>
  <c r="K395" i="4" l="1"/>
  <c r="J396" i="4"/>
  <c r="J397" i="4" l="1"/>
  <c r="K396" i="4"/>
  <c r="J398" i="4" l="1"/>
  <c r="K397" i="4"/>
  <c r="J399" i="4" l="1"/>
  <c r="K398" i="4"/>
  <c r="J400" i="4" l="1"/>
  <c r="K399" i="4"/>
  <c r="K400" i="4" l="1"/>
  <c r="J401" i="4"/>
  <c r="J402" i="4" l="1"/>
  <c r="K401" i="4"/>
  <c r="J403" i="4" l="1"/>
  <c r="K402" i="4"/>
  <c r="K403" i="4" l="1"/>
  <c r="J404" i="4"/>
  <c r="J405" i="4" l="1"/>
  <c r="K404" i="4"/>
  <c r="J406" i="4" l="1"/>
  <c r="K405" i="4"/>
  <c r="J407" i="4" l="1"/>
  <c r="K406" i="4"/>
  <c r="K407" i="4" l="1"/>
  <c r="J408" i="4"/>
  <c r="J409" i="4" l="1"/>
  <c r="K408" i="4"/>
  <c r="J410" i="4" l="1"/>
  <c r="K409" i="4"/>
  <c r="J411" i="4" l="1"/>
  <c r="K410" i="4"/>
  <c r="J412" i="4" l="1"/>
  <c r="K411" i="4"/>
  <c r="K412" i="4" l="1"/>
  <c r="J413" i="4"/>
  <c r="J414" i="4" l="1"/>
  <c r="K413" i="4"/>
  <c r="K414" i="4" l="1"/>
  <c r="J415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K421" i="4" l="1"/>
  <c r="J422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K429" i="4" l="1"/>
  <c r="AE607" i="3" l="1"/>
  <c r="AE592" i="3"/>
  <c r="AL332" i="3"/>
  <c r="AE182" i="3"/>
  <c r="AE415" i="3"/>
  <c r="AI607" i="3"/>
  <c r="AI592" i="3"/>
  <c r="AE332" i="3"/>
  <c r="AK182" i="3"/>
  <c r="AO253" i="3"/>
  <c r="AJ182" i="3"/>
  <c r="AL116" i="3"/>
  <c r="AK332" i="3"/>
  <c r="AO327" i="3"/>
  <c r="AH186" i="3"/>
  <c r="AE169" i="3"/>
  <c r="AI332" i="3"/>
  <c r="AL182" i="3"/>
  <c r="AH169" i="3"/>
  <c r="AJ169" i="3"/>
  <c r="AO186" i="3"/>
  <c r="AO156" i="3"/>
  <c r="AH607" i="3"/>
  <c r="AH592" i="3"/>
  <c r="AK253" i="3"/>
  <c r="AO202" i="3"/>
  <c r="AJ607" i="3"/>
  <c r="AJ592" i="3"/>
  <c r="AH173" i="3"/>
  <c r="AJ225" i="3"/>
  <c r="AJ177" i="3"/>
  <c r="AN319" i="3"/>
  <c r="AH156" i="3"/>
  <c r="AH270" i="3"/>
  <c r="AM306" i="3"/>
  <c r="AI169" i="3"/>
  <c r="AM156" i="3"/>
  <c r="AK270" i="3"/>
  <c r="AF270" i="3"/>
  <c r="AK607" i="3"/>
  <c r="AK592" i="3"/>
  <c r="AF607" i="3"/>
  <c r="AF592" i="3"/>
  <c r="AI270" i="3"/>
  <c r="AO332" i="3"/>
  <c r="AM182" i="3"/>
  <c r="AH177" i="3"/>
  <c r="AH225" i="3"/>
  <c r="AJ116" i="3"/>
  <c r="AJ198" i="3"/>
  <c r="AO235" i="3"/>
  <c r="AI156" i="3"/>
  <c r="AN156" i="3"/>
  <c r="AM194" i="3"/>
  <c r="AK202" i="3"/>
  <c r="AL190" i="3"/>
  <c r="AO352" i="3"/>
  <c r="AH194" i="3"/>
  <c r="AO310" i="3"/>
  <c r="AD344" i="3"/>
  <c r="AN415" i="3"/>
  <c r="AH116" i="3"/>
  <c r="AM173" i="3"/>
  <c r="AD116" i="3"/>
  <c r="AD270" i="3"/>
  <c r="AK116" i="3"/>
  <c r="AM319" i="3"/>
  <c r="AN173" i="3"/>
  <c r="AF156" i="3"/>
  <c r="AJ190" i="3"/>
  <c r="AN239" i="3"/>
  <c r="AJ173" i="3"/>
  <c r="AN177" i="3"/>
  <c r="AN225" i="3"/>
  <c r="AH152" i="3"/>
  <c r="AE270" i="3"/>
  <c r="AH274" i="3"/>
  <c r="AK169" i="3"/>
  <c r="AI194" i="3"/>
  <c r="AM190" i="3"/>
  <c r="AJ270" i="3"/>
  <c r="AL274" i="3"/>
  <c r="AI340" i="3"/>
  <c r="AL235" i="3"/>
  <c r="AN235" i="3"/>
  <c r="AK249" i="3"/>
  <c r="AL173" i="3"/>
  <c r="AN116" i="3"/>
  <c r="AH253" i="3"/>
  <c r="AG186" i="3"/>
  <c r="AE198" i="3"/>
  <c r="AH332" i="3"/>
  <c r="AK173" i="3"/>
  <c r="AL152" i="3"/>
  <c r="AK306" i="3"/>
  <c r="AN344" i="3"/>
  <c r="AD198" i="3"/>
  <c r="AD332" i="3"/>
  <c r="AF332" i="3"/>
  <c r="AN190" i="3"/>
  <c r="AI274" i="3"/>
  <c r="AO348" i="3"/>
  <c r="AI239" i="3"/>
  <c r="AN194" i="3"/>
  <c r="AG152" i="3"/>
  <c r="AN152" i="3"/>
  <c r="AG352" i="3"/>
  <c r="AN169" i="3"/>
  <c r="AM607" i="3"/>
  <c r="AM592" i="3"/>
  <c r="AH306" i="3"/>
  <c r="AI202" i="3"/>
  <c r="AL239" i="3"/>
  <c r="AH198" i="3"/>
  <c r="AN198" i="3"/>
  <c r="AN249" i="3"/>
  <c r="AN495" i="3"/>
  <c r="AH239" i="3"/>
  <c r="AO169" i="3"/>
  <c r="AG336" i="3"/>
  <c r="AK310" i="3"/>
  <c r="AO495" i="3"/>
  <c r="AL607" i="3"/>
  <c r="AL592" i="3"/>
  <c r="AK190" i="3"/>
  <c r="AD202" i="3"/>
  <c r="AN182" i="3"/>
  <c r="AL177" i="3"/>
  <c r="AL225" i="3"/>
  <c r="AI348" i="3"/>
  <c r="AJ274" i="3"/>
  <c r="AD190" i="3"/>
  <c r="AO116" i="3"/>
  <c r="AI116" i="3"/>
  <c r="AJ367" i="3"/>
  <c r="AL202" i="3"/>
  <c r="AD274" i="3"/>
  <c r="AE319" i="3"/>
  <c r="AI336" i="3"/>
  <c r="AK177" i="3"/>
  <c r="AK225" i="3"/>
  <c r="AH336" i="3"/>
  <c r="AK239" i="3"/>
  <c r="AH190" i="3"/>
  <c r="AD348" i="3"/>
  <c r="AL367" i="3"/>
  <c r="AE225" i="3"/>
  <c r="AE177" i="3"/>
  <c r="AL198" i="3"/>
  <c r="AK319" i="3"/>
  <c r="AO182" i="3"/>
  <c r="AK336" i="3"/>
  <c r="AM332" i="3"/>
  <c r="AL336" i="3"/>
  <c r="AJ152" i="3"/>
  <c r="AI152" i="3"/>
  <c r="AN310" i="3"/>
  <c r="AJ336" i="3"/>
  <c r="AE156" i="3"/>
  <c r="AK327" i="3"/>
  <c r="AD607" i="3"/>
  <c r="AD592" i="3"/>
  <c r="AN253" i="3"/>
  <c r="AL169" i="3"/>
  <c r="AL194" i="3"/>
  <c r="AK198" i="3"/>
  <c r="AH182" i="3"/>
  <c r="AM169" i="3"/>
  <c r="AI367" i="3"/>
  <c r="AH202" i="3"/>
  <c r="AE235" i="3"/>
  <c r="AL253" i="3"/>
  <c r="AL156" i="3"/>
  <c r="AG270" i="3"/>
  <c r="AD186" i="3"/>
  <c r="AK152" i="3"/>
  <c r="AO173" i="3"/>
  <c r="AN306" i="3"/>
  <c r="AH249" i="3"/>
  <c r="AF587" i="3"/>
  <c r="AF182" i="3"/>
  <c r="AG182" i="3"/>
  <c r="AN348" i="3"/>
  <c r="AN336" i="3"/>
  <c r="AF344" i="3"/>
  <c r="AF186" i="3"/>
  <c r="AF352" i="3"/>
  <c r="AK340" i="3"/>
  <c r="AL340" i="3"/>
  <c r="AD253" i="3"/>
  <c r="AH340" i="3"/>
  <c r="AO319" i="3"/>
  <c r="AO249" i="3"/>
  <c r="AG344" i="3"/>
  <c r="AN607" i="3"/>
  <c r="AN592" i="3"/>
  <c r="AI173" i="3"/>
  <c r="AJ194" i="3"/>
  <c r="AM270" i="3"/>
  <c r="AO239" i="3"/>
  <c r="AO274" i="3"/>
  <c r="AO344" i="3"/>
  <c r="AI344" i="3"/>
  <c r="AD340" i="3"/>
  <c r="AE239" i="3"/>
  <c r="AI249" i="3"/>
  <c r="AE190" i="3"/>
  <c r="AG310" i="3"/>
  <c r="AE348" i="3"/>
  <c r="AJ239" i="3"/>
  <c r="AN332" i="3"/>
  <c r="AM336" i="3"/>
  <c r="AO607" i="3"/>
  <c r="AO592" i="3"/>
  <c r="AL186" i="3"/>
  <c r="AO152" i="3"/>
  <c r="AG116" i="3"/>
  <c r="AJ235" i="3"/>
  <c r="AI182" i="3"/>
  <c r="AG332" i="3"/>
  <c r="AE327" i="3"/>
  <c r="AJ186" i="3"/>
  <c r="AN274" i="3"/>
  <c r="AL306" i="3"/>
  <c r="AG239" i="3"/>
  <c r="AD249" i="3"/>
  <c r="AD156" i="3"/>
  <c r="AJ352" i="3"/>
  <c r="AD239" i="3"/>
  <c r="AK156" i="3"/>
  <c r="AJ202" i="3"/>
  <c r="AD194" i="3"/>
  <c r="AM116" i="3"/>
  <c r="AJ348" i="3"/>
  <c r="AL319" i="3"/>
  <c r="AN327" i="3"/>
  <c r="AI352" i="3"/>
  <c r="AI190" i="3"/>
  <c r="AN270" i="3"/>
  <c r="AM186" i="3"/>
  <c r="AJ249" i="3"/>
  <c r="AE340" i="3"/>
  <c r="AE202" i="3"/>
  <c r="AE344" i="3"/>
  <c r="AG306" i="3"/>
  <c r="AN352" i="3"/>
  <c r="AN202" i="3"/>
  <c r="AF415" i="3"/>
  <c r="AI314" i="3"/>
  <c r="AI235" i="3"/>
  <c r="AF152" i="3"/>
  <c r="AI253" i="3"/>
  <c r="AG327" i="3"/>
  <c r="AD319" i="3"/>
  <c r="AJ340" i="3"/>
  <c r="AO190" i="3"/>
  <c r="AN367" i="3"/>
  <c r="AH235" i="3"/>
  <c r="AM239" i="3"/>
  <c r="AF239" i="3"/>
  <c r="AD597" i="3"/>
  <c r="AF319" i="3"/>
  <c r="AM198" i="3"/>
  <c r="AK597" i="3"/>
  <c r="AD587" i="3"/>
  <c r="AM495" i="3"/>
  <c r="AI306" i="3"/>
  <c r="AM177" i="3"/>
  <c r="AM225" i="3"/>
  <c r="AD306" i="3"/>
  <c r="AG592" i="3"/>
  <c r="AG607" i="3"/>
  <c r="AK235" i="3"/>
  <c r="AL310" i="3"/>
  <c r="AG314" i="3"/>
  <c r="AI177" i="3"/>
  <c r="AI225" i="3"/>
  <c r="AM367" i="3"/>
  <c r="AM274" i="3"/>
  <c r="AI310" i="3"/>
  <c r="AF235" i="3"/>
  <c r="AF249" i="3"/>
  <c r="AD152" i="3"/>
  <c r="AE597" i="3"/>
  <c r="AM152" i="3"/>
  <c r="AE495" i="3"/>
  <c r="AM202" i="3"/>
  <c r="AE336" i="3"/>
  <c r="AD235" i="3"/>
  <c r="AJ253" i="3"/>
  <c r="AD327" i="3"/>
  <c r="AG587" i="3"/>
  <c r="AI186" i="3"/>
  <c r="AD177" i="3"/>
  <c r="AD225" i="3"/>
  <c r="AO198" i="3"/>
  <c r="AE116" i="3"/>
  <c r="AK194" i="3"/>
  <c r="AJ310" i="3"/>
  <c r="AO336" i="3"/>
  <c r="AF274" i="3"/>
  <c r="AF177" i="3"/>
  <c r="AF225" i="3"/>
  <c r="AL415" i="3"/>
  <c r="AF314" i="3"/>
  <c r="AO194" i="3"/>
  <c r="AH310" i="3"/>
  <c r="AH327" i="3"/>
  <c r="AH314" i="3"/>
  <c r="AG340" i="3"/>
  <c r="AD336" i="3"/>
  <c r="AG173" i="3"/>
  <c r="AG190" i="3"/>
  <c r="AI495" i="3"/>
  <c r="AH415" i="3"/>
  <c r="AD173" i="3"/>
  <c r="AM249" i="3"/>
  <c r="AO177" i="3"/>
  <c r="AO225" i="3"/>
  <c r="AM253" i="3"/>
  <c r="AG235" i="3"/>
  <c r="AH344" i="3"/>
  <c r="AE314" i="3"/>
  <c r="AF340" i="3"/>
  <c r="AJ319" i="3"/>
  <c r="AD352" i="3"/>
  <c r="AD507" i="3"/>
  <c r="AD182" i="3"/>
  <c r="AF310" i="3"/>
  <c r="AE186" i="3"/>
  <c r="AK507" i="3"/>
  <c r="AK587" i="3"/>
  <c r="AH220" i="3"/>
  <c r="AH243" i="3"/>
  <c r="AH319" i="3"/>
  <c r="AJ327" i="3"/>
  <c r="AK367" i="3"/>
  <c r="AG253" i="3"/>
  <c r="AG156" i="3"/>
  <c r="AF173" i="3"/>
  <c r="AG603" i="3"/>
  <c r="AM352" i="3"/>
  <c r="AE173" i="3"/>
  <c r="AD314" i="3"/>
  <c r="AL270" i="3"/>
  <c r="AG415" i="3"/>
  <c r="AE194" i="3"/>
  <c r="AF243" i="3"/>
  <c r="AF306" i="3"/>
  <c r="AJ597" i="3"/>
  <c r="AF495" i="3"/>
  <c r="AO306" i="3"/>
  <c r="AM327" i="3"/>
  <c r="AK352" i="3"/>
  <c r="AG500" i="3"/>
  <c r="AG514" i="3"/>
  <c r="AG274" i="3"/>
  <c r="AH352" i="3"/>
  <c r="AE152" i="3"/>
  <c r="AG249" i="3"/>
  <c r="AE253" i="3"/>
  <c r="AF169" i="3"/>
  <c r="AJ344" i="3"/>
  <c r="AN340" i="3"/>
  <c r="AK348" i="3"/>
  <c r="AF603" i="3"/>
  <c r="AJ156" i="3"/>
  <c r="AD169" i="3"/>
  <c r="AN186" i="3"/>
  <c r="AD220" i="3"/>
  <c r="AD243" i="3"/>
  <c r="AD310" i="3"/>
  <c r="AF367" i="3"/>
  <c r="AI597" i="3"/>
  <c r="AF336" i="3"/>
  <c r="AG220" i="3"/>
  <c r="AG243" i="3"/>
  <c r="AG319" i="3"/>
  <c r="AO367" i="3"/>
  <c r="AM310" i="3"/>
  <c r="AD500" i="3"/>
  <c r="AD514" i="3"/>
  <c r="AD603" i="3"/>
  <c r="AF356" i="3"/>
  <c r="AF500" i="3"/>
  <c r="AF514" i="3"/>
  <c r="AO587" i="3"/>
  <c r="AD495" i="3"/>
  <c r="AG169" i="3"/>
  <c r="AI243" i="3"/>
  <c r="AI319" i="3"/>
  <c r="AG348" i="3"/>
  <c r="AJ495" i="3"/>
  <c r="AJ332" i="3"/>
  <c r="AM344" i="3"/>
  <c r="AF190" i="3"/>
  <c r="AJ306" i="3"/>
  <c r="AH367" i="3"/>
  <c r="AO340" i="3"/>
  <c r="AE274" i="3"/>
  <c r="AK344" i="3"/>
  <c r="AI415" i="3"/>
  <c r="AN587" i="3"/>
  <c r="AF194" i="3"/>
  <c r="AM415" i="3"/>
  <c r="AF198" i="3"/>
  <c r="AF253" i="3"/>
  <c r="AF202" i="3"/>
  <c r="AG356" i="3"/>
  <c r="AG495" i="3"/>
  <c r="AH495" i="3"/>
  <c r="AG177" i="3"/>
  <c r="AG225" i="3"/>
  <c r="AM597" i="3"/>
  <c r="AK415" i="3"/>
  <c r="AH603" i="3"/>
  <c r="AF507" i="3"/>
  <c r="AH356" i="3"/>
  <c r="AH500" i="3"/>
  <c r="AH514" i="3"/>
  <c r="AE249" i="3"/>
  <c r="AF597" i="3"/>
  <c r="AK495" i="3"/>
  <c r="AE367" i="3"/>
  <c r="AN220" i="3"/>
  <c r="AN243" i="3"/>
  <c r="AN314" i="3"/>
  <c r="AJ415" i="3"/>
  <c r="AL243" i="3"/>
  <c r="AL314" i="3"/>
  <c r="AK274" i="3"/>
  <c r="AO270" i="3"/>
  <c r="AM235" i="3"/>
  <c r="AL603" i="3"/>
  <c r="AE310" i="3"/>
  <c r="AL495" i="3"/>
  <c r="AE587" i="3"/>
  <c r="AJ603" i="3"/>
  <c r="AE220" i="3"/>
  <c r="AE243" i="3"/>
  <c r="AE306" i="3"/>
  <c r="AK186" i="3"/>
  <c r="AF206" i="3"/>
  <c r="AF230" i="3"/>
  <c r="AF265" i="3"/>
  <c r="AF348" i="3"/>
  <c r="AM340" i="3"/>
  <c r="AI198" i="3"/>
  <c r="AH587" i="3"/>
  <c r="AL249" i="3"/>
  <c r="AD356" i="3"/>
  <c r="AD415" i="3"/>
  <c r="AH348" i="3"/>
  <c r="AO220" i="3"/>
  <c r="AO243" i="3"/>
  <c r="AO314" i="3"/>
  <c r="AG194" i="3"/>
  <c r="AM507" i="3"/>
  <c r="AM587" i="3"/>
  <c r="AJ356" i="3"/>
  <c r="AJ500" i="3"/>
  <c r="AJ514" i="3"/>
  <c r="AL220" i="3"/>
  <c r="AL327" i="3"/>
  <c r="AL356" i="3"/>
  <c r="AL500" i="3"/>
  <c r="AL514" i="3"/>
  <c r="AO507" i="3"/>
  <c r="AM220" i="3"/>
  <c r="AM243" i="3"/>
  <c r="AM314" i="3"/>
  <c r="AM348" i="3"/>
  <c r="AI507" i="3"/>
  <c r="AI587" i="3"/>
  <c r="AH597" i="3"/>
  <c r="AL507" i="3"/>
  <c r="AL587" i="3"/>
  <c r="AL344" i="3"/>
  <c r="AG198" i="3"/>
  <c r="AL348" i="3"/>
  <c r="AE352" i="3"/>
  <c r="AD94" i="3"/>
  <c r="AD101" i="3"/>
  <c r="AD149" i="3"/>
  <c r="AD160" i="3"/>
  <c r="AD206" i="3"/>
  <c r="AD230" i="3"/>
  <c r="AD265" i="3"/>
  <c r="AD367" i="3"/>
  <c r="AG507" i="3"/>
  <c r="AL352" i="3"/>
  <c r="AN507" i="3"/>
  <c r="AK603" i="3"/>
  <c r="AJ220" i="3"/>
  <c r="AJ243" i="3"/>
  <c r="AJ314" i="3"/>
  <c r="AO415" i="3"/>
  <c r="AF101" i="3"/>
  <c r="AF149" i="3"/>
  <c r="AF160" i="3"/>
  <c r="AF220" i="3"/>
  <c r="AF327" i="3"/>
  <c r="AF94" i="3"/>
  <c r="AF116" i="3"/>
  <c r="AG367" i="3"/>
  <c r="AE507" i="3"/>
  <c r="AK206" i="3"/>
  <c r="AK230" i="3"/>
  <c r="AK265" i="3"/>
  <c r="AK356" i="3"/>
  <c r="AK500" i="3"/>
  <c r="AK514" i="3"/>
  <c r="AL94" i="3"/>
  <c r="AL101" i="3"/>
  <c r="AL149" i="3"/>
  <c r="AL160" i="3"/>
  <c r="AL206" i="3"/>
  <c r="AL230" i="3"/>
  <c r="AL265" i="3"/>
  <c r="AL597" i="3"/>
  <c r="AG202" i="3"/>
  <c r="AN597" i="3"/>
  <c r="AO356" i="3"/>
  <c r="AO500" i="3"/>
  <c r="AO514" i="3"/>
  <c r="AO603" i="3"/>
  <c r="AE94" i="3"/>
  <c r="AE101" i="3"/>
  <c r="AE149" i="3"/>
  <c r="AE160" i="3"/>
  <c r="AE206" i="3"/>
  <c r="AE230" i="3"/>
  <c r="AE265" i="3"/>
  <c r="AE356" i="3"/>
  <c r="AE500" i="3"/>
  <c r="AE514" i="3"/>
  <c r="AE603" i="3"/>
  <c r="AI603" i="3"/>
  <c r="AK94" i="3"/>
  <c r="AK101" i="3"/>
  <c r="AK149" i="3"/>
  <c r="AK160" i="3"/>
  <c r="AK220" i="3"/>
  <c r="AK243" i="3"/>
  <c r="AK314" i="3"/>
  <c r="AN94" i="3"/>
  <c r="AN101" i="3"/>
  <c r="AN149" i="3"/>
  <c r="AN160" i="3"/>
  <c r="AN206" i="3"/>
  <c r="AN230" i="3"/>
  <c r="AN265" i="3"/>
  <c r="AN356" i="3"/>
  <c r="AN500" i="3"/>
  <c r="AN514" i="3"/>
  <c r="AN603" i="3"/>
  <c r="AI220" i="3"/>
  <c r="AI327" i="3"/>
  <c r="AG94" i="3"/>
  <c r="AG101" i="3"/>
  <c r="AG149" i="3"/>
  <c r="AG160" i="3"/>
  <c r="AG206" i="3"/>
  <c r="AG230" i="3"/>
  <c r="AG265" i="3"/>
  <c r="AG597" i="3"/>
  <c r="AH94" i="3"/>
  <c r="AH101" i="3"/>
  <c r="AH149" i="3"/>
  <c r="AH160" i="3"/>
  <c r="AH206" i="3"/>
  <c r="AH230" i="3"/>
  <c r="AH265" i="3"/>
  <c r="AH507" i="3"/>
  <c r="AI94" i="3"/>
  <c r="AI101" i="3"/>
  <c r="AI149" i="3"/>
  <c r="AI160" i="3"/>
  <c r="AI206" i="3"/>
  <c r="AI230" i="3"/>
  <c r="AI265" i="3"/>
  <c r="AI356" i="3"/>
  <c r="AI500" i="3"/>
  <c r="AI514" i="3"/>
  <c r="AJ94" i="3"/>
  <c r="AJ101" i="3"/>
  <c r="AJ149" i="3"/>
  <c r="AJ160" i="3"/>
  <c r="AJ206" i="3"/>
  <c r="AJ230" i="3"/>
  <c r="AJ265" i="3"/>
  <c r="AJ507" i="3"/>
  <c r="AJ587" i="3"/>
  <c r="AM94" i="3"/>
  <c r="AM101" i="3"/>
  <c r="AM149" i="3"/>
  <c r="AM160" i="3"/>
  <c r="AM206" i="3"/>
  <c r="AM230" i="3"/>
  <c r="AM265" i="3"/>
  <c r="AM356" i="3"/>
  <c r="AM500" i="3"/>
  <c r="AM514" i="3"/>
  <c r="AM603" i="3"/>
  <c r="AO94" i="3"/>
  <c r="AO101" i="3"/>
  <c r="AO149" i="3"/>
  <c r="AO160" i="3"/>
  <c r="AO206" i="3"/>
  <c r="AO230" i="3"/>
  <c r="AO265" i="3"/>
  <c r="AO597" i="3"/>
  <c r="AL610" i="3" l="1"/>
  <c r="AL4" i="3" s="1"/>
  <c r="AG610" i="3"/>
  <c r="AG4" i="3" s="1"/>
  <c r="AN610" i="3"/>
  <c r="AN4" i="3" s="1"/>
  <c r="AH610" i="3"/>
  <c r="AH4" i="3" s="1"/>
  <c r="AO610" i="3"/>
  <c r="AO4" i="3" s="1"/>
  <c r="AD610" i="3"/>
  <c r="AD4" i="3" s="1"/>
  <c r="AM610" i="3"/>
  <c r="AM4" i="3" s="1"/>
  <c r="AI610" i="3"/>
  <c r="AI4" i="3" s="1"/>
  <c r="AE610" i="3"/>
  <c r="AE4" i="3" s="1"/>
  <c r="AF610" i="3"/>
  <c r="AF4" i="3" s="1"/>
  <c r="AJ610" i="3"/>
  <c r="AJ4" i="3" s="1"/>
  <c r="AK610" i="3"/>
  <c r="AK4" i="3" s="1"/>
  <c r="H14" i="2" l="1"/>
  <c r="H20" i="2" l="1"/>
  <c r="I14" i="2"/>
  <c r="H23" i="2" l="1"/>
  <c r="I80" i="1" s="1"/>
  <c r="I83" i="1" s="1"/>
  <c r="I85" i="1" s="1"/>
  <c r="I86" i="1" s="1"/>
  <c r="I87" i="1" s="1"/>
  <c r="I6" i="1" s="1"/>
  <c r="H26" i="2"/>
  <c r="I20" i="2"/>
  <c r="J14" i="2"/>
  <c r="J20" i="2" s="1"/>
  <c r="J23" i="2" s="1"/>
  <c r="I23" i="2" l="1"/>
  <c r="I26" i="2"/>
  <c r="J80" i="1"/>
  <c r="J83" i="1" s="1"/>
  <c r="J85" i="1" s="1"/>
  <c r="J86" i="1" s="1"/>
  <c r="J87" i="1" s="1"/>
  <c r="J6" i="1" s="1"/>
  <c r="K14" i="2"/>
  <c r="K20" i="2" s="1"/>
  <c r="K23" i="2" s="1"/>
  <c r="K80" i="1" l="1"/>
  <c r="L14" i="2"/>
  <c r="M14" i="2" s="1"/>
  <c r="M20" i="2" s="1"/>
  <c r="M23" i="2" s="1"/>
  <c r="K83" i="1"/>
  <c r="K85" i="1" s="1"/>
  <c r="K86" i="1" s="1"/>
  <c r="K87" i="1" s="1"/>
  <c r="K6" i="1" s="1"/>
  <c r="L80" i="1"/>
  <c r="L20" i="2" l="1"/>
  <c r="L23" i="2" s="1"/>
  <c r="M80" i="1" s="1"/>
  <c r="N14" i="2"/>
  <c r="N20" i="2" s="1"/>
  <c r="N23" i="2" s="1"/>
  <c r="L83" i="1"/>
  <c r="L85" i="1" s="1"/>
  <c r="L86" i="1" s="1"/>
  <c r="L87" i="1" s="1"/>
  <c r="L6" i="1" s="1"/>
  <c r="O14" i="2" l="1"/>
  <c r="O20" i="2" s="1"/>
  <c r="O23" i="2" s="1"/>
  <c r="N80" i="1"/>
  <c r="M83" i="1"/>
  <c r="M85" i="1" s="1"/>
  <c r="M86" i="1" s="1"/>
  <c r="M87" i="1" s="1"/>
  <c r="M6" i="1" s="1"/>
  <c r="P14" i="2" l="1"/>
  <c r="P20" i="2" s="1"/>
  <c r="N83" i="1"/>
  <c r="N85" i="1" s="1"/>
  <c r="N86" i="1" s="1"/>
  <c r="N87" i="1" s="1"/>
  <c r="N6" i="1" s="1"/>
  <c r="O80" i="1"/>
  <c r="P23" i="2" l="1"/>
  <c r="P26" i="2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</calcChain>
</file>

<file path=xl/sharedStrings.xml><?xml version="1.0" encoding="utf-8"?>
<sst xmlns="http://schemas.openxmlformats.org/spreadsheetml/2006/main" count="6504" uniqueCount="595">
  <si>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</si>
  <si>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</si>
  <si>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</si>
  <si>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</si>
  <si>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</si>
  <si>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</si>
  <si>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</si>
  <si>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</si>
  <si>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</si>
  <si>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</si>
  <si>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</si>
  <si>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</si>
  <si>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</si>
  <si>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</si>
  <si>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</si>
  <si>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</si>
  <si>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</si>
  <si>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</si>
  <si>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</si>
  <si>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</si>
  <si>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</si>
  <si>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</si>
  <si>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</si>
  <si>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</si>
  <si>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</si>
  <si>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</si>
  <si>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</si>
  <si>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</si>
  <si>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</si>
  <si>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</si>
  <si>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</si>
  <si>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</si>
  <si>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</si>
  <si>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</si>
  <si>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</si>
  <si>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</si>
  <si>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</si>
  <si>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</si>
  <si>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</si>
  <si>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</si>
  <si>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</si>
  <si>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</si>
  <si>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</si>
  <si>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</si>
  <si>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</si>
  <si>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</si>
  <si>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</si>
  <si>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</si>
  <si>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</si>
  <si>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</si>
  <si>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</si>
  <si>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</si>
  <si>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</si>
  <si>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</si>
  <si>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</si>
  <si>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</si>
  <si>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</si>
  <si>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</si>
  <si>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</si>
  <si>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</si>
  <si>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</si>
  <si>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</si>
  <si>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</si>
  <si>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</si>
  <si>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</si>
  <si>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</si>
  <si>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</si>
  <si>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</si>
  <si>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</si>
  <si>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</si>
  <si>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</si>
  <si>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</si>
  <si>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</si>
  <si>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</si>
  <si>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</si>
  <si>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</si>
  <si>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</si>
  <si>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</si>
  <si>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</si>
  <si>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</si>
  <si>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</si>
  <si>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</si>
  <si>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</si>
  <si>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</si>
  <si>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</si>
  <si>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</si>
  <si>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</si>
  <si>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</si>
  <si>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</si>
  <si>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</si>
  <si>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</si>
  <si>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</si>
  <si>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</si>
  <si>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</si>
  <si>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</si>
  <si>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</si>
  <si>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</si>
  <si>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</si>
  <si>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</si>
  <si>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</si>
  <si>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</si>
  <si>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</si>
  <si>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</si>
  <si>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</si>
  <si>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</si>
  <si>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</si>
  <si>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</si>
  <si>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</si>
  <si>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</si>
  <si>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</si>
  <si>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</si>
  <si>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</si>
  <si>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</si>
  <si>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</si>
  <si>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</si>
  <si>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</si>
  <si>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</si>
  <si>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</si>
  <si>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</si>
  <si>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</si>
  <si>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</si>
  <si>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</si>
  <si>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</si>
  <si>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</si>
  <si>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</si>
  <si>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</si>
  <si>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</si>
  <si>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</si>
  <si>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</si>
  <si>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</si>
  <si>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</si>
  <si>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</si>
  <si>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</si>
  <si>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</si>
  <si>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</si>
  <si>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</si>
  <si>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</si>
  <si>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</si>
  <si>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</si>
  <si>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</si>
  <si>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</si>
  <si>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</si>
  <si>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</si>
  <si>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</si>
  <si>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</si>
  <si>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</si>
  <si>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</si>
  <si>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</si>
  <si>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</si>
  <si>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</si>
  <si>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</si>
  <si>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</si>
  <si>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</si>
  <si>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</si>
  <si>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</si>
  <si>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</si>
  <si>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</si>
  <si>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</si>
  <si>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</si>
  <si>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</si>
  <si>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</si>
  <si>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</si>
  <si>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</si>
  <si>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</si>
  <si>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</si>
  <si>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</si>
  <si>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</si>
  <si>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</si>
  <si>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</si>
  <si>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</si>
  <si>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</si>
  <si>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</si>
  <si>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</si>
  <si>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</si>
  <si>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</si>
  <si>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</si>
  <si>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</si>
  <si>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</si>
  <si>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</si>
  <si>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</si>
  <si>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</si>
  <si>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</si>
  <si>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</si>
  <si>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</si>
  <si>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</si>
  <si>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</si>
  <si>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</si>
  <si>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</si>
  <si>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</si>
  <si>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</si>
  <si>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</si>
  <si>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</si>
  <si>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</si>
  <si>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</si>
  <si>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</si>
  <si>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</si>
  <si>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</si>
  <si>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</si>
  <si>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</si>
  <si>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</si>
  <si>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</si>
  <si>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</si>
  <si>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</si>
  <si>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</si>
  <si>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</si>
  <si>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</si>
  <si>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</si>
  <si>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</si>
  <si>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</si>
  <si>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</si>
  <si>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</si>
  <si>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</si>
  <si>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</si>
  <si>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</si>
  <si>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</si>
  <si>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</si>
  <si>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</si>
  <si>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</si>
  <si>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</si>
  <si>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</si>
  <si>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</si>
  <si>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</si>
  <si>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</si>
  <si>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</si>
  <si>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</si>
  <si>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</si>
  <si>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</si>
  <si>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</si>
  <si>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</si>
  <si>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</si>
  <si>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</si>
  <si>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</si>
  <si>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</si>
  <si>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</si>
  <si>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</si>
  <si>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</si>
  <si>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</si>
  <si>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</si>
  <si>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</si>
  <si>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</si>
  <si>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</si>
  <si>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</si>
  <si>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</si>
  <si>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</si>
  <si>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</si>
  <si>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</si>
  <si>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</si>
  <si>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</si>
  <si>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</si>
  <si>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</si>
  <si>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</si>
  <si>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</si>
  <si>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</si>
  <si>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</si>
  <si>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</si>
  <si>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</si>
  <si>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</si>
  <si>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</si>
  <si>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</si>
  <si>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</si>
  <si>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</si>
  <si>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</si>
  <si>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</si>
  <si>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</si>
  <si>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</si>
  <si>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</si>
  <si>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</si>
  <si>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</si>
  <si>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</si>
  <si>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</si>
  <si>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</si>
  <si>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</si>
  <si>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</si>
  <si>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</si>
  <si>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</si>
  <si>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</si>
  <si>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</si>
  <si>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</si>
  <si>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</si>
  <si>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</si>
  <si>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</si>
  <si>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</si>
  <si>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</si>
  <si>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</si>
  <si>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</si>
  <si>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</si>
  <si>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</si>
  <si>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</si>
  <si>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</si>
  <si>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</si>
  <si>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</si>
  <si>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</si>
  <si>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</si>
  <si>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</si>
  <si>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</si>
  <si>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</si>
  <si>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</si>
  <si>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</si>
  <si>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</si>
  <si>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</si>
  <si>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</si>
  <si>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</si>
  <si>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</si>
  <si>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</si>
  <si>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</si>
  <si>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</si>
  <si>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</si>
  <si>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</si>
  <si>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</si>
  <si>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</si>
  <si>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</si>
  <si>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</si>
  <si>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</si>
  <si>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</si>
  <si>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</si>
  <si>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</si>
  <si>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</si>
  <si>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</si>
  <si>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</si>
  <si>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</si>
  <si>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</si>
  <si>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</si>
  <si>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</si>
  <si>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</si>
  <si>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</si>
  <si>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</si>
  <si>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</si>
  <si>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</si>
  <si>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</si>
  <si>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</si>
  <si>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</si>
  <si>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</si>
  <si>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</si>
  <si>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</si>
  <si>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</si>
  <si>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</si>
  <si>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</si>
  <si>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</si>
  <si>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</si>
  <si>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</si>
  <si>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</si>
  <si>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</si>
  <si>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</si>
  <si>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</si>
  <si>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</si>
  <si>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</si>
  <si>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</si>
  <si>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</si>
  <si>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</si>
  <si>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</si>
  <si>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</si>
  <si>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</si>
  <si>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</si>
  <si>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</si>
  <si>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</si>
  <si>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</si>
  <si>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</si>
  <si>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</si>
  <si>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</si>
  <si>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</si>
  <si>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</si>
  <si>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</si>
  <si>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</si>
  <si>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</si>
  <si>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</si>
  <si>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</si>
  <si>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</si>
  <si>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</si>
  <si>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</si>
  <si>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</si>
  <si>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</si>
  <si>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</si>
  <si>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</si>
  <si>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</si>
  <si>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</si>
  <si>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</si>
  <si>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</si>
  <si>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</si>
  <si>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</si>
  <si>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</si>
  <si>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</si>
  <si>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</si>
  <si>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</si>
  <si>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</si>
  <si>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</si>
  <si>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</si>
  <si>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</si>
  <si>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</si>
  <si>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</si>
  <si>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</si>
  <si>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</si>
  <si>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</si>
  <si>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</si>
  <si>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</si>
  <si>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</si>
  <si>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</si>
  <si>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</si>
  <si>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</si>
  <si>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</si>
  <si>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</si>
  <si>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</si>
  <si>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</si>
  <si>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</si>
  <si>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</si>
  <si>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</si>
  <si>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</si>
  <si>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</si>
  <si>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</si>
  <si>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</si>
  <si>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</si>
  <si>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</si>
  <si>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</si>
  <si>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</si>
  <si>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</si>
  <si>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</si>
  <si>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</si>
  <si>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</si>
  <si>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</si>
  <si>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</si>
  <si>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</si>
  <si>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</si>
  <si>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</si>
  <si>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</si>
  <si>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</si>
  <si>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</si>
  <si>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</si>
  <si>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</si>
  <si>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</si>
  <si>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</si>
  <si>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</si>
  <si>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</si>
  <si>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</si>
  <si>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</si>
  <si>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</si>
  <si>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</si>
  <si>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</si>
  <si>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</si>
  <si>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</si>
  <si>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</si>
  <si>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</si>
  <si>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</si>
  <si>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</si>
  <si>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</si>
  <si>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</si>
  <si>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</si>
  <si>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</si>
  <si>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</si>
  <si>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</si>
  <si>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</si>
  <si>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</si>
  <si>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</si>
  <si>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</si>
  <si>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</si>
  <si>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</si>
  <si>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</si>
  <si>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</si>
  <si>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</si>
  <si>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</si>
  <si>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</si>
  <si>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</si>
  <si>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</si>
  <si>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</si>
  <si>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</si>
  <si>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</si>
  <si>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</si>
  <si>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</si>
  <si>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</si>
  <si>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</si>
  <si>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</si>
  <si>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</si>
  <si>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</si>
  <si>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</si>
  <si>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</si>
  <si>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</si>
  <si>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</si>
  <si>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</si>
  <si>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</si>
  <si>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</si>
  <si>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</si>
  <si>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</si>
  <si>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</si>
  <si>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</si>
  <si>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</si>
  <si>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</si>
  <si>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</si>
  <si>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</si>
  <si>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</si>
  <si>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</si>
  <si>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</si>
  <si>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</si>
  <si>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</si>
  <si>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</si>
  <si>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</si>
  <si>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</si>
  <si>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</si>
  <si>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</si>
  <si>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</si>
  <si>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</si>
  <si>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 xml:space="preserve">Excel Air Pte., Ltd. </t>
  </si>
  <si>
    <t>SGD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</si>
  <si>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</si>
  <si>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</si>
  <si>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</si>
  <si>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</si>
  <si>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</si>
  <si>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</si>
  <si>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</si>
  <si>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</si>
  <si>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</si>
  <si>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</si>
  <si>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</si>
  <si>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</si>
  <si>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</si>
  <si>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</si>
  <si>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</si>
  <si>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</si>
  <si>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</si>
  <si>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</si>
  <si>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</si>
  <si>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</si>
  <si>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</si>
  <si>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</si>
  <si>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</si>
  <si>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</si>
  <si>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</si>
  <si>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</si>
  <si>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</si>
  <si>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</si>
  <si>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</si>
  <si>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</si>
  <si>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</si>
  <si>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</si>
  <si>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</si>
  <si>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</si>
  <si>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</si>
  <si>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</si>
  <si>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</si>
  <si>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</si>
  <si>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</si>
  <si>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</si>
  <si>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</si>
  <si>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</si>
  <si>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</si>
  <si>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</si>
  <si>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</si>
  <si>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</si>
  <si>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</si>
  <si>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</si>
  <si>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</si>
  <si>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</si>
  <si>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</si>
  <si>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</si>
  <si>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</si>
  <si>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</si>
  <si>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</si>
  <si>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</si>
  <si>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</si>
  <si>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</si>
  <si>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</si>
  <si>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</si>
  <si>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</si>
  <si>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</si>
  <si>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</si>
  <si>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</si>
  <si>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</si>
  <si>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</si>
  <si>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</si>
  <si>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</si>
  <si>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</si>
  <si>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</si>
  <si>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Local Book</t>
  </si>
  <si>
    <t>Adjustment for Consol</t>
  </si>
  <si>
    <t>Debit</t>
  </si>
  <si>
    <t>Credit</t>
  </si>
  <si>
    <t xml:space="preserve">  RE YE in template  </t>
  </si>
  <si>
    <t xml:space="preserve">  PL Y2025  </t>
  </si>
  <si>
    <t xml:space="preserve">  Diff  </t>
  </si>
  <si>
    <t>CONSULTANCY AND/OR MARKETING FEE</t>
  </si>
  <si>
    <t>Dr</t>
  </si>
  <si>
    <t>Cr.</t>
  </si>
  <si>
    <t>FY2024 Audit Adjustment</t>
  </si>
  <si>
    <t>Profit as per management accounts</t>
  </si>
  <si>
    <t>Profit as per audited accounts</t>
  </si>
  <si>
    <t>INTEREST ON LEASE LIABILITTIES</t>
  </si>
  <si>
    <t>WITHHOLDING TAX EXPENSES</t>
  </si>
  <si>
    <t>Audit ADJ FY23</t>
  </si>
  <si>
    <t>Adjust IAS 12</t>
  </si>
  <si>
    <t>2024 Q4</t>
  </si>
  <si>
    <t>2025 Q1</t>
  </si>
  <si>
    <t>Balance Sheet as at 31.12.24</t>
  </si>
  <si>
    <t>Balance Sheet as</t>
  </si>
  <si>
    <t>DTA/DTL</t>
  </si>
  <si>
    <t>Adjust</t>
  </si>
  <si>
    <t>Dr.</t>
  </si>
  <si>
    <t xml:space="preserve">Retained 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</si>
</sst>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#,##0.00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Arial Narrow"/>
      <family val="2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26" fillId="0" borderId="0" applyFont="0" applyFill="0" applyBorder="0" applyAlignment="0" applyProtection="0"/>
    <xf numFmtId="0" fontId="27" fillId="0" borderId="0"/>
  </cellStyleXfs>
  <cellXfs count="282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0" fontId="3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0" fontId="19" fillId="16" borderId="0" xfId="0" applyFont="1" applyFill="1"/>
    <xf numFmtId="0" fontId="15" fillId="16" borderId="0" xfId="0" applyFont="1" applyFill="1"/>
    <xf numFmtId="164" fontId="2" fillId="8" borderId="8" xfId="0" applyNumberFormat="1" applyFont="1" applyFill="1" applyBorder="1" applyAlignment="1">
      <alignment horizontal="centerContinuous"/>
    </xf>
    <xf numFmtId="164" fontId="3" fillId="16" borderId="0" xfId="0" applyNumberFormat="1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10" fillId="7" borderId="8" xfId="0" applyNumberFormat="1" applyFont="1" applyFill="1" applyBorder="1" applyAlignment="1">
      <alignment vertical="center"/>
    </xf>
    <xf numFmtId="164" fontId="10" fillId="7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>
      <alignment vertical="center"/>
    </xf>
    <xf numFmtId="164" fontId="10" fillId="0" borderId="13" xfId="0" applyNumberFormat="1" applyFont="1" applyBorder="1" applyAlignment="1" applyProtection="1">
      <alignment vertical="center"/>
      <protection locked="0"/>
    </xf>
    <xf numFmtId="164" fontId="10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164" fontId="3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3" fillId="15" borderId="0" xfId="0" applyNumberFormat="1" applyFont="1" applyFill="1" applyProtection="1">
      <protection locked="0"/>
    </xf>
    <xf numFmtId="43" fontId="2" fillId="6" borderId="6" xfId="0" applyNumberFormat="1" applyFont="1" applyFill="1" applyBorder="1" applyAlignment="1">
      <alignment horizontal="center"/>
    </xf>
    <xf numFmtId="43" fontId="3" fillId="5" borderId="6" xfId="0" applyNumberFormat="1" applyFont="1" applyFill="1" applyBorder="1"/>
    <xf numFmtId="43" fontId="3" fillId="7" borderId="6" xfId="0" applyNumberFormat="1" applyFont="1" applyFill="1" applyBorder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164" fontId="10" fillId="0" borderId="17" xfId="0" applyNumberFormat="1" applyFont="1" applyBorder="1" applyAlignment="1" applyProtection="1">
      <alignment vertical="center"/>
      <protection locked="0"/>
    </xf>
    <xf numFmtId="164" fontId="10" fillId="7" borderId="18" xfId="0" applyNumberFormat="1" applyFont="1" applyFill="1" applyBorder="1" applyAlignment="1">
      <alignment vertical="center"/>
    </xf>
    <xf numFmtId="164" fontId="3" fillId="11" borderId="18" xfId="0" applyNumberFormat="1" applyFont="1" applyFill="1" applyBorder="1" applyAlignment="1">
      <alignment vertical="center"/>
    </xf>
    <xf numFmtId="164" fontId="9" fillId="8" borderId="19" xfId="0" quotePrefix="1" applyNumberFormat="1" applyFont="1" applyFill="1" applyBorder="1" applyAlignment="1">
      <alignment horizontal="centerContinuous" vertical="center"/>
    </xf>
    <xf numFmtId="164" fontId="9" fillId="8" borderId="19" xfId="0" applyNumberFormat="1" applyFont="1" applyFill="1" applyBorder="1" applyAlignment="1">
      <alignment horizontal="centerContinuous" vertical="center"/>
    </xf>
    <xf numFmtId="43" fontId="2" fillId="6" borderId="20" xfId="0" applyNumberFormat="1" applyFont="1" applyFill="1" applyBorder="1" applyAlignment="1">
      <alignment horizontal="centerContinuous"/>
    </xf>
    <xf numFmtId="43" fontId="3" fillId="6" borderId="20" xfId="0" applyNumberFormat="1" applyFont="1" applyFill="1" applyBorder="1" applyAlignment="1">
      <alignment horizontal="centerContinuous"/>
    </xf>
    <xf numFmtId="43" fontId="2" fillId="6" borderId="21" xfId="1" applyFont="1" applyFill="1" applyBorder="1" applyAlignment="1">
      <alignment horizontal="center" vertical="center"/>
    </xf>
    <xf numFmtId="164" fontId="3" fillId="15" borderId="0" xfId="0" applyNumberFormat="1" applyFont="1" applyFill="1" applyProtection="1">
      <protection locked="0"/>
    </xf>
    <xf numFmtId="164" fontId="3" fillId="15" borderId="0" xfId="0" applyNumberFormat="1" applyFont="1" applyFill="1" applyAlignment="1" applyProtection="1">
      <alignment horizontal="left" vertical="center"/>
      <protection locked="0"/>
    </xf>
    <xf numFmtId="0" fontId="24" fillId="0" borderId="0" xfId="0" applyFont="1"/>
    <xf numFmtId="43" fontId="0" fillId="0" borderId="0" xfId="1" applyFont="1"/>
    <xf numFmtId="43" fontId="0" fillId="0" borderId="10" xfId="1" applyFont="1" applyBorder="1"/>
    <xf numFmtId="0" fontId="0" fillId="0" borderId="0" xfId="0" applyAlignment="1">
      <alignment horizontal="center"/>
    </xf>
    <xf numFmtId="43" fontId="22" fillId="0" borderId="0" xfId="1" applyFont="1" applyFill="1"/>
    <xf numFmtId="43" fontId="0" fillId="0" borderId="0" xfId="0" applyNumberFormat="1"/>
    <xf numFmtId="43" fontId="0" fillId="0" borderId="0" xfId="1" applyFont="1" applyFill="1"/>
    <xf numFmtId="43" fontId="0" fillId="0" borderId="10" xfId="0" applyNumberFormat="1" applyBorder="1"/>
    <xf numFmtId="43" fontId="24" fillId="0" borderId="0" xfId="0" applyNumberFormat="1" applyFont="1"/>
    <xf numFmtId="43" fontId="0" fillId="0" borderId="0" xfId="1" applyFont="1" applyBorder="1"/>
    <xf numFmtId="0" fontId="25" fillId="5" borderId="0" xfId="0" applyFont="1" applyFill="1" applyAlignment="1">
      <alignment horizontal="left" vertical="center"/>
    </xf>
    <xf numFmtId="0" fontId="25" fillId="5" borderId="0" xfId="0" applyFont="1" applyFill="1" applyAlignment="1">
      <alignment horizontal="centerContinuous" vertical="center"/>
    </xf>
    <xf numFmtId="164" fontId="3" fillId="0" borderId="0" xfId="4" applyNumberFormat="1" applyFont="1" applyAlignment="1">
      <alignment vertical="center"/>
    </xf>
    <xf numFmtId="0" fontId="6" fillId="0" borderId="0" xfId="0" applyFont="1"/>
    <xf numFmtId="10" fontId="4" fillId="0" borderId="0" xfId="4" applyNumberFormat="1" applyFont="1" applyAlignment="1">
      <alignment horizontal="center" vertical="center"/>
    </xf>
    <xf numFmtId="168" fontId="6" fillId="0" borderId="0" xfId="0" applyNumberFormat="1" applyFont="1"/>
    <xf numFmtId="43" fontId="6" fillId="0" borderId="0" xfId="1" applyFont="1"/>
    <xf numFmtId="164" fontId="2" fillId="10" borderId="22" xfId="4" applyNumberFormat="1" applyFont="1" applyFill="1" applyBorder="1" applyAlignment="1">
      <alignment horizontal="centerContinuous" vertical="center"/>
    </xf>
    <xf numFmtId="0" fontId="3" fillId="10" borderId="23" xfId="0" applyFont="1" applyFill="1" applyBorder="1" applyAlignment="1">
      <alignment horizontal="centerContinuous" vertical="center"/>
    </xf>
    <xf numFmtId="164" fontId="2" fillId="10" borderId="22" xfId="4" applyNumberFormat="1" applyFont="1" applyFill="1" applyBorder="1" applyAlignment="1">
      <alignment horizontal="center" vertical="center"/>
    </xf>
    <xf numFmtId="43" fontId="2" fillId="10" borderId="22" xfId="1" applyFont="1" applyFill="1" applyBorder="1" applyAlignment="1">
      <alignment horizontal="center" vertical="center"/>
    </xf>
    <xf numFmtId="164" fontId="2" fillId="0" borderId="0" xfId="4" applyNumberFormat="1" applyFont="1" applyAlignment="1">
      <alignment vertical="center"/>
    </xf>
    <xf numFmtId="164" fontId="3" fillId="0" borderId="0" xfId="4" applyNumberFormat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2" fillId="3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43" fontId="6" fillId="0" borderId="0" xfId="0" applyNumberFormat="1" applyFont="1"/>
    <xf numFmtId="168" fontId="6" fillId="10" borderId="0" xfId="0" applyNumberFormat="1" applyFont="1" applyFill="1"/>
    <xf numFmtId="43" fontId="2" fillId="3" borderId="24" xfId="0" applyNumberFormat="1" applyFont="1" applyFill="1" applyBorder="1" applyAlignment="1">
      <alignment horizontal="center" vertical="center"/>
    </xf>
    <xf numFmtId="17" fontId="2" fillId="3" borderId="24" xfId="0" applyNumberFormat="1" applyFont="1" applyFill="1" applyBorder="1" applyAlignment="1">
      <alignment horizontal="center" vertical="center"/>
    </xf>
    <xf numFmtId="17" fontId="2" fillId="5" borderId="24" xfId="0" applyNumberFormat="1" applyFont="1" applyFill="1" applyBorder="1" applyAlignment="1">
      <alignment horizontal="center" vertical="center"/>
    </xf>
    <xf numFmtId="43" fontId="22" fillId="0" borderId="0" xfId="1" applyFont="1"/>
    <xf numFmtId="164" fontId="2" fillId="3" borderId="25" xfId="0" applyNumberFormat="1" applyFont="1" applyFill="1" applyBorder="1" applyAlignment="1">
      <alignment vertical="center"/>
    </xf>
    <xf numFmtId="43" fontId="3" fillId="3" borderId="26" xfId="0" applyNumberFormat="1" applyFont="1" applyFill="1" applyBorder="1" applyAlignment="1">
      <alignment vertical="center"/>
    </xf>
    <xf numFmtId="43" fontId="2" fillId="3" borderId="27" xfId="0" applyNumberFormat="1" applyFont="1" applyFill="1" applyBorder="1" applyAlignment="1">
      <alignment horizontal="center" vertical="center"/>
    </xf>
    <xf numFmtId="17" fontId="2" fillId="3" borderId="27" xfId="0" applyNumberFormat="1" applyFont="1" applyFill="1" applyBorder="1" applyAlignment="1">
      <alignment horizontal="center" vertical="center"/>
    </xf>
    <xf numFmtId="17" fontId="2" fillId="5" borderId="27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8" xfId="0" applyNumberFormat="1" applyFont="1" applyFill="1" applyBorder="1" applyAlignment="1">
      <alignment horizontal="centerContinuous"/>
    </xf>
    <xf numFmtId="43" fontId="3" fillId="6" borderId="28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6">
    <cellStyle name="Comma" xfId="1" builtinId="3"/>
    <cellStyle name="Comma 100 2" xfId="4" xr:uid="{00000000-0005-0000-0000-000001000000}"/>
    <cellStyle name="Normal" xfId="0" builtinId="0"/>
    <cellStyle name="Normal 2" xfId="5" xr:uid="{00000000-0005-0000-0000-000003000000}"/>
    <cellStyle name="Normal 2 2" xfId="2" xr:uid="{00000000-0005-0000-0000-000004000000}"/>
    <cellStyle name="Normal 2 2 2" xfId="3" xr:uid="{00000000-0005-0000-0000-000005000000}"/>
  </cellStyles>
  <dxfs count="2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icargo-my.sharepoint.com/personal/yossawadee_anicargo_com/Documents/Ploy/P_ANI/P_ANI/P_ANI/ANI_Consol/ANI_Template_FS/Template_FS_2025_Q2/FS2025-Q2_ECA-SG.xlsx" TargetMode="External"/><Relationship Id="rId1" Type="http://schemas.openxmlformats.org/officeDocument/2006/relationships/externalLinkPath" Target="/personal/yossawadee_anicargo_com/Documents/Ploy/P_ANI/P_ANI/P_ANI/ANI_Consol/ANI_Template_FS/Template_FS_2025_Q2/FS2025-Q2_ECA-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company"/>
      <sheetName val="Matt"/>
      <sheetName val="Exrate_24"/>
      <sheetName val="Exrate_25"/>
      <sheetName val="Eliminate_Sub"/>
      <sheetName val="Eliminate_RPT"/>
      <sheetName val="Detail Elim"/>
      <sheetName val="BS"/>
      <sheetName val="PL"/>
      <sheetName val="TB"/>
      <sheetName val="TB_Q1"/>
      <sheetName val="TB_Q2"/>
      <sheetName val="TB_Q3"/>
      <sheetName val="TB_Q4"/>
      <sheetName val="Summary Adj."/>
      <sheetName val="A1"/>
      <sheetName val="A2"/>
      <sheetName val="A3"/>
      <sheetName val="A4"/>
      <sheetName val="A5"/>
      <sheetName val="A6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7_1"/>
      <sheetName val="A18"/>
      <sheetName val="A20"/>
      <sheetName val="A21"/>
      <sheetName val="L1"/>
      <sheetName val="L2"/>
      <sheetName val="L3"/>
      <sheetName val="L4"/>
      <sheetName val="L5"/>
      <sheetName val="L6"/>
      <sheetName val="L7"/>
      <sheetName val="L8"/>
      <sheetName val="P1"/>
      <sheetName val="P2"/>
      <sheetName val="P3"/>
      <sheetName val="P4"/>
      <sheetName val="Commitment"/>
      <sheetName val="Risk_Currency"/>
      <sheetName val="Aging AP"/>
      <sheetName val="Top10"/>
      <sheetName val="CF"/>
      <sheetName val="Movement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Co. Name:</v>
          </cell>
          <cell r="H1">
            <v>-4389788.41</v>
          </cell>
        </row>
        <row r="2">
          <cell r="H2">
            <v>4389788.4100000011</v>
          </cell>
        </row>
        <row r="3">
          <cell r="H3">
            <v>0</v>
          </cell>
        </row>
        <row r="6">
          <cell r="H6" t="str">
            <v>Total TB</v>
          </cell>
        </row>
        <row r="7">
          <cell r="A7" t="str">
            <v>Account No.</v>
          </cell>
        </row>
        <row r="8">
          <cell r="A8">
            <v>11100</v>
          </cell>
          <cell r="H8">
            <v>359699.58</v>
          </cell>
        </row>
        <row r="9">
          <cell r="A9">
            <v>11101</v>
          </cell>
          <cell r="H9">
            <v>-331615.96999999997</v>
          </cell>
        </row>
        <row r="10">
          <cell r="A10">
            <v>11200</v>
          </cell>
          <cell r="H10">
            <v>35465.279999999999</v>
          </cell>
        </row>
        <row r="11">
          <cell r="A11">
            <v>11201</v>
          </cell>
          <cell r="H11">
            <v>-28371.79</v>
          </cell>
        </row>
        <row r="12">
          <cell r="A12">
            <v>11300</v>
          </cell>
          <cell r="H12">
            <v>41869.54</v>
          </cell>
        </row>
        <row r="13">
          <cell r="A13">
            <v>11301</v>
          </cell>
          <cell r="H13">
            <v>-33663.129999999997</v>
          </cell>
        </row>
        <row r="14">
          <cell r="A14">
            <v>11400</v>
          </cell>
          <cell r="H14">
            <v>2880</v>
          </cell>
        </row>
        <row r="15">
          <cell r="A15">
            <v>11401</v>
          </cell>
          <cell r="H15">
            <v>-432</v>
          </cell>
        </row>
        <row r="16">
          <cell r="A16">
            <v>11500</v>
          </cell>
          <cell r="H16">
            <v>841288</v>
          </cell>
        </row>
        <row r="17">
          <cell r="A17">
            <v>11501</v>
          </cell>
          <cell r="H17">
            <v>-311794.84000000003</v>
          </cell>
        </row>
        <row r="18">
          <cell r="A18">
            <v>11600</v>
          </cell>
          <cell r="H18">
            <v>0</v>
          </cell>
        </row>
        <row r="19">
          <cell r="A19">
            <v>11601</v>
          </cell>
          <cell r="H19">
            <v>0</v>
          </cell>
        </row>
        <row r="20">
          <cell r="A20">
            <v>11700</v>
          </cell>
          <cell r="H20">
            <v>0</v>
          </cell>
        </row>
        <row r="21">
          <cell r="A21">
            <v>11701</v>
          </cell>
          <cell r="H21">
            <v>0</v>
          </cell>
        </row>
        <row r="22">
          <cell r="A22">
            <v>12001</v>
          </cell>
          <cell r="H22">
            <v>0</v>
          </cell>
        </row>
        <row r="23">
          <cell r="A23">
            <v>12002</v>
          </cell>
          <cell r="H23">
            <v>0</v>
          </cell>
        </row>
        <row r="24">
          <cell r="A24">
            <v>12003</v>
          </cell>
          <cell r="H24">
            <v>0</v>
          </cell>
        </row>
        <row r="25">
          <cell r="A25">
            <v>13011</v>
          </cell>
          <cell r="H25">
            <v>0</v>
          </cell>
        </row>
        <row r="26">
          <cell r="A26">
            <v>13012</v>
          </cell>
          <cell r="H26">
            <v>0</v>
          </cell>
        </row>
        <row r="27">
          <cell r="A27">
            <v>13021</v>
          </cell>
          <cell r="H27">
            <v>0</v>
          </cell>
        </row>
        <row r="28">
          <cell r="A28">
            <v>13022</v>
          </cell>
          <cell r="H28">
            <v>0</v>
          </cell>
        </row>
        <row r="29">
          <cell r="A29">
            <v>13023</v>
          </cell>
          <cell r="H29">
            <v>0</v>
          </cell>
        </row>
        <row r="30">
          <cell r="A30">
            <v>13024</v>
          </cell>
          <cell r="H30">
            <v>0</v>
          </cell>
        </row>
        <row r="31">
          <cell r="A31">
            <v>13031</v>
          </cell>
          <cell r="H31">
            <v>0</v>
          </cell>
        </row>
        <row r="32">
          <cell r="A32">
            <v>13032</v>
          </cell>
          <cell r="H32">
            <v>0</v>
          </cell>
        </row>
        <row r="33">
          <cell r="A33">
            <v>13041</v>
          </cell>
          <cell r="H33">
            <v>0</v>
          </cell>
        </row>
        <row r="34">
          <cell r="A34">
            <v>13042</v>
          </cell>
          <cell r="H34">
            <v>0</v>
          </cell>
        </row>
        <row r="35">
          <cell r="A35">
            <v>13043</v>
          </cell>
          <cell r="H35">
            <v>0</v>
          </cell>
        </row>
        <row r="36">
          <cell r="A36">
            <v>13044</v>
          </cell>
          <cell r="H36">
            <v>0</v>
          </cell>
        </row>
        <row r="37">
          <cell r="A37">
            <v>13045</v>
          </cell>
          <cell r="H37">
            <v>0</v>
          </cell>
        </row>
        <row r="38">
          <cell r="A38">
            <v>13051</v>
          </cell>
          <cell r="H38">
            <v>2086782.14</v>
          </cell>
        </row>
        <row r="39">
          <cell r="A39">
            <v>13052</v>
          </cell>
          <cell r="H39">
            <v>160324.31</v>
          </cell>
        </row>
        <row r="40">
          <cell r="A40">
            <v>13053</v>
          </cell>
          <cell r="H40">
            <v>158090.42000000001</v>
          </cell>
        </row>
        <row r="41">
          <cell r="A41">
            <v>13054</v>
          </cell>
          <cell r="H41">
            <v>365865.85</v>
          </cell>
        </row>
        <row r="42">
          <cell r="A42">
            <v>13055</v>
          </cell>
          <cell r="H42">
            <v>58176.78</v>
          </cell>
        </row>
        <row r="43">
          <cell r="A43">
            <v>13056</v>
          </cell>
          <cell r="H43">
            <v>63790</v>
          </cell>
        </row>
        <row r="44">
          <cell r="A44">
            <v>13061</v>
          </cell>
          <cell r="H44">
            <v>0</v>
          </cell>
        </row>
        <row r="45">
          <cell r="A45">
            <v>13081</v>
          </cell>
          <cell r="H45">
            <v>0</v>
          </cell>
        </row>
        <row r="46">
          <cell r="A46">
            <v>13091</v>
          </cell>
          <cell r="H46">
            <v>0</v>
          </cell>
        </row>
        <row r="47">
          <cell r="A47">
            <v>13101</v>
          </cell>
          <cell r="H47">
            <v>0</v>
          </cell>
        </row>
        <row r="48">
          <cell r="A48">
            <v>13111</v>
          </cell>
          <cell r="H48">
            <v>0</v>
          </cell>
        </row>
        <row r="49">
          <cell r="A49">
            <v>13112</v>
          </cell>
          <cell r="H49">
            <v>0</v>
          </cell>
        </row>
        <row r="50">
          <cell r="A50">
            <v>13113</v>
          </cell>
          <cell r="H50">
            <v>0</v>
          </cell>
        </row>
        <row r="51">
          <cell r="A51">
            <v>13114</v>
          </cell>
          <cell r="H51">
            <v>0</v>
          </cell>
        </row>
        <row r="52">
          <cell r="A52">
            <v>13115</v>
          </cell>
          <cell r="H52">
            <v>0</v>
          </cell>
        </row>
        <row r="53">
          <cell r="A53">
            <v>13116</v>
          </cell>
          <cell r="H53">
            <v>0</v>
          </cell>
        </row>
        <row r="54">
          <cell r="A54">
            <v>13117</v>
          </cell>
          <cell r="H54">
            <v>0</v>
          </cell>
        </row>
        <row r="55">
          <cell r="A55">
            <v>13118</v>
          </cell>
          <cell r="H55">
            <v>0</v>
          </cell>
        </row>
        <row r="56">
          <cell r="A56">
            <v>13121</v>
          </cell>
          <cell r="H56">
            <v>0</v>
          </cell>
        </row>
        <row r="57">
          <cell r="A57">
            <v>13131</v>
          </cell>
          <cell r="H57">
            <v>0</v>
          </cell>
        </row>
        <row r="58">
          <cell r="A58">
            <v>13132</v>
          </cell>
          <cell r="H58">
            <v>0</v>
          </cell>
        </row>
        <row r="59">
          <cell r="A59">
            <v>13133</v>
          </cell>
          <cell r="H59">
            <v>0</v>
          </cell>
        </row>
        <row r="60">
          <cell r="A60">
            <v>13134</v>
          </cell>
          <cell r="H60">
            <v>0</v>
          </cell>
        </row>
        <row r="61">
          <cell r="A61">
            <v>13135</v>
          </cell>
          <cell r="H61">
            <v>0</v>
          </cell>
        </row>
        <row r="62">
          <cell r="A62">
            <v>13136</v>
          </cell>
          <cell r="H62">
            <v>0</v>
          </cell>
        </row>
        <row r="63">
          <cell r="A63">
            <v>13141</v>
          </cell>
          <cell r="H63">
            <v>0</v>
          </cell>
        </row>
        <row r="64">
          <cell r="A64">
            <v>13142</v>
          </cell>
          <cell r="H64">
            <v>0</v>
          </cell>
        </row>
        <row r="65">
          <cell r="A65">
            <v>13143</v>
          </cell>
          <cell r="H65">
            <v>0</v>
          </cell>
        </row>
        <row r="66">
          <cell r="A66">
            <v>13144</v>
          </cell>
          <cell r="H66">
            <v>0</v>
          </cell>
        </row>
        <row r="67">
          <cell r="A67">
            <v>13151</v>
          </cell>
          <cell r="H67">
            <v>0</v>
          </cell>
        </row>
        <row r="68">
          <cell r="A68">
            <v>13152</v>
          </cell>
          <cell r="H68">
            <v>0</v>
          </cell>
        </row>
        <row r="69">
          <cell r="A69">
            <v>13153</v>
          </cell>
          <cell r="H69">
            <v>0</v>
          </cell>
        </row>
        <row r="70">
          <cell r="A70">
            <v>13161</v>
          </cell>
          <cell r="H70">
            <v>0</v>
          </cell>
        </row>
        <row r="71">
          <cell r="A71">
            <v>13162</v>
          </cell>
          <cell r="H71">
            <v>0</v>
          </cell>
        </row>
        <row r="72">
          <cell r="A72">
            <v>13163</v>
          </cell>
          <cell r="H72">
            <v>0</v>
          </cell>
        </row>
        <row r="73">
          <cell r="A73">
            <v>13164</v>
          </cell>
          <cell r="H73">
            <v>0</v>
          </cell>
        </row>
        <row r="74">
          <cell r="A74">
            <v>13171</v>
          </cell>
          <cell r="H74">
            <v>0</v>
          </cell>
        </row>
        <row r="75">
          <cell r="A75">
            <v>13172</v>
          </cell>
          <cell r="H75">
            <v>0</v>
          </cell>
        </row>
        <row r="76">
          <cell r="A76">
            <v>13181</v>
          </cell>
          <cell r="H76">
            <v>0</v>
          </cell>
        </row>
        <row r="77">
          <cell r="A77">
            <v>13182</v>
          </cell>
          <cell r="H77">
            <v>0</v>
          </cell>
        </row>
        <row r="78">
          <cell r="A78">
            <v>13183</v>
          </cell>
          <cell r="H78">
            <v>0</v>
          </cell>
        </row>
        <row r="79">
          <cell r="A79">
            <v>13191</v>
          </cell>
          <cell r="H79">
            <v>0</v>
          </cell>
        </row>
        <row r="80">
          <cell r="A80">
            <v>13192</v>
          </cell>
          <cell r="H80">
            <v>0</v>
          </cell>
        </row>
        <row r="81">
          <cell r="A81">
            <v>13193</v>
          </cell>
          <cell r="H81">
            <v>0</v>
          </cell>
        </row>
        <row r="82">
          <cell r="A82">
            <v>13194</v>
          </cell>
          <cell r="H82">
            <v>0</v>
          </cell>
        </row>
        <row r="83">
          <cell r="A83">
            <v>13195</v>
          </cell>
          <cell r="H83">
            <v>0</v>
          </cell>
        </row>
        <row r="84">
          <cell r="A84">
            <v>13196</v>
          </cell>
          <cell r="H84">
            <v>0</v>
          </cell>
        </row>
        <row r="85">
          <cell r="A85">
            <v>13201</v>
          </cell>
          <cell r="H85">
            <v>0</v>
          </cell>
        </row>
        <row r="86">
          <cell r="A86">
            <v>13202</v>
          </cell>
          <cell r="H86">
            <v>0</v>
          </cell>
        </row>
        <row r="87">
          <cell r="A87">
            <v>13203</v>
          </cell>
          <cell r="H87">
            <v>0</v>
          </cell>
        </row>
        <row r="88">
          <cell r="A88">
            <v>13204</v>
          </cell>
          <cell r="H88">
            <v>0</v>
          </cell>
        </row>
        <row r="89">
          <cell r="A89">
            <v>13205</v>
          </cell>
          <cell r="H89">
            <v>0</v>
          </cell>
        </row>
        <row r="90">
          <cell r="A90">
            <v>13206</v>
          </cell>
          <cell r="H90">
            <v>0</v>
          </cell>
        </row>
        <row r="91">
          <cell r="A91">
            <v>13211</v>
          </cell>
          <cell r="H91">
            <v>0</v>
          </cell>
        </row>
        <row r="92">
          <cell r="A92">
            <v>13212</v>
          </cell>
          <cell r="H92">
            <v>0</v>
          </cell>
        </row>
        <row r="93">
          <cell r="A93">
            <v>13213</v>
          </cell>
          <cell r="H93">
            <v>0</v>
          </cell>
        </row>
        <row r="94">
          <cell r="A94">
            <v>13214</v>
          </cell>
          <cell r="H94">
            <v>0</v>
          </cell>
        </row>
        <row r="95">
          <cell r="A95">
            <v>13215</v>
          </cell>
          <cell r="H95">
            <v>0</v>
          </cell>
        </row>
        <row r="96">
          <cell r="A96">
            <v>13216</v>
          </cell>
          <cell r="H96">
            <v>0</v>
          </cell>
        </row>
        <row r="97">
          <cell r="A97">
            <v>13217</v>
          </cell>
          <cell r="H97">
            <v>0</v>
          </cell>
        </row>
        <row r="98">
          <cell r="A98">
            <v>13221</v>
          </cell>
          <cell r="H98">
            <v>0</v>
          </cell>
        </row>
        <row r="99">
          <cell r="A99">
            <v>13231</v>
          </cell>
          <cell r="H99">
            <v>0</v>
          </cell>
        </row>
        <row r="100">
          <cell r="A100">
            <v>13232</v>
          </cell>
          <cell r="H100">
            <v>0</v>
          </cell>
        </row>
        <row r="101">
          <cell r="A101">
            <v>13241</v>
          </cell>
          <cell r="H101">
            <v>0</v>
          </cell>
        </row>
        <row r="102">
          <cell r="A102">
            <v>13242</v>
          </cell>
          <cell r="H102">
            <v>0</v>
          </cell>
        </row>
        <row r="103">
          <cell r="A103">
            <v>13243</v>
          </cell>
          <cell r="H103">
            <v>0</v>
          </cell>
        </row>
        <row r="104">
          <cell r="A104">
            <v>13251</v>
          </cell>
          <cell r="H104">
            <v>0</v>
          </cell>
        </row>
        <row r="105">
          <cell r="A105">
            <v>13252</v>
          </cell>
          <cell r="H105">
            <v>0</v>
          </cell>
        </row>
        <row r="106">
          <cell r="A106">
            <v>13253</v>
          </cell>
          <cell r="H106">
            <v>0</v>
          </cell>
        </row>
        <row r="107">
          <cell r="A107">
            <v>13254</v>
          </cell>
          <cell r="H107">
            <v>0</v>
          </cell>
        </row>
        <row r="108">
          <cell r="A108">
            <v>13261</v>
          </cell>
          <cell r="H108">
            <v>0</v>
          </cell>
        </row>
        <row r="109">
          <cell r="A109">
            <v>13501</v>
          </cell>
          <cell r="H109">
            <v>1530960</v>
          </cell>
        </row>
        <row r="110">
          <cell r="A110">
            <v>13502</v>
          </cell>
          <cell r="H110">
            <v>0</v>
          </cell>
        </row>
        <row r="111">
          <cell r="A111">
            <v>13503</v>
          </cell>
          <cell r="H111">
            <v>0</v>
          </cell>
        </row>
        <row r="112">
          <cell r="A112">
            <v>13601</v>
          </cell>
          <cell r="H112">
            <v>0</v>
          </cell>
        </row>
        <row r="113">
          <cell r="A113">
            <v>14101</v>
          </cell>
          <cell r="H113">
            <v>212673.5</v>
          </cell>
        </row>
        <row r="114">
          <cell r="A114">
            <v>14102</v>
          </cell>
          <cell r="H114">
            <v>472050.7</v>
          </cell>
        </row>
        <row r="115">
          <cell r="A115">
            <v>14103</v>
          </cell>
          <cell r="H115">
            <v>0</v>
          </cell>
        </row>
        <row r="116">
          <cell r="A116">
            <v>14201</v>
          </cell>
          <cell r="H116">
            <v>144058.42000000001</v>
          </cell>
        </row>
        <row r="117">
          <cell r="A117">
            <v>15001</v>
          </cell>
          <cell r="H117">
            <v>0</v>
          </cell>
        </row>
        <row r="118">
          <cell r="A118">
            <v>15002</v>
          </cell>
          <cell r="H118">
            <v>0</v>
          </cell>
        </row>
        <row r="119">
          <cell r="A119">
            <v>15003</v>
          </cell>
          <cell r="H119">
            <v>0</v>
          </cell>
        </row>
        <row r="120">
          <cell r="A120">
            <v>15004</v>
          </cell>
          <cell r="H120">
            <v>68735.31</v>
          </cell>
        </row>
        <row r="121">
          <cell r="A121">
            <v>15005</v>
          </cell>
          <cell r="H121">
            <v>17695.68</v>
          </cell>
        </row>
        <row r="122">
          <cell r="A122">
            <v>15006</v>
          </cell>
          <cell r="H122">
            <v>0</v>
          </cell>
        </row>
        <row r="123">
          <cell r="A123">
            <v>15007</v>
          </cell>
          <cell r="H123">
            <v>0</v>
          </cell>
        </row>
        <row r="124">
          <cell r="A124">
            <v>15008</v>
          </cell>
          <cell r="H124">
            <v>0</v>
          </cell>
        </row>
        <row r="125">
          <cell r="A125">
            <v>15009</v>
          </cell>
          <cell r="H125">
            <v>0</v>
          </cell>
        </row>
        <row r="126">
          <cell r="A126">
            <v>15010</v>
          </cell>
          <cell r="H126">
            <v>0</v>
          </cell>
        </row>
        <row r="127">
          <cell r="A127">
            <v>15011</v>
          </cell>
          <cell r="H127">
            <v>0</v>
          </cell>
        </row>
        <row r="128">
          <cell r="A128">
            <v>15012</v>
          </cell>
          <cell r="H128">
            <v>0</v>
          </cell>
        </row>
        <row r="129">
          <cell r="A129">
            <v>15013</v>
          </cell>
          <cell r="H129">
            <v>48337.99</v>
          </cell>
        </row>
        <row r="130">
          <cell r="A130">
            <v>15014</v>
          </cell>
          <cell r="H130">
            <v>0</v>
          </cell>
        </row>
        <row r="131">
          <cell r="A131">
            <v>15015</v>
          </cell>
          <cell r="H131">
            <v>0</v>
          </cell>
        </row>
        <row r="132">
          <cell r="A132">
            <v>15016</v>
          </cell>
          <cell r="H132">
            <v>92366.75</v>
          </cell>
        </row>
        <row r="133">
          <cell r="A133">
            <v>15017</v>
          </cell>
          <cell r="H133">
            <v>0</v>
          </cell>
        </row>
        <row r="134">
          <cell r="A134">
            <v>15018</v>
          </cell>
          <cell r="H134">
            <v>0</v>
          </cell>
        </row>
        <row r="135">
          <cell r="H135">
            <v>0</v>
          </cell>
        </row>
        <row r="136">
          <cell r="A136">
            <v>15101</v>
          </cell>
          <cell r="H136">
            <v>0</v>
          </cell>
        </row>
        <row r="137">
          <cell r="A137">
            <v>15102</v>
          </cell>
          <cell r="H137">
            <v>0</v>
          </cell>
        </row>
        <row r="138">
          <cell r="A138">
            <v>15103</v>
          </cell>
          <cell r="H138">
            <v>0</v>
          </cell>
        </row>
        <row r="139">
          <cell r="A139">
            <v>15104</v>
          </cell>
          <cell r="H139">
            <v>0</v>
          </cell>
        </row>
        <row r="140">
          <cell r="A140">
            <v>15105</v>
          </cell>
          <cell r="H140">
            <v>0</v>
          </cell>
        </row>
        <row r="141">
          <cell r="A141">
            <v>15106</v>
          </cell>
          <cell r="H141">
            <v>0</v>
          </cell>
        </row>
        <row r="142">
          <cell r="A142">
            <v>15107</v>
          </cell>
          <cell r="H142">
            <v>0</v>
          </cell>
        </row>
        <row r="143">
          <cell r="A143">
            <v>15108</v>
          </cell>
          <cell r="H143">
            <v>0</v>
          </cell>
        </row>
        <row r="144">
          <cell r="A144">
            <v>15109</v>
          </cell>
          <cell r="H144">
            <v>0</v>
          </cell>
        </row>
        <row r="145">
          <cell r="A145">
            <v>15110</v>
          </cell>
          <cell r="H145">
            <v>0</v>
          </cell>
        </row>
        <row r="146">
          <cell r="A146">
            <v>15111</v>
          </cell>
          <cell r="H146">
            <v>0</v>
          </cell>
        </row>
        <row r="147">
          <cell r="A147">
            <v>15112</v>
          </cell>
          <cell r="H147">
            <v>0</v>
          </cell>
        </row>
        <row r="148">
          <cell r="A148">
            <v>15113</v>
          </cell>
          <cell r="H148">
            <v>0</v>
          </cell>
        </row>
        <row r="149">
          <cell r="A149">
            <v>15114</v>
          </cell>
          <cell r="H149">
            <v>0</v>
          </cell>
        </row>
        <row r="150">
          <cell r="A150">
            <v>15115</v>
          </cell>
          <cell r="H150">
            <v>0</v>
          </cell>
        </row>
        <row r="151">
          <cell r="A151">
            <v>15116</v>
          </cell>
          <cell r="H151">
            <v>0</v>
          </cell>
        </row>
        <row r="152">
          <cell r="A152">
            <v>15117</v>
          </cell>
          <cell r="H152">
            <v>0</v>
          </cell>
        </row>
        <row r="153">
          <cell r="A153">
            <v>15118</v>
          </cell>
          <cell r="H153">
            <v>0</v>
          </cell>
        </row>
        <row r="154">
          <cell r="A154">
            <v>15119</v>
          </cell>
          <cell r="H154">
            <v>0</v>
          </cell>
        </row>
        <row r="155">
          <cell r="A155">
            <v>15120</v>
          </cell>
          <cell r="H155">
            <v>0</v>
          </cell>
        </row>
        <row r="156">
          <cell r="A156">
            <v>15121</v>
          </cell>
          <cell r="H156">
            <v>0</v>
          </cell>
        </row>
        <row r="157">
          <cell r="A157">
            <v>15122</v>
          </cell>
          <cell r="H157">
            <v>0</v>
          </cell>
        </row>
        <row r="158">
          <cell r="A158">
            <v>15123</v>
          </cell>
          <cell r="H158">
            <v>0</v>
          </cell>
        </row>
        <row r="159">
          <cell r="A159">
            <v>15124</v>
          </cell>
          <cell r="H159">
            <v>0</v>
          </cell>
        </row>
        <row r="160">
          <cell r="A160">
            <v>15125</v>
          </cell>
          <cell r="H160">
            <v>0</v>
          </cell>
        </row>
        <row r="161">
          <cell r="A161">
            <v>15126</v>
          </cell>
          <cell r="H161">
            <v>0</v>
          </cell>
        </row>
        <row r="162">
          <cell r="A162">
            <v>15136</v>
          </cell>
          <cell r="H162">
            <v>0</v>
          </cell>
        </row>
        <row r="163">
          <cell r="A163">
            <v>15137</v>
          </cell>
          <cell r="H163">
            <v>0</v>
          </cell>
        </row>
        <row r="164">
          <cell r="A164">
            <v>21000</v>
          </cell>
          <cell r="H164">
            <v>-394396.22</v>
          </cell>
        </row>
        <row r="165">
          <cell r="A165">
            <v>21001</v>
          </cell>
          <cell r="H165">
            <v>0</v>
          </cell>
        </row>
        <row r="166">
          <cell r="A166">
            <v>21002</v>
          </cell>
          <cell r="H166">
            <v>0</v>
          </cell>
        </row>
        <row r="167">
          <cell r="A167">
            <v>22001</v>
          </cell>
          <cell r="H167">
            <v>-217927.86</v>
          </cell>
        </row>
        <row r="168">
          <cell r="A168">
            <v>22002</v>
          </cell>
          <cell r="H168">
            <v>-488.35</v>
          </cell>
        </row>
        <row r="169">
          <cell r="A169">
            <v>22101</v>
          </cell>
          <cell r="H169">
            <v>0</v>
          </cell>
        </row>
        <row r="170">
          <cell r="A170">
            <v>23001</v>
          </cell>
          <cell r="H170">
            <v>0</v>
          </cell>
        </row>
        <row r="171">
          <cell r="A171">
            <v>25001</v>
          </cell>
          <cell r="H171">
            <v>-21566.49</v>
          </cell>
        </row>
        <row r="172">
          <cell r="A172">
            <v>25002</v>
          </cell>
          <cell r="H172">
            <v>0</v>
          </cell>
        </row>
        <row r="173">
          <cell r="A173">
            <v>25003</v>
          </cell>
          <cell r="H173">
            <v>0</v>
          </cell>
        </row>
        <row r="174">
          <cell r="A174">
            <v>25004</v>
          </cell>
          <cell r="H174">
            <v>-295362.96999999997</v>
          </cell>
        </row>
        <row r="175">
          <cell r="A175">
            <v>25005</v>
          </cell>
          <cell r="H175">
            <v>-58726.02</v>
          </cell>
        </row>
        <row r="176">
          <cell r="A176">
            <v>25006</v>
          </cell>
          <cell r="H176">
            <v>-148937.60000000001</v>
          </cell>
        </row>
        <row r="177">
          <cell r="A177">
            <v>25007</v>
          </cell>
          <cell r="H177">
            <v>-407801.5</v>
          </cell>
        </row>
        <row r="178">
          <cell r="A178">
            <v>25008</v>
          </cell>
          <cell r="H178">
            <v>-18138.060000000001</v>
          </cell>
        </row>
        <row r="179">
          <cell r="A179">
            <v>25009</v>
          </cell>
          <cell r="H179">
            <v>0</v>
          </cell>
        </row>
        <row r="180">
          <cell r="A180">
            <v>25010</v>
          </cell>
          <cell r="H180">
            <v>0</v>
          </cell>
        </row>
        <row r="181">
          <cell r="A181">
            <v>25011</v>
          </cell>
          <cell r="H181">
            <v>0</v>
          </cell>
        </row>
        <row r="182">
          <cell r="A182">
            <v>25012</v>
          </cell>
          <cell r="H182">
            <v>-90013.84</v>
          </cell>
        </row>
        <row r="183">
          <cell r="A183">
            <v>25013</v>
          </cell>
          <cell r="H183">
            <v>0</v>
          </cell>
        </row>
        <row r="184">
          <cell r="A184">
            <v>25014</v>
          </cell>
          <cell r="H184">
            <v>0</v>
          </cell>
        </row>
        <row r="185">
          <cell r="A185">
            <v>25015</v>
          </cell>
          <cell r="H185">
            <v>0</v>
          </cell>
        </row>
        <row r="186">
          <cell r="A186">
            <v>25016</v>
          </cell>
          <cell r="H186">
            <v>0</v>
          </cell>
        </row>
        <row r="187">
          <cell r="H187">
            <v>0</v>
          </cell>
        </row>
        <row r="188">
          <cell r="A188" t="str">
            <v>15101L</v>
          </cell>
          <cell r="H188">
            <v>0</v>
          </cell>
        </row>
        <row r="189">
          <cell r="A189" t="str">
            <v>15102L</v>
          </cell>
          <cell r="H189">
            <v>0</v>
          </cell>
        </row>
        <row r="190">
          <cell r="A190" t="str">
            <v>15103L</v>
          </cell>
          <cell r="H190">
            <v>0</v>
          </cell>
        </row>
        <row r="191">
          <cell r="A191" t="str">
            <v>15104L</v>
          </cell>
          <cell r="H191">
            <v>0</v>
          </cell>
        </row>
        <row r="192">
          <cell r="A192" t="str">
            <v>15105L</v>
          </cell>
          <cell r="H192">
            <v>0</v>
          </cell>
        </row>
        <row r="193">
          <cell r="A193" t="str">
            <v>15106L</v>
          </cell>
          <cell r="H193">
            <v>0</v>
          </cell>
        </row>
        <row r="194">
          <cell r="A194" t="str">
            <v>15107L</v>
          </cell>
          <cell r="H194">
            <v>0</v>
          </cell>
        </row>
        <row r="195">
          <cell r="A195" t="str">
            <v>15108L</v>
          </cell>
          <cell r="H195">
            <v>0</v>
          </cell>
        </row>
        <row r="196">
          <cell r="A196" t="str">
            <v>15109L</v>
          </cell>
          <cell r="H196">
            <v>0</v>
          </cell>
        </row>
        <row r="197">
          <cell r="A197" t="str">
            <v>15110L</v>
          </cell>
          <cell r="H197">
            <v>0</v>
          </cell>
        </row>
        <row r="198">
          <cell r="A198" t="str">
            <v>15111L</v>
          </cell>
          <cell r="H198">
            <v>0</v>
          </cell>
        </row>
        <row r="199">
          <cell r="A199" t="str">
            <v>15112L</v>
          </cell>
          <cell r="H199">
            <v>0</v>
          </cell>
        </row>
        <row r="200">
          <cell r="A200" t="str">
            <v>15113L</v>
          </cell>
          <cell r="H200">
            <v>0</v>
          </cell>
        </row>
        <row r="201">
          <cell r="A201" t="str">
            <v>15114L</v>
          </cell>
          <cell r="H201">
            <v>0</v>
          </cell>
        </row>
        <row r="202">
          <cell r="A202" t="str">
            <v>15115L</v>
          </cell>
          <cell r="H202">
            <v>0</v>
          </cell>
        </row>
        <row r="203">
          <cell r="A203" t="str">
            <v>15116L</v>
          </cell>
          <cell r="H203">
            <v>0</v>
          </cell>
        </row>
        <row r="204">
          <cell r="A204" t="str">
            <v>15117L</v>
          </cell>
          <cell r="H204">
            <v>0</v>
          </cell>
        </row>
        <row r="205">
          <cell r="A205" t="str">
            <v>15118L</v>
          </cell>
          <cell r="H205">
            <v>0</v>
          </cell>
        </row>
        <row r="206">
          <cell r="A206" t="str">
            <v>15119L</v>
          </cell>
          <cell r="H206">
            <v>0</v>
          </cell>
        </row>
        <row r="207">
          <cell r="A207" t="str">
            <v>15120L</v>
          </cell>
          <cell r="H207">
            <v>0</v>
          </cell>
        </row>
        <row r="208">
          <cell r="A208" t="str">
            <v>15121L</v>
          </cell>
          <cell r="H208">
            <v>0</v>
          </cell>
        </row>
        <row r="209">
          <cell r="A209" t="str">
            <v>15122L</v>
          </cell>
          <cell r="H209">
            <v>0</v>
          </cell>
        </row>
        <row r="210">
          <cell r="A210" t="str">
            <v>15123L</v>
          </cell>
          <cell r="H210">
            <v>0</v>
          </cell>
        </row>
        <row r="211">
          <cell r="A211" t="str">
            <v>15124L</v>
          </cell>
          <cell r="H211">
            <v>0</v>
          </cell>
        </row>
        <row r="212">
          <cell r="A212" t="str">
            <v>15125L</v>
          </cell>
          <cell r="H212">
            <v>0</v>
          </cell>
        </row>
        <row r="213">
          <cell r="A213" t="str">
            <v>15126L</v>
          </cell>
          <cell r="H213">
            <v>0</v>
          </cell>
        </row>
        <row r="214">
          <cell r="A214" t="str">
            <v>15136L</v>
          </cell>
          <cell r="H214">
            <v>0</v>
          </cell>
        </row>
        <row r="215">
          <cell r="A215" t="str">
            <v>15137L</v>
          </cell>
          <cell r="H215">
            <v>0</v>
          </cell>
        </row>
        <row r="216">
          <cell r="A216">
            <v>30010</v>
          </cell>
          <cell r="H216">
            <v>-500000</v>
          </cell>
        </row>
        <row r="217">
          <cell r="A217">
            <v>30011</v>
          </cell>
          <cell r="H217">
            <v>0</v>
          </cell>
        </row>
        <row r="218">
          <cell r="A218">
            <v>30020</v>
          </cell>
          <cell r="H218">
            <v>0</v>
          </cell>
        </row>
        <row r="219">
          <cell r="A219">
            <v>30030</v>
          </cell>
          <cell r="H219">
            <v>0</v>
          </cell>
        </row>
        <row r="220">
          <cell r="A220">
            <v>30031</v>
          </cell>
          <cell r="H220">
            <v>0</v>
          </cell>
        </row>
        <row r="221">
          <cell r="A221">
            <v>30040</v>
          </cell>
          <cell r="H221">
            <v>-4389788.41</v>
          </cell>
        </row>
        <row r="222">
          <cell r="A222">
            <v>30041</v>
          </cell>
          <cell r="H222">
            <v>1500000</v>
          </cell>
        </row>
        <row r="223">
          <cell r="A223">
            <v>30050</v>
          </cell>
          <cell r="H223">
            <v>0</v>
          </cell>
        </row>
        <row r="224">
          <cell r="A224">
            <v>71000</v>
          </cell>
          <cell r="H224">
            <v>0</v>
          </cell>
        </row>
        <row r="225">
          <cell r="A225">
            <v>71001</v>
          </cell>
          <cell r="H225">
            <v>0</v>
          </cell>
        </row>
        <row r="226">
          <cell r="A226">
            <v>71002</v>
          </cell>
          <cell r="H226">
            <v>0</v>
          </cell>
        </row>
        <row r="227">
          <cell r="A227">
            <v>71003</v>
          </cell>
          <cell r="H227">
            <v>0</v>
          </cell>
        </row>
        <row r="228">
          <cell r="A228">
            <v>71004</v>
          </cell>
          <cell r="H228">
            <v>0</v>
          </cell>
        </row>
        <row r="229">
          <cell r="A229">
            <v>71005</v>
          </cell>
          <cell r="H229">
            <v>0</v>
          </cell>
        </row>
        <row r="230">
          <cell r="A230">
            <v>71006</v>
          </cell>
          <cell r="H230">
            <v>0</v>
          </cell>
        </row>
        <row r="231">
          <cell r="A231">
            <v>71007</v>
          </cell>
          <cell r="H231">
            <v>0</v>
          </cell>
        </row>
        <row r="232">
          <cell r="A232">
            <v>71008</v>
          </cell>
          <cell r="H232">
            <v>0</v>
          </cell>
        </row>
        <row r="233">
          <cell r="A233">
            <v>71009</v>
          </cell>
          <cell r="H233">
            <v>0</v>
          </cell>
        </row>
        <row r="234">
          <cell r="A234">
            <v>71010</v>
          </cell>
          <cell r="H234">
            <v>0</v>
          </cell>
        </row>
        <row r="235">
          <cell r="A235">
            <v>71011</v>
          </cell>
          <cell r="H235">
            <v>0</v>
          </cell>
        </row>
        <row r="236">
          <cell r="A236">
            <v>71012</v>
          </cell>
          <cell r="H236">
            <v>0</v>
          </cell>
        </row>
        <row r="237">
          <cell r="A237">
            <v>71013</v>
          </cell>
          <cell r="H237">
            <v>0</v>
          </cell>
        </row>
        <row r="238">
          <cell r="A238">
            <v>71014</v>
          </cell>
          <cell r="H238">
            <v>0</v>
          </cell>
        </row>
        <row r="239">
          <cell r="A239">
            <v>71015</v>
          </cell>
          <cell r="H239">
            <v>0</v>
          </cell>
        </row>
        <row r="240">
          <cell r="A240">
            <v>71016</v>
          </cell>
          <cell r="H240">
            <v>0</v>
          </cell>
        </row>
        <row r="241">
          <cell r="A241">
            <v>71017</v>
          </cell>
          <cell r="H241">
            <v>0</v>
          </cell>
        </row>
        <row r="242">
          <cell r="A242">
            <v>71018</v>
          </cell>
          <cell r="H242">
            <v>0</v>
          </cell>
        </row>
        <row r="243">
          <cell r="A243">
            <v>71019</v>
          </cell>
          <cell r="H243">
            <v>-2435662.58</v>
          </cell>
        </row>
        <row r="244">
          <cell r="A244">
            <v>71020</v>
          </cell>
          <cell r="H244">
            <v>0</v>
          </cell>
        </row>
        <row r="245">
          <cell r="A245">
            <v>71021</v>
          </cell>
          <cell r="H245">
            <v>0</v>
          </cell>
        </row>
        <row r="246">
          <cell r="A246">
            <v>71022</v>
          </cell>
          <cell r="H246">
            <v>0</v>
          </cell>
        </row>
        <row r="247">
          <cell r="A247">
            <v>71023</v>
          </cell>
          <cell r="H247">
            <v>0</v>
          </cell>
        </row>
        <row r="248">
          <cell r="A248">
            <v>71024</v>
          </cell>
          <cell r="H248">
            <v>0</v>
          </cell>
        </row>
        <row r="249">
          <cell r="A249">
            <v>71025</v>
          </cell>
          <cell r="H249">
            <v>0</v>
          </cell>
        </row>
        <row r="250">
          <cell r="A250">
            <v>71026</v>
          </cell>
          <cell r="H250">
            <v>0</v>
          </cell>
        </row>
        <row r="251">
          <cell r="A251">
            <v>71027</v>
          </cell>
          <cell r="H251">
            <v>0</v>
          </cell>
        </row>
        <row r="252">
          <cell r="A252">
            <v>71028</v>
          </cell>
          <cell r="H252">
            <v>0</v>
          </cell>
        </row>
        <row r="253">
          <cell r="A253">
            <v>71998</v>
          </cell>
          <cell r="H253">
            <v>-1325410.06</v>
          </cell>
        </row>
        <row r="254">
          <cell r="A254">
            <v>72100</v>
          </cell>
          <cell r="H254">
            <v>0</v>
          </cell>
        </row>
        <row r="255">
          <cell r="A255">
            <v>72101</v>
          </cell>
          <cell r="H255">
            <v>0</v>
          </cell>
        </row>
        <row r="256">
          <cell r="A256">
            <v>72102</v>
          </cell>
          <cell r="H256">
            <v>0</v>
          </cell>
        </row>
        <row r="257">
          <cell r="A257">
            <v>72200</v>
          </cell>
          <cell r="H257">
            <v>0</v>
          </cell>
        </row>
        <row r="258">
          <cell r="A258">
            <v>73006</v>
          </cell>
          <cell r="H258">
            <v>0</v>
          </cell>
        </row>
        <row r="259">
          <cell r="A259">
            <v>74100</v>
          </cell>
          <cell r="H259">
            <v>0</v>
          </cell>
        </row>
        <row r="260">
          <cell r="A260">
            <v>74101</v>
          </cell>
          <cell r="H260">
            <v>0</v>
          </cell>
        </row>
        <row r="261">
          <cell r="A261">
            <v>74102</v>
          </cell>
          <cell r="H261">
            <v>0</v>
          </cell>
        </row>
        <row r="262">
          <cell r="A262">
            <v>74200</v>
          </cell>
          <cell r="H262">
            <v>0</v>
          </cell>
        </row>
        <row r="263">
          <cell r="A263">
            <v>74201</v>
          </cell>
          <cell r="H263">
            <v>0</v>
          </cell>
        </row>
        <row r="264">
          <cell r="A264">
            <v>74202</v>
          </cell>
          <cell r="H264">
            <v>0</v>
          </cell>
        </row>
        <row r="265">
          <cell r="A265">
            <v>74203</v>
          </cell>
          <cell r="H265">
            <v>0</v>
          </cell>
        </row>
        <row r="266">
          <cell r="A266">
            <v>74204</v>
          </cell>
          <cell r="H266">
            <v>0</v>
          </cell>
        </row>
        <row r="267">
          <cell r="A267">
            <v>74300</v>
          </cell>
          <cell r="H267">
            <v>0</v>
          </cell>
        </row>
        <row r="268">
          <cell r="A268">
            <v>81000</v>
          </cell>
          <cell r="H268">
            <v>0</v>
          </cell>
        </row>
        <row r="269">
          <cell r="A269">
            <v>81001</v>
          </cell>
          <cell r="H269">
            <v>0</v>
          </cell>
        </row>
        <row r="270">
          <cell r="A270">
            <v>81002</v>
          </cell>
          <cell r="H270">
            <v>0</v>
          </cell>
        </row>
        <row r="271">
          <cell r="A271">
            <v>81003</v>
          </cell>
          <cell r="H271">
            <v>109342.2</v>
          </cell>
        </row>
        <row r="272">
          <cell r="A272">
            <v>81004</v>
          </cell>
          <cell r="H272">
            <v>0</v>
          </cell>
        </row>
        <row r="273">
          <cell r="A273">
            <v>81005</v>
          </cell>
          <cell r="H273">
            <v>0</v>
          </cell>
        </row>
        <row r="274">
          <cell r="A274">
            <v>81006</v>
          </cell>
          <cell r="H274">
            <v>0</v>
          </cell>
        </row>
        <row r="275">
          <cell r="A275">
            <v>81007</v>
          </cell>
          <cell r="H275">
            <v>0</v>
          </cell>
        </row>
        <row r="276">
          <cell r="A276">
            <v>81008</v>
          </cell>
          <cell r="H276">
            <v>0</v>
          </cell>
        </row>
        <row r="277">
          <cell r="A277">
            <v>81009</v>
          </cell>
          <cell r="H277">
            <v>0</v>
          </cell>
        </row>
        <row r="278">
          <cell r="A278">
            <v>81010</v>
          </cell>
          <cell r="H278">
            <v>0</v>
          </cell>
        </row>
        <row r="279">
          <cell r="A279">
            <v>81011</v>
          </cell>
          <cell r="H279">
            <v>0</v>
          </cell>
        </row>
        <row r="280">
          <cell r="A280">
            <v>81012</v>
          </cell>
          <cell r="H280">
            <v>0</v>
          </cell>
        </row>
        <row r="281">
          <cell r="A281">
            <v>81013</v>
          </cell>
          <cell r="H281">
            <v>0</v>
          </cell>
        </row>
        <row r="282">
          <cell r="A282">
            <v>81014</v>
          </cell>
          <cell r="H282">
            <v>0</v>
          </cell>
        </row>
        <row r="283">
          <cell r="A283">
            <v>81015</v>
          </cell>
          <cell r="H283">
            <v>0</v>
          </cell>
        </row>
        <row r="284">
          <cell r="A284">
            <v>81016</v>
          </cell>
          <cell r="H284">
            <v>0</v>
          </cell>
        </row>
        <row r="285">
          <cell r="A285">
            <v>81017</v>
          </cell>
          <cell r="H285">
            <v>0</v>
          </cell>
        </row>
        <row r="286">
          <cell r="A286">
            <v>81018</v>
          </cell>
          <cell r="H286">
            <v>0</v>
          </cell>
        </row>
        <row r="287">
          <cell r="A287">
            <v>81019</v>
          </cell>
          <cell r="H287">
            <v>1766272.66</v>
          </cell>
        </row>
        <row r="288">
          <cell r="A288">
            <v>81020</v>
          </cell>
          <cell r="H288">
            <v>0</v>
          </cell>
        </row>
        <row r="289">
          <cell r="A289">
            <v>81021</v>
          </cell>
          <cell r="H289">
            <v>0</v>
          </cell>
        </row>
        <row r="290">
          <cell r="A290">
            <v>81022</v>
          </cell>
          <cell r="H290">
            <v>0</v>
          </cell>
        </row>
        <row r="291">
          <cell r="A291">
            <v>81023</v>
          </cell>
          <cell r="H291">
            <v>0</v>
          </cell>
        </row>
        <row r="292">
          <cell r="A292">
            <v>81024</v>
          </cell>
          <cell r="H292">
            <v>0</v>
          </cell>
        </row>
        <row r="293">
          <cell r="A293">
            <v>81025</v>
          </cell>
          <cell r="H293">
            <v>0</v>
          </cell>
        </row>
        <row r="294">
          <cell r="A294">
            <v>81026</v>
          </cell>
          <cell r="H294">
            <v>0</v>
          </cell>
        </row>
        <row r="295">
          <cell r="A295">
            <v>81027</v>
          </cell>
          <cell r="H295">
            <v>0</v>
          </cell>
        </row>
        <row r="296">
          <cell r="A296">
            <v>81028</v>
          </cell>
          <cell r="H296">
            <v>0</v>
          </cell>
        </row>
        <row r="297">
          <cell r="A297">
            <v>81998</v>
          </cell>
          <cell r="H297">
            <v>0</v>
          </cell>
        </row>
        <row r="298">
          <cell r="A298">
            <v>82099</v>
          </cell>
          <cell r="H298">
            <v>0</v>
          </cell>
        </row>
        <row r="299">
          <cell r="A299">
            <v>82100</v>
          </cell>
          <cell r="H299">
            <v>0</v>
          </cell>
        </row>
        <row r="300">
          <cell r="A300">
            <v>82101</v>
          </cell>
          <cell r="H300">
            <v>0</v>
          </cell>
        </row>
        <row r="301">
          <cell r="A301">
            <v>82102</v>
          </cell>
          <cell r="H301">
            <v>0</v>
          </cell>
        </row>
        <row r="302">
          <cell r="A302">
            <v>82103</v>
          </cell>
          <cell r="H302">
            <v>0</v>
          </cell>
        </row>
        <row r="303">
          <cell r="A303">
            <v>82104</v>
          </cell>
          <cell r="H303">
            <v>0</v>
          </cell>
        </row>
        <row r="304">
          <cell r="A304">
            <v>82105</v>
          </cell>
          <cell r="H304">
            <v>0</v>
          </cell>
        </row>
        <row r="305">
          <cell r="A305">
            <v>82106</v>
          </cell>
          <cell r="H305">
            <v>0</v>
          </cell>
        </row>
        <row r="306">
          <cell r="A306">
            <v>82107</v>
          </cell>
          <cell r="H306">
            <v>0</v>
          </cell>
        </row>
        <row r="307">
          <cell r="A307">
            <v>82108</v>
          </cell>
          <cell r="H307">
            <v>0</v>
          </cell>
        </row>
        <row r="308">
          <cell r="A308">
            <v>82201</v>
          </cell>
          <cell r="H308">
            <v>0</v>
          </cell>
        </row>
        <row r="309">
          <cell r="A309">
            <v>82202</v>
          </cell>
          <cell r="H309">
            <v>0</v>
          </cell>
        </row>
        <row r="310">
          <cell r="A310">
            <v>82203</v>
          </cell>
          <cell r="H310">
            <v>0</v>
          </cell>
        </row>
        <row r="311">
          <cell r="A311">
            <v>82204</v>
          </cell>
          <cell r="H311">
            <v>0</v>
          </cell>
        </row>
        <row r="312">
          <cell r="A312">
            <v>82205</v>
          </cell>
          <cell r="H312">
            <v>0</v>
          </cell>
        </row>
        <row r="313">
          <cell r="A313">
            <v>82600</v>
          </cell>
          <cell r="H313">
            <v>0</v>
          </cell>
        </row>
        <row r="314">
          <cell r="A314">
            <v>82601</v>
          </cell>
          <cell r="H314">
            <v>0</v>
          </cell>
        </row>
        <row r="315">
          <cell r="A315">
            <v>82602</v>
          </cell>
          <cell r="H315">
            <v>0</v>
          </cell>
        </row>
        <row r="316">
          <cell r="A316">
            <v>82603</v>
          </cell>
          <cell r="H316">
            <v>0</v>
          </cell>
        </row>
        <row r="317">
          <cell r="A317">
            <v>82604</v>
          </cell>
          <cell r="H317">
            <v>0</v>
          </cell>
        </row>
        <row r="318">
          <cell r="A318">
            <v>82605</v>
          </cell>
          <cell r="H318">
            <v>0</v>
          </cell>
        </row>
        <row r="319">
          <cell r="A319">
            <v>82606</v>
          </cell>
          <cell r="H319">
            <v>0</v>
          </cell>
        </row>
        <row r="320">
          <cell r="A320">
            <v>82607</v>
          </cell>
          <cell r="H320">
            <v>0</v>
          </cell>
        </row>
        <row r="321">
          <cell r="A321">
            <v>82700</v>
          </cell>
          <cell r="H321">
            <v>0</v>
          </cell>
        </row>
        <row r="322">
          <cell r="A322">
            <v>82701</v>
          </cell>
          <cell r="H322">
            <v>0</v>
          </cell>
        </row>
        <row r="323">
          <cell r="A323">
            <v>82702</v>
          </cell>
          <cell r="H323">
            <v>0</v>
          </cell>
        </row>
        <row r="324">
          <cell r="A324">
            <v>82703</v>
          </cell>
          <cell r="H324">
            <v>0</v>
          </cell>
        </row>
        <row r="325">
          <cell r="A325">
            <v>82704</v>
          </cell>
          <cell r="H325">
            <v>0</v>
          </cell>
        </row>
        <row r="326">
          <cell r="A326">
            <v>82705</v>
          </cell>
          <cell r="H326">
            <v>0</v>
          </cell>
        </row>
        <row r="327">
          <cell r="A327">
            <v>82706</v>
          </cell>
          <cell r="H327">
            <v>0</v>
          </cell>
        </row>
        <row r="328">
          <cell r="A328">
            <v>83006</v>
          </cell>
          <cell r="H328">
            <v>0</v>
          </cell>
        </row>
        <row r="329">
          <cell r="A329">
            <v>84100</v>
          </cell>
          <cell r="H329">
            <v>0</v>
          </cell>
        </row>
        <row r="330">
          <cell r="A330">
            <v>84101</v>
          </cell>
          <cell r="H330">
            <v>0</v>
          </cell>
        </row>
        <row r="331">
          <cell r="A331">
            <v>84102</v>
          </cell>
          <cell r="H331">
            <v>0</v>
          </cell>
        </row>
        <row r="332">
          <cell r="A332">
            <v>84103</v>
          </cell>
          <cell r="H332">
            <v>0</v>
          </cell>
        </row>
        <row r="333">
          <cell r="A333">
            <v>84104</v>
          </cell>
          <cell r="H333">
            <v>0</v>
          </cell>
        </row>
        <row r="334">
          <cell r="A334">
            <v>84201</v>
          </cell>
          <cell r="H334">
            <v>0</v>
          </cell>
        </row>
        <row r="335">
          <cell r="A335">
            <v>84202</v>
          </cell>
          <cell r="H335">
            <v>0</v>
          </cell>
        </row>
        <row r="336">
          <cell r="A336">
            <v>84203</v>
          </cell>
          <cell r="H336">
            <v>0</v>
          </cell>
        </row>
        <row r="337">
          <cell r="A337">
            <v>84204</v>
          </cell>
          <cell r="H337">
            <v>0</v>
          </cell>
        </row>
        <row r="338">
          <cell r="A338">
            <v>84205</v>
          </cell>
          <cell r="H338">
            <v>0</v>
          </cell>
        </row>
        <row r="339">
          <cell r="A339">
            <v>84206</v>
          </cell>
          <cell r="H339">
            <v>0</v>
          </cell>
        </row>
        <row r="340">
          <cell r="A340">
            <v>84207</v>
          </cell>
          <cell r="H340">
            <v>0</v>
          </cell>
        </row>
        <row r="341">
          <cell r="A341">
            <v>84300</v>
          </cell>
          <cell r="H341">
            <v>0</v>
          </cell>
        </row>
        <row r="342">
          <cell r="A342">
            <v>85001</v>
          </cell>
          <cell r="H342">
            <v>0</v>
          </cell>
        </row>
        <row r="343">
          <cell r="A343">
            <v>85002</v>
          </cell>
          <cell r="H343">
            <v>0</v>
          </cell>
        </row>
        <row r="344">
          <cell r="A344">
            <v>91001</v>
          </cell>
          <cell r="H344">
            <v>1002267.64</v>
          </cell>
        </row>
        <row r="345">
          <cell r="A345">
            <v>91002</v>
          </cell>
          <cell r="H345">
            <v>101647.35</v>
          </cell>
        </row>
        <row r="346">
          <cell r="A346">
            <v>91003</v>
          </cell>
          <cell r="H346">
            <v>29750</v>
          </cell>
        </row>
        <row r="347">
          <cell r="A347">
            <v>91004</v>
          </cell>
          <cell r="H347">
            <v>8097.82</v>
          </cell>
        </row>
        <row r="348">
          <cell r="A348">
            <v>91005</v>
          </cell>
          <cell r="H348">
            <v>0</v>
          </cell>
        </row>
        <row r="349">
          <cell r="A349">
            <v>91006</v>
          </cell>
          <cell r="H349">
            <v>13044.89</v>
          </cell>
        </row>
        <row r="350">
          <cell r="A350">
            <v>91007</v>
          </cell>
          <cell r="H350">
            <v>27769.57</v>
          </cell>
        </row>
        <row r="351">
          <cell r="A351">
            <v>91008</v>
          </cell>
          <cell r="H351">
            <v>7050.61</v>
          </cell>
        </row>
        <row r="352">
          <cell r="A352">
            <v>91009</v>
          </cell>
          <cell r="H352">
            <v>0</v>
          </cell>
        </row>
        <row r="353">
          <cell r="A353">
            <v>91010</v>
          </cell>
          <cell r="H353">
            <v>1521.61</v>
          </cell>
        </row>
        <row r="354">
          <cell r="A354">
            <v>91011</v>
          </cell>
          <cell r="H354">
            <v>0</v>
          </cell>
        </row>
        <row r="355">
          <cell r="A355">
            <v>91012</v>
          </cell>
          <cell r="H355">
            <v>0</v>
          </cell>
        </row>
        <row r="356">
          <cell r="A356">
            <v>91013</v>
          </cell>
          <cell r="H356">
            <v>0</v>
          </cell>
        </row>
        <row r="357">
          <cell r="A357">
            <v>91200</v>
          </cell>
          <cell r="H357">
            <v>86862</v>
          </cell>
        </row>
        <row r="358">
          <cell r="A358">
            <v>91201</v>
          </cell>
          <cell r="H358">
            <v>1246</v>
          </cell>
        </row>
        <row r="359">
          <cell r="A359">
            <v>91202</v>
          </cell>
          <cell r="H359">
            <v>9613.16</v>
          </cell>
        </row>
        <row r="360">
          <cell r="A360">
            <v>92001</v>
          </cell>
          <cell r="H360">
            <v>0</v>
          </cell>
        </row>
        <row r="361">
          <cell r="A361">
            <v>92002</v>
          </cell>
          <cell r="H361">
            <v>0</v>
          </cell>
        </row>
        <row r="362">
          <cell r="A362">
            <v>92003</v>
          </cell>
          <cell r="H362">
            <v>0</v>
          </cell>
        </row>
        <row r="363">
          <cell r="A363">
            <v>92004</v>
          </cell>
          <cell r="H363">
            <v>0</v>
          </cell>
        </row>
        <row r="364">
          <cell r="A364">
            <v>92005</v>
          </cell>
          <cell r="H364">
            <v>0</v>
          </cell>
        </row>
        <row r="365">
          <cell r="A365">
            <v>92006</v>
          </cell>
          <cell r="H365">
            <v>0</v>
          </cell>
        </row>
        <row r="366">
          <cell r="A366">
            <v>92007</v>
          </cell>
          <cell r="H366">
            <v>-2340.44</v>
          </cell>
        </row>
        <row r="367">
          <cell r="A367">
            <v>92008</v>
          </cell>
          <cell r="H367">
            <v>0</v>
          </cell>
        </row>
        <row r="368">
          <cell r="A368">
            <v>92009</v>
          </cell>
          <cell r="H368">
            <v>0</v>
          </cell>
        </row>
        <row r="369">
          <cell r="A369">
            <v>93001</v>
          </cell>
          <cell r="H369">
            <v>9852.8700000000008</v>
          </cell>
        </row>
        <row r="370">
          <cell r="A370">
            <v>93002</v>
          </cell>
          <cell r="H370">
            <v>2686.17</v>
          </cell>
        </row>
        <row r="371">
          <cell r="A371">
            <v>93003</v>
          </cell>
          <cell r="H371">
            <v>2.08</v>
          </cell>
        </row>
        <row r="372">
          <cell r="A372">
            <v>93004</v>
          </cell>
          <cell r="H372">
            <v>1386</v>
          </cell>
        </row>
        <row r="373">
          <cell r="A373">
            <v>93005</v>
          </cell>
          <cell r="H373">
            <v>1108.81</v>
          </cell>
        </row>
        <row r="374">
          <cell r="A374">
            <v>94001</v>
          </cell>
          <cell r="H374">
            <v>-4056.71</v>
          </cell>
        </row>
        <row r="375">
          <cell r="A375">
            <v>94002</v>
          </cell>
          <cell r="H375">
            <v>0</v>
          </cell>
        </row>
        <row r="376">
          <cell r="A376">
            <v>94003</v>
          </cell>
          <cell r="H376">
            <v>4278</v>
          </cell>
        </row>
        <row r="377">
          <cell r="A377">
            <v>94004</v>
          </cell>
          <cell r="H377">
            <v>2511.5300000000002</v>
          </cell>
        </row>
        <row r="378">
          <cell r="A378">
            <v>94005</v>
          </cell>
          <cell r="H378">
            <v>2669.62</v>
          </cell>
        </row>
        <row r="379">
          <cell r="A379">
            <v>94006</v>
          </cell>
          <cell r="H379">
            <v>2034.23</v>
          </cell>
        </row>
        <row r="380">
          <cell r="A380">
            <v>94007</v>
          </cell>
          <cell r="H380">
            <v>5015.7700000000004</v>
          </cell>
        </row>
        <row r="381">
          <cell r="A381">
            <v>94008</v>
          </cell>
          <cell r="H381">
            <v>4740</v>
          </cell>
        </row>
        <row r="382">
          <cell r="A382">
            <v>94009</v>
          </cell>
          <cell r="H382">
            <v>22</v>
          </cell>
        </row>
        <row r="383">
          <cell r="A383">
            <v>94010</v>
          </cell>
          <cell r="H383">
            <v>3740.16</v>
          </cell>
        </row>
        <row r="384">
          <cell r="A384">
            <v>94011</v>
          </cell>
          <cell r="H384">
            <v>474.6</v>
          </cell>
        </row>
        <row r="385">
          <cell r="A385">
            <v>94012</v>
          </cell>
          <cell r="H385">
            <v>11091.53</v>
          </cell>
        </row>
        <row r="386">
          <cell r="A386">
            <v>94013</v>
          </cell>
          <cell r="H386">
            <v>0</v>
          </cell>
        </row>
        <row r="387">
          <cell r="A387">
            <v>94014</v>
          </cell>
          <cell r="H387">
            <v>0</v>
          </cell>
        </row>
        <row r="388">
          <cell r="A388">
            <v>94015</v>
          </cell>
          <cell r="H388">
            <v>0</v>
          </cell>
        </row>
        <row r="389">
          <cell r="A389">
            <v>94016</v>
          </cell>
          <cell r="H389">
            <v>163748.73000000001</v>
          </cell>
        </row>
        <row r="390">
          <cell r="A390">
            <v>94017</v>
          </cell>
          <cell r="H390">
            <v>0</v>
          </cell>
        </row>
        <row r="391">
          <cell r="A391">
            <v>94018</v>
          </cell>
          <cell r="H391">
            <v>494</v>
          </cell>
        </row>
        <row r="392">
          <cell r="A392">
            <v>94019</v>
          </cell>
          <cell r="H392">
            <v>21649.9</v>
          </cell>
        </row>
        <row r="393">
          <cell r="A393">
            <v>94020</v>
          </cell>
          <cell r="H393">
            <v>0</v>
          </cell>
        </row>
        <row r="394">
          <cell r="A394">
            <v>94021</v>
          </cell>
          <cell r="H394">
            <v>0</v>
          </cell>
        </row>
        <row r="395">
          <cell r="A395">
            <v>94022</v>
          </cell>
          <cell r="H395">
            <v>67968.929999999993</v>
          </cell>
        </row>
        <row r="396">
          <cell r="A396">
            <v>94023</v>
          </cell>
          <cell r="H396">
            <v>50</v>
          </cell>
        </row>
        <row r="397">
          <cell r="A397">
            <v>94024</v>
          </cell>
          <cell r="H397">
            <v>563.38</v>
          </cell>
        </row>
        <row r="398">
          <cell r="A398">
            <v>94025</v>
          </cell>
          <cell r="H398">
            <v>202.75</v>
          </cell>
        </row>
        <row r="399">
          <cell r="A399">
            <v>94026</v>
          </cell>
          <cell r="H399">
            <v>327322.81</v>
          </cell>
        </row>
        <row r="400">
          <cell r="A400">
            <v>94027</v>
          </cell>
          <cell r="H400">
            <v>1480.86</v>
          </cell>
        </row>
        <row r="401">
          <cell r="A401">
            <v>94028</v>
          </cell>
          <cell r="H401">
            <v>0</v>
          </cell>
        </row>
        <row r="402">
          <cell r="A402">
            <v>94029</v>
          </cell>
          <cell r="H402">
            <v>22755.27</v>
          </cell>
        </row>
        <row r="403">
          <cell r="A403">
            <v>95001</v>
          </cell>
          <cell r="H403">
            <v>0</v>
          </cell>
        </row>
        <row r="404">
          <cell r="A404">
            <v>95002</v>
          </cell>
          <cell r="H404">
            <v>43520.58</v>
          </cell>
        </row>
        <row r="405">
          <cell r="A405">
            <v>95003</v>
          </cell>
          <cell r="H405">
            <v>7357.95</v>
          </cell>
        </row>
        <row r="406">
          <cell r="A406">
            <v>96001</v>
          </cell>
          <cell r="H406">
            <v>5500.02</v>
          </cell>
        </row>
        <row r="407">
          <cell r="A407">
            <v>96002</v>
          </cell>
          <cell r="H407">
            <v>300</v>
          </cell>
        </row>
        <row r="408">
          <cell r="A408">
            <v>96003</v>
          </cell>
          <cell r="H408">
            <v>1000.02</v>
          </cell>
        </row>
        <row r="409">
          <cell r="A409">
            <v>96004</v>
          </cell>
          <cell r="H409">
            <v>0</v>
          </cell>
        </row>
        <row r="410">
          <cell r="A410">
            <v>96005</v>
          </cell>
          <cell r="H410">
            <v>650</v>
          </cell>
        </row>
        <row r="411">
          <cell r="A411">
            <v>96006</v>
          </cell>
          <cell r="H411">
            <v>0</v>
          </cell>
        </row>
        <row r="412">
          <cell r="A412">
            <v>96007</v>
          </cell>
          <cell r="H412">
            <v>0</v>
          </cell>
        </row>
        <row r="413">
          <cell r="A413">
            <v>96008</v>
          </cell>
          <cell r="H413">
            <v>500</v>
          </cell>
        </row>
        <row r="414">
          <cell r="A414">
            <v>97001</v>
          </cell>
          <cell r="H414">
            <v>-24308.720000000001</v>
          </cell>
        </row>
        <row r="415">
          <cell r="A415">
            <v>97002</v>
          </cell>
          <cell r="H415">
            <v>169100.96</v>
          </cell>
        </row>
        <row r="416">
          <cell r="A416">
            <v>97003</v>
          </cell>
          <cell r="H416">
            <v>12472.28</v>
          </cell>
        </row>
        <row r="417">
          <cell r="A417">
            <v>97004</v>
          </cell>
          <cell r="H417">
            <v>13925.45</v>
          </cell>
        </row>
        <row r="418">
          <cell r="A418">
            <v>97005</v>
          </cell>
          <cell r="H418">
            <v>14861.11</v>
          </cell>
        </row>
        <row r="419">
          <cell r="A419">
            <v>97006</v>
          </cell>
          <cell r="H419">
            <v>0</v>
          </cell>
        </row>
        <row r="420">
          <cell r="A420">
            <v>98000</v>
          </cell>
          <cell r="H420">
            <v>0</v>
          </cell>
        </row>
        <row r="421">
          <cell r="A421">
            <v>98001</v>
          </cell>
          <cell r="H421">
            <v>0</v>
          </cell>
        </row>
        <row r="422">
          <cell r="A422">
            <v>98002</v>
          </cell>
          <cell r="H422">
            <v>0</v>
          </cell>
        </row>
        <row r="423">
          <cell r="A423">
            <v>60001</v>
          </cell>
          <cell r="H423">
            <v>0</v>
          </cell>
        </row>
        <row r="424">
          <cell r="A424">
            <v>60002</v>
          </cell>
          <cell r="H424">
            <v>-9689.9</v>
          </cell>
        </row>
        <row r="425">
          <cell r="A425">
            <v>60003</v>
          </cell>
          <cell r="H425">
            <v>-3311.49</v>
          </cell>
        </row>
        <row r="426">
          <cell r="A426">
            <v>60004</v>
          </cell>
          <cell r="H426">
            <v>-33014.160000000003</v>
          </cell>
        </row>
        <row r="427">
          <cell r="A427">
            <v>60005</v>
          </cell>
          <cell r="H427">
            <v>-1265815.02</v>
          </cell>
        </row>
        <row r="428">
          <cell r="A428">
            <v>60006</v>
          </cell>
          <cell r="H428">
            <v>0</v>
          </cell>
        </row>
        <row r="429">
          <cell r="H429">
            <v>1.1641532182693481E-9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5"/>
  <sheetViews>
    <sheetView zoomScaleNormal="100" workbookViewId="0">
      <pane xSplit="4" ySplit="7" topLeftCell="E40" activePane="bottomRight" state="frozen"/>
      <selection activeCell="U70" sqref="U70"/>
      <selection pane="topRight" activeCell="U70" sqref="U70"/>
      <selection pane="bottomLeft" activeCell="U70" sqref="U70"/>
      <selection pane="bottomRight" activeCell="J89" sqref="J89:J90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42.4609375" style="34" customWidth="1"/>
    <col min="5" max="16" width="15.53515625" style="2" customWidth="1"/>
    <col min="17" max="18" width="5.53515625" style="155" customWidth="1"/>
    <col min="19" max="30" width="15.53515625" style="2" customWidth="1"/>
    <col min="31" max="16384" width="9.4609375" style="4"/>
  </cols>
  <sheetData>
    <row r="1" spans="1:40">
      <c r="A1" s="1" t="s">
        <v>0</v>
      </c>
      <c r="E1" s="55" t="str">
        <f>TB!C1</f>
        <v>SGD</v>
      </c>
      <c r="F1" s="55" t="str">
        <f>E1</f>
        <v>SGD</v>
      </c>
      <c r="G1" s="55" t="str">
        <f t="shared" ref="G1:P1" si="0">F1</f>
        <v>SGD</v>
      </c>
      <c r="H1" s="55" t="str">
        <f t="shared" si="0"/>
        <v>SGD</v>
      </c>
      <c r="I1" s="55" t="str">
        <f t="shared" si="0"/>
        <v>SGD</v>
      </c>
      <c r="J1" s="55" t="str">
        <f t="shared" si="0"/>
        <v>SGD</v>
      </c>
      <c r="K1" s="55" t="str">
        <f t="shared" si="0"/>
        <v>SGD</v>
      </c>
      <c r="L1" s="55" t="str">
        <f t="shared" si="0"/>
        <v>SGD</v>
      </c>
      <c r="M1" s="55" t="str">
        <f t="shared" si="0"/>
        <v>SGD</v>
      </c>
      <c r="N1" s="55" t="str">
        <f t="shared" si="0"/>
        <v>SGD</v>
      </c>
      <c r="O1" s="55" t="str">
        <f t="shared" si="0"/>
        <v>SGD</v>
      </c>
      <c r="P1" s="55" t="str">
        <f t="shared" si="0"/>
        <v>SGD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">
        <v>499</v>
      </c>
    </row>
    <row r="2" spans="1:40">
      <c r="A2" s="1" t="s">
        <v>1</v>
      </c>
    </row>
    <row r="3" spans="1:40">
      <c r="A3" s="1" t="s">
        <v>2</v>
      </c>
      <c r="C3" s="96" t="str">
        <f>TB!A1</f>
        <v xml:space="preserve">Excel Air Pte., Ltd. </v>
      </c>
      <c r="D3" s="96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2"/>
      <c r="R6" s="162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61" t="str">
        <f>TB!N5</f>
        <v>Dec'25</v>
      </c>
      <c r="S7" s="106" t="str">
        <f>TB!Q5</f>
        <v>Jan'24</v>
      </c>
      <c r="T7" s="51" t="str">
        <f>TB!R5</f>
        <v>Feb'24</v>
      </c>
      <c r="U7" s="51" t="str">
        <f>TB!S5</f>
        <v>Mar'24</v>
      </c>
      <c r="V7" s="51" t="str">
        <f>TB!T5</f>
        <v>Apr'24</v>
      </c>
      <c r="W7" s="51" t="str">
        <f>TB!U5</f>
        <v>May'24</v>
      </c>
      <c r="X7" s="51" t="str">
        <f>TB!V5</f>
        <v>Jun'24</v>
      </c>
      <c r="Y7" s="51" t="str">
        <f>TB!W5</f>
        <v>Jul'24</v>
      </c>
      <c r="Z7" s="51" t="str">
        <f>TB!X5</f>
        <v>Aug'24</v>
      </c>
      <c r="AA7" s="51" t="str">
        <f>TB!Y5</f>
        <v>Sep'24</v>
      </c>
      <c r="AB7" s="51" t="str">
        <f>TB!Z5</f>
        <v>Oct'24</v>
      </c>
      <c r="AC7" s="51" t="str">
        <f>TB!AA5</f>
        <v>Nov'24</v>
      </c>
      <c r="AD7" s="51" t="str">
        <f>TB!AB5</f>
        <v>Dec'24</v>
      </c>
    </row>
    <row r="8" spans="1:40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spans="1:40" s="1" customFormat="1">
      <c r="A9" s="57" t="s">
        <v>4</v>
      </c>
      <c r="B9" s="80"/>
      <c r="C9" s="144"/>
      <c r="D9" s="144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6"/>
      <c r="R9" s="156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40" s="66" customFormat="1">
      <c r="B10" s="81" t="s">
        <v>5</v>
      </c>
      <c r="C10" s="145"/>
      <c r="D10" s="145"/>
      <c r="E10" s="2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57"/>
      <c r="R10" s="15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40">
      <c r="A11" s="4"/>
      <c r="B11" s="82"/>
      <c r="C11" s="34" t="s">
        <v>6</v>
      </c>
      <c r="E11" s="2">
        <f>TB!C94</f>
        <v>3442031.2</v>
      </c>
      <c r="F11" s="2">
        <f>TB!D94</f>
        <v>3737917.87</v>
      </c>
      <c r="G11" s="2">
        <f>TB!E94</f>
        <v>2616276.2000000002</v>
      </c>
      <c r="H11" s="2">
        <f>TB!F94</f>
        <v>2824604.16</v>
      </c>
      <c r="I11" s="2">
        <f>TB!G94</f>
        <v>2886827.57</v>
      </c>
      <c r="J11" s="2">
        <f>TB!H94</f>
        <v>2893029.5</v>
      </c>
      <c r="K11" s="2">
        <f>TB!I94</f>
        <v>2893029.5</v>
      </c>
      <c r="L11" s="2">
        <f>TB!J94</f>
        <v>2893029.5</v>
      </c>
      <c r="M11" s="2">
        <f>TB!K94</f>
        <v>2893029.5</v>
      </c>
      <c r="N11" s="2">
        <f>TB!L94</f>
        <v>2893029.5</v>
      </c>
      <c r="O11" s="2">
        <f>TB!M94</f>
        <v>2893029.5</v>
      </c>
      <c r="P11" s="2">
        <f>TB!N94</f>
        <v>2893029.5</v>
      </c>
      <c r="S11" s="2">
        <f>TB!Q94</f>
        <v>4060832.35</v>
      </c>
      <c r="T11" s="2">
        <f>TB!R94</f>
        <v>4220122.71</v>
      </c>
      <c r="U11" s="2">
        <f>TB!S94</f>
        <v>3546640.95</v>
      </c>
      <c r="V11" s="2">
        <f>TB!T94</f>
        <v>4145562.73</v>
      </c>
      <c r="W11" s="2">
        <f>TB!U94</f>
        <v>3920391.12</v>
      </c>
      <c r="X11" s="2">
        <f>TB!V94</f>
        <v>3366147.15</v>
      </c>
      <c r="Y11" s="2">
        <f>TB!W94</f>
        <v>3109792.62</v>
      </c>
      <c r="Z11" s="2">
        <f>TB!X94</f>
        <v>2767107</v>
      </c>
      <c r="AA11" s="2">
        <f>TB!Y94</f>
        <v>2250615.0099999998</v>
      </c>
      <c r="AB11" s="2">
        <f>TB!Z94</f>
        <v>2539948.48</v>
      </c>
      <c r="AC11" s="2">
        <f>TB!AA94</f>
        <v>3017144.33</v>
      </c>
      <c r="AD11" s="2">
        <f>TB!AB94</f>
        <v>3571716.38</v>
      </c>
    </row>
    <row r="12" spans="1:40">
      <c r="A12" s="4"/>
      <c r="B12" s="82"/>
      <c r="C12" s="34" t="s">
        <v>7</v>
      </c>
      <c r="E12" s="2">
        <f>TB!C101</f>
        <v>2006896</v>
      </c>
      <c r="F12" s="2">
        <f>TB!D101</f>
        <v>1999270</v>
      </c>
      <c r="G12" s="2">
        <f>TB!E101</f>
        <v>1989430</v>
      </c>
      <c r="H12" s="2">
        <f>TB!F101</f>
        <v>1948471</v>
      </c>
      <c r="I12" s="2">
        <f>TB!G101</f>
        <v>1924855</v>
      </c>
      <c r="J12" s="2">
        <f>TB!H101</f>
        <v>1530960</v>
      </c>
      <c r="K12" s="2">
        <f>TB!I101</f>
        <v>1530960</v>
      </c>
      <c r="L12" s="2">
        <f>TB!J101</f>
        <v>1530960</v>
      </c>
      <c r="M12" s="2">
        <f>TB!K101</f>
        <v>1530960</v>
      </c>
      <c r="N12" s="2">
        <f>TB!L101</f>
        <v>1530960</v>
      </c>
      <c r="O12" s="2">
        <f>TB!M101</f>
        <v>1530960</v>
      </c>
      <c r="P12" s="2">
        <f>TB!N101</f>
        <v>1530960</v>
      </c>
      <c r="S12" s="2">
        <f>TB!Q101</f>
        <v>1840906.9</v>
      </c>
      <c r="T12" s="2">
        <f>TB!R101</f>
        <v>1740402.08</v>
      </c>
      <c r="U12" s="2">
        <f>TB!S101</f>
        <v>1637334</v>
      </c>
      <c r="V12" s="2">
        <f>TB!T101</f>
        <v>1653858</v>
      </c>
      <c r="W12" s="2">
        <f>TB!U101</f>
        <v>1641100.5</v>
      </c>
      <c r="X12" s="2">
        <f>TB!V101</f>
        <v>1650577.5</v>
      </c>
      <c r="Y12" s="2">
        <f>TB!W101</f>
        <v>1632231</v>
      </c>
      <c r="Z12" s="2">
        <f>TB!X101</f>
        <v>1622484</v>
      </c>
      <c r="AA12" s="2">
        <f>TB!Y101</f>
        <v>1594347</v>
      </c>
      <c r="AB12" s="2">
        <f>TB!Z101</f>
        <v>1649998.5</v>
      </c>
      <c r="AC12" s="2">
        <f>TB!AA101</f>
        <v>1667428.5</v>
      </c>
      <c r="AD12" s="2">
        <f>TB!AB101</f>
        <v>2033573.5</v>
      </c>
    </row>
    <row r="13" spans="1:40">
      <c r="A13" s="4"/>
      <c r="B13" s="82"/>
      <c r="C13" s="34" t="s">
        <v>8</v>
      </c>
      <c r="E13" s="2">
        <f>TB!C116</f>
        <v>1049511.94</v>
      </c>
      <c r="F13" s="2">
        <f>TB!D116</f>
        <v>1022357.77</v>
      </c>
      <c r="G13" s="2">
        <f>TB!E116</f>
        <v>1102654.69</v>
      </c>
      <c r="H13" s="2">
        <f>TB!F116</f>
        <v>1069632.77</v>
      </c>
      <c r="I13" s="2">
        <f>TB!G116</f>
        <v>1026168.91</v>
      </c>
      <c r="J13" s="2">
        <f>TB!H116</f>
        <v>846478.3</v>
      </c>
      <c r="K13" s="2">
        <f>TB!I116</f>
        <v>846478.3</v>
      </c>
      <c r="L13" s="2">
        <f>TB!J116</f>
        <v>846478.3</v>
      </c>
      <c r="M13" s="2">
        <f>TB!K116</f>
        <v>846478.3</v>
      </c>
      <c r="N13" s="2">
        <f>TB!L116</f>
        <v>846478.3</v>
      </c>
      <c r="O13" s="2">
        <f>TB!M116</f>
        <v>846478.3</v>
      </c>
      <c r="P13" s="2">
        <f>TB!N116</f>
        <v>846478.3</v>
      </c>
      <c r="S13" s="2">
        <f>TB!Q116</f>
        <v>1550157.41</v>
      </c>
      <c r="T13" s="2">
        <f>TB!R116</f>
        <v>1703899.39</v>
      </c>
      <c r="U13" s="2">
        <f>TB!S116</f>
        <v>1592442.6</v>
      </c>
      <c r="V13" s="2">
        <f>TB!T116</f>
        <v>1342643.19</v>
      </c>
      <c r="W13" s="2">
        <f>TB!U116</f>
        <v>1230088</v>
      </c>
      <c r="X13" s="2">
        <f>TB!V116</f>
        <v>1135082</v>
      </c>
      <c r="Y13" s="2">
        <f>TB!W116</f>
        <v>1029907.15</v>
      </c>
      <c r="Z13" s="2">
        <f>TB!X116</f>
        <v>1074554.25</v>
      </c>
      <c r="AA13" s="2">
        <f>TB!Y116</f>
        <v>1060363.8600000001</v>
      </c>
      <c r="AB13" s="2">
        <f>TB!Z116</f>
        <v>1022986.44</v>
      </c>
      <c r="AC13" s="2">
        <f>TB!AA116</f>
        <v>1144892.24</v>
      </c>
      <c r="AD13" s="2">
        <f>TB!AB116</f>
        <v>1034244.46</v>
      </c>
    </row>
    <row r="14" spans="1:40" s="103" customFormat="1">
      <c r="A14" s="100"/>
      <c r="B14" s="101"/>
      <c r="C14" s="146" t="s">
        <v>9</v>
      </c>
      <c r="D14" s="146"/>
      <c r="E14" s="18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58"/>
      <c r="R14" s="158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</row>
    <row r="15" spans="1:40">
      <c r="A15" s="4"/>
      <c r="B15" s="82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2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2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2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2"/>
      <c r="C19" s="34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60" customFormat="1">
      <c r="B20" s="83" t="s">
        <v>15</v>
      </c>
      <c r="C20" s="147"/>
      <c r="D20" s="147"/>
      <c r="E20" s="61">
        <f>SUM(E11:E19)</f>
        <v>6498439.1400000006</v>
      </c>
      <c r="F20" s="61">
        <f t="shared" ref="F20:P20" si="2">SUM(F11:F19)</f>
        <v>6759545.6400000006</v>
      </c>
      <c r="G20" s="61">
        <f t="shared" si="2"/>
        <v>5708360.8900000006</v>
      </c>
      <c r="H20" s="61">
        <f t="shared" si="2"/>
        <v>5842707.9299999997</v>
      </c>
      <c r="I20" s="61">
        <f t="shared" si="2"/>
        <v>5837851.4800000004</v>
      </c>
      <c r="J20" s="61">
        <f t="shared" ref="J20" si="3">SUM(J11:J19)</f>
        <v>5270467.8</v>
      </c>
      <c r="K20" s="61">
        <f t="shared" si="2"/>
        <v>5270467.8</v>
      </c>
      <c r="L20" s="61">
        <f t="shared" si="2"/>
        <v>5270467.8</v>
      </c>
      <c r="M20" s="61">
        <f t="shared" si="2"/>
        <v>5270467.8</v>
      </c>
      <c r="N20" s="61">
        <f t="shared" si="2"/>
        <v>5270467.8</v>
      </c>
      <c r="O20" s="61">
        <f t="shared" si="2"/>
        <v>5270467.8</v>
      </c>
      <c r="P20" s="61">
        <f t="shared" si="2"/>
        <v>5270467.8</v>
      </c>
      <c r="Q20" s="163"/>
      <c r="R20" s="163"/>
      <c r="S20" s="61">
        <f>SUM(S11:S19)</f>
        <v>7451896.6600000001</v>
      </c>
      <c r="T20" s="61">
        <f t="shared" ref="T20:AD20" si="4">SUM(T11:T19)</f>
        <v>7664424.1799999997</v>
      </c>
      <c r="U20" s="61">
        <f t="shared" si="4"/>
        <v>6776417.5500000007</v>
      </c>
      <c r="V20" s="61">
        <f t="shared" si="4"/>
        <v>7142063.9199999999</v>
      </c>
      <c r="W20" s="61">
        <f t="shared" si="4"/>
        <v>6791579.6200000001</v>
      </c>
      <c r="X20" s="61">
        <f t="shared" si="4"/>
        <v>6151806.6500000004</v>
      </c>
      <c r="Y20" s="61">
        <f t="shared" si="4"/>
        <v>5771930.7700000005</v>
      </c>
      <c r="Z20" s="61">
        <f t="shared" si="4"/>
        <v>5464145.25</v>
      </c>
      <c r="AA20" s="61">
        <f t="shared" si="4"/>
        <v>4905325.87</v>
      </c>
      <c r="AB20" s="61">
        <f t="shared" si="4"/>
        <v>5212933.42</v>
      </c>
      <c r="AC20" s="61">
        <f t="shared" si="4"/>
        <v>5829465.0700000003</v>
      </c>
      <c r="AD20" s="61">
        <f t="shared" si="4"/>
        <v>6639534.3399999999</v>
      </c>
    </row>
    <row r="21" spans="1:40">
      <c r="B21" s="84"/>
    </row>
    <row r="22" spans="1:40" s="66" customFormat="1">
      <c r="B22" s="83" t="s">
        <v>16</v>
      </c>
      <c r="C22" s="145"/>
      <c r="D22" s="14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57"/>
      <c r="R22" s="157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40">
      <c r="A23" s="4"/>
      <c r="B23" s="84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4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4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4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4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4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4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4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4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4"/>
      <c r="C32" s="34" t="s">
        <v>26</v>
      </c>
      <c r="D32" s="34"/>
      <c r="E32" s="2">
        <f>TB!C220</f>
        <v>52765.58</v>
      </c>
      <c r="F32" s="2">
        <f>TB!D220</f>
        <v>51376.98</v>
      </c>
      <c r="G32" s="2">
        <f>TB!E220</f>
        <v>49988.38</v>
      </c>
      <c r="H32" s="2">
        <f>TB!F220</f>
        <v>48599.78</v>
      </c>
      <c r="I32" s="2">
        <f>TB!G220</f>
        <v>47210.98</v>
      </c>
      <c r="J32" s="2">
        <f>TB!H220</f>
        <v>45831.51</v>
      </c>
      <c r="K32" s="2">
        <f>TB!I220</f>
        <v>45831.51</v>
      </c>
      <c r="L32" s="2">
        <f>TB!J220</f>
        <v>45831.51</v>
      </c>
      <c r="M32" s="2">
        <f>TB!K220</f>
        <v>45831.51</v>
      </c>
      <c r="N32" s="2">
        <f>TB!L220</f>
        <v>45831.51</v>
      </c>
      <c r="O32" s="2">
        <f>TB!M220</f>
        <v>45831.51</v>
      </c>
      <c r="P32" s="2">
        <f>TB!N220</f>
        <v>45831.51</v>
      </c>
      <c r="Q32" s="155"/>
      <c r="R32" s="155"/>
      <c r="S32" s="2">
        <f>TB!Q220</f>
        <v>11942.24</v>
      </c>
      <c r="T32" s="2">
        <f>TB!R220</f>
        <v>11481.25</v>
      </c>
      <c r="U32" s="2">
        <f>TB!S220</f>
        <v>11020.26</v>
      </c>
      <c r="V32" s="2">
        <f>TB!T220</f>
        <v>10559.27</v>
      </c>
      <c r="W32" s="2">
        <f>TB!U220</f>
        <v>10098.280000000001</v>
      </c>
      <c r="X32" s="2">
        <f>TB!V220</f>
        <v>9637.2900000000009</v>
      </c>
      <c r="Y32" s="2">
        <f>TB!W220</f>
        <v>9176.2999999999993</v>
      </c>
      <c r="Z32" s="2">
        <f>TB!X220</f>
        <v>8715.31</v>
      </c>
      <c r="AA32" s="2">
        <f>TB!Y220</f>
        <v>13438.64</v>
      </c>
      <c r="AB32" s="2">
        <f>TB!Z220</f>
        <v>51449.21</v>
      </c>
      <c r="AC32" s="2">
        <f>TB!AA220</f>
        <v>50208.78</v>
      </c>
      <c r="AD32" s="2">
        <f>TB!AB220</f>
        <v>54154.18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4"/>
      <c r="C33" s="34" t="s">
        <v>27</v>
      </c>
      <c r="D33" s="34"/>
      <c r="E33" s="2">
        <f>TB!C225</f>
        <v>507727.22</v>
      </c>
      <c r="F33" s="2">
        <f>TB!D225</f>
        <v>507727.22</v>
      </c>
      <c r="G33" s="2">
        <f>TB!E225</f>
        <v>604795.5</v>
      </c>
      <c r="H33" s="2">
        <f>TB!F225</f>
        <v>604795.5</v>
      </c>
      <c r="I33" s="2">
        <f>TB!G225</f>
        <v>604795.5</v>
      </c>
      <c r="J33" s="2">
        <f>TB!H225</f>
        <v>529493.16</v>
      </c>
      <c r="K33" s="2">
        <f>TB!I225</f>
        <v>529493.16</v>
      </c>
      <c r="L33" s="2">
        <f>TB!J225</f>
        <v>529493.16</v>
      </c>
      <c r="M33" s="2">
        <f>TB!K225</f>
        <v>529493.16</v>
      </c>
      <c r="N33" s="2">
        <f>TB!L225</f>
        <v>529493.16</v>
      </c>
      <c r="O33" s="2">
        <f>TB!M225</f>
        <v>529493.16</v>
      </c>
      <c r="P33" s="2">
        <f>TB!N225</f>
        <v>529493.16</v>
      </c>
      <c r="Q33" s="155"/>
      <c r="R33" s="155"/>
      <c r="S33" s="2">
        <f>TB!Q225</f>
        <v>116828.67</v>
      </c>
      <c r="T33" s="2">
        <f>TB!R225</f>
        <v>116828.67</v>
      </c>
      <c r="U33" s="2">
        <f>TB!S225</f>
        <v>53103.37</v>
      </c>
      <c r="V33" s="2">
        <f>TB!T225</f>
        <v>53103.37</v>
      </c>
      <c r="W33" s="2">
        <f>TB!U225</f>
        <v>53103.37</v>
      </c>
      <c r="X33" s="2">
        <f>TB!V225</f>
        <v>647375.31999999995</v>
      </c>
      <c r="Y33" s="2">
        <f>TB!W225</f>
        <v>647375.31999999995</v>
      </c>
      <c r="Z33" s="2">
        <f>TB!X225</f>
        <v>647375.31999999995</v>
      </c>
      <c r="AA33" s="2">
        <f>TB!Y225</f>
        <v>577551.27</v>
      </c>
      <c r="AB33" s="2">
        <f>TB!Z225</f>
        <v>577551.27</v>
      </c>
      <c r="AC33" s="2">
        <f>TB!AA225</f>
        <v>577551.27</v>
      </c>
      <c r="AD33" s="2">
        <f>TB!AB225</f>
        <v>507727.22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4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55"/>
      <c r="R34" s="155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5"/>
      <c r="R35" s="155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4"/>
      <c r="C36" s="34" t="s">
        <v>30</v>
      </c>
      <c r="D36" s="34"/>
      <c r="E36" s="2">
        <f>TB!C235</f>
        <v>0</v>
      </c>
      <c r="F36" s="2">
        <f>TB!D235</f>
        <v>0</v>
      </c>
      <c r="G36" s="2">
        <f>TB!E235</f>
        <v>1964.55</v>
      </c>
      <c r="H36" s="2">
        <f>TB!F235</f>
        <v>1964.55</v>
      </c>
      <c r="I36" s="2">
        <f>TB!G235</f>
        <v>1964.55</v>
      </c>
      <c r="J36" s="2">
        <f>TB!H235</f>
        <v>2352.91</v>
      </c>
      <c r="K36" s="2">
        <f>TB!I235</f>
        <v>2352.91</v>
      </c>
      <c r="L36" s="2">
        <f>TB!J235</f>
        <v>2352.91</v>
      </c>
      <c r="M36" s="2">
        <f>TB!K235</f>
        <v>2352.91</v>
      </c>
      <c r="N36" s="2">
        <f>TB!L235</f>
        <v>2352.91</v>
      </c>
      <c r="O36" s="2">
        <f>TB!M235</f>
        <v>2352.91</v>
      </c>
      <c r="P36" s="2">
        <f>TB!N235</f>
        <v>2352.91</v>
      </c>
      <c r="Q36" s="155"/>
      <c r="R36" s="155"/>
      <c r="S36" s="2">
        <v>828.56</v>
      </c>
      <c r="T36" s="2">
        <f>S36</f>
        <v>828.56</v>
      </c>
      <c r="U36" s="2">
        <f>TB!S235</f>
        <v>256.43</v>
      </c>
      <c r="V36" s="2">
        <f>TB!T235</f>
        <v>256.43</v>
      </c>
      <c r="W36" s="2">
        <f>TB!U235</f>
        <v>256.43</v>
      </c>
      <c r="X36" s="2">
        <f>TB!V235</f>
        <v>48245.04</v>
      </c>
      <c r="Y36" s="2">
        <f>TB!W235</f>
        <v>48245.04</v>
      </c>
      <c r="Z36" s="2">
        <f>TB!X235</f>
        <v>48245.04</v>
      </c>
      <c r="AA36" s="2">
        <f>TB!Y235</f>
        <v>1234.06</v>
      </c>
      <c r="AB36" s="2">
        <f>TB!Z235</f>
        <v>1234.06</v>
      </c>
      <c r="AC36" s="2">
        <f>TB!AA235</f>
        <v>1234.06</v>
      </c>
      <c r="AD36" s="2">
        <f>TB!AB235</f>
        <v>1759.22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4"/>
      <c r="C37" s="34" t="s">
        <v>31</v>
      </c>
      <c r="D37" s="34"/>
      <c r="E37" s="2">
        <f>TB!C239</f>
        <v>68735.31</v>
      </c>
      <c r="F37" s="2">
        <f>TB!D239</f>
        <v>68735.31</v>
      </c>
      <c r="G37" s="2">
        <f>TB!E239</f>
        <v>68735.31</v>
      </c>
      <c r="H37" s="2">
        <f>TB!F239</f>
        <v>68735.31</v>
      </c>
      <c r="I37" s="2">
        <f>TB!G239</f>
        <v>68735.31</v>
      </c>
      <c r="J37" s="2">
        <f>TB!H239</f>
        <v>68735.31</v>
      </c>
      <c r="K37" s="2">
        <f>TB!I239</f>
        <v>68735.31</v>
      </c>
      <c r="L37" s="2">
        <f>TB!J239</f>
        <v>68735.31</v>
      </c>
      <c r="M37" s="2">
        <f>TB!K239</f>
        <v>68735.31</v>
      </c>
      <c r="N37" s="2">
        <f>TB!L239</f>
        <v>68735.31</v>
      </c>
      <c r="O37" s="2">
        <f>TB!M239</f>
        <v>68735.31</v>
      </c>
      <c r="P37" s="2">
        <f>TB!N239</f>
        <v>68735.31</v>
      </c>
      <c r="Q37" s="155"/>
      <c r="R37" s="155"/>
      <c r="S37" s="2">
        <f>TB!Q239</f>
        <v>82311.710000000006</v>
      </c>
      <c r="T37" s="2">
        <f>TB!R239</f>
        <v>82311.710000000006</v>
      </c>
      <c r="U37" s="2">
        <f>TB!S239</f>
        <v>82311.710000000006</v>
      </c>
      <c r="V37" s="2">
        <f>TB!T239</f>
        <v>71392.91</v>
      </c>
      <c r="W37" s="2">
        <f>TB!U239</f>
        <v>64652.91</v>
      </c>
      <c r="X37" s="2">
        <f>TB!V239</f>
        <v>64652.91</v>
      </c>
      <c r="Y37" s="2">
        <f>TB!W239</f>
        <v>64652.91</v>
      </c>
      <c r="Z37" s="2">
        <f>TB!X239</f>
        <v>64652.91</v>
      </c>
      <c r="AA37" s="2">
        <f>TB!Y239</f>
        <v>88462.71</v>
      </c>
      <c r="AB37" s="2">
        <f>TB!Z239</f>
        <v>68735.31</v>
      </c>
      <c r="AC37" s="2">
        <f>TB!AA239</f>
        <v>68735.31</v>
      </c>
      <c r="AD37" s="2">
        <f>TB!AB239</f>
        <v>68735.31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4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55"/>
      <c r="R38" s="155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4"/>
      <c r="C39" s="34" t="s">
        <v>33</v>
      </c>
      <c r="D39" s="34"/>
      <c r="E39" s="2">
        <f>TB!C249</f>
        <v>57261.36</v>
      </c>
      <c r="F39" s="2">
        <f>TB!D249</f>
        <v>61836.15</v>
      </c>
      <c r="G39" s="2">
        <f>TB!E249</f>
        <v>34962.92</v>
      </c>
      <c r="H39" s="2">
        <f>TB!F249</f>
        <v>39534.910000000003</v>
      </c>
      <c r="I39" s="2">
        <f>TB!G249</f>
        <v>43970.36</v>
      </c>
      <c r="J39" s="2">
        <f>TB!H249</f>
        <v>48337.99</v>
      </c>
      <c r="K39" s="2">
        <f>TB!I249</f>
        <v>48337.99</v>
      </c>
      <c r="L39" s="2">
        <f>TB!J249</f>
        <v>48337.99</v>
      </c>
      <c r="M39" s="2">
        <f>TB!K249</f>
        <v>48337.99</v>
      </c>
      <c r="N39" s="2">
        <f>TB!L249</f>
        <v>48337.99</v>
      </c>
      <c r="O39" s="2">
        <f>TB!M249</f>
        <v>48337.99</v>
      </c>
      <c r="P39" s="2">
        <f>TB!N249</f>
        <v>48337.99</v>
      </c>
      <c r="Q39" s="155"/>
      <c r="R39" s="155"/>
      <c r="S39" s="2">
        <f>TB!Q249</f>
        <v>48252.92</v>
      </c>
      <c r="T39" s="2">
        <f>TB!R249</f>
        <v>53151.360000000001</v>
      </c>
      <c r="U39" s="2">
        <f>TB!S249</f>
        <v>56290.19</v>
      </c>
      <c r="V39" s="2">
        <f>TB!T249</f>
        <v>58240.71</v>
      </c>
      <c r="W39" s="2">
        <f>TB!U249</f>
        <v>11975.54</v>
      </c>
      <c r="X39" s="2">
        <f>TB!V249</f>
        <v>13976.49</v>
      </c>
      <c r="Y39" s="2">
        <f>TB!W249</f>
        <v>18255.11</v>
      </c>
      <c r="Z39" s="2">
        <f>TB!X249</f>
        <v>20899.349999999999</v>
      </c>
      <c r="AA39" s="2">
        <f>TB!Y249</f>
        <v>71770.289999999994</v>
      </c>
      <c r="AB39" s="2">
        <f>TB!Z249</f>
        <v>74387.73</v>
      </c>
      <c r="AC39" s="2">
        <f>TB!AA249</f>
        <v>77056.479999999996</v>
      </c>
      <c r="AD39" s="2">
        <f>TB!AB249</f>
        <v>31465.82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0" customFormat="1">
      <c r="B40" s="85" t="s">
        <v>34</v>
      </c>
      <c r="C40" s="147"/>
      <c r="D40" s="147"/>
      <c r="E40" s="61">
        <f>SUM(E23:E39)</f>
        <v>686489.46999999986</v>
      </c>
      <c r="F40" s="61">
        <f t="shared" ref="F40:P40" si="5">SUM(F23:F39)</f>
        <v>689675.66</v>
      </c>
      <c r="G40" s="61">
        <f t="shared" si="5"/>
        <v>760446.66</v>
      </c>
      <c r="H40" s="61">
        <f t="shared" si="5"/>
        <v>763630.05000000016</v>
      </c>
      <c r="I40" s="61">
        <f t="shared" si="5"/>
        <v>766676.70000000007</v>
      </c>
      <c r="J40" s="61">
        <f t="shared" ref="J40" si="6">SUM(J23:J39)</f>
        <v>694750.88000000012</v>
      </c>
      <c r="K40" s="61">
        <f t="shared" si="5"/>
        <v>694750.88000000012</v>
      </c>
      <c r="L40" s="61">
        <f t="shared" si="5"/>
        <v>694750.88000000012</v>
      </c>
      <c r="M40" s="61">
        <f t="shared" si="5"/>
        <v>694750.88000000012</v>
      </c>
      <c r="N40" s="61">
        <f t="shared" si="5"/>
        <v>694750.88000000012</v>
      </c>
      <c r="O40" s="61">
        <f t="shared" si="5"/>
        <v>694750.88000000012</v>
      </c>
      <c r="P40" s="61">
        <f t="shared" si="5"/>
        <v>694750.88000000012</v>
      </c>
      <c r="Q40" s="163"/>
      <c r="R40" s="163"/>
      <c r="S40" s="61">
        <f>SUM(S23:S39)</f>
        <v>260164.09999999998</v>
      </c>
      <c r="T40" s="61">
        <f t="shared" ref="T40:AD40" si="7">SUM(T23:T39)</f>
        <v>264601.55</v>
      </c>
      <c r="U40" s="61">
        <f t="shared" si="7"/>
        <v>202981.96000000002</v>
      </c>
      <c r="V40" s="61">
        <f t="shared" si="7"/>
        <v>193552.69</v>
      </c>
      <c r="W40" s="61">
        <f t="shared" si="7"/>
        <v>140086.53</v>
      </c>
      <c r="X40" s="61">
        <f t="shared" si="7"/>
        <v>783887.05</v>
      </c>
      <c r="Y40" s="61">
        <f t="shared" si="7"/>
        <v>787704.68</v>
      </c>
      <c r="Z40" s="61">
        <f t="shared" si="7"/>
        <v>789887.93</v>
      </c>
      <c r="AA40" s="61">
        <f t="shared" si="7"/>
        <v>752456.97000000009</v>
      </c>
      <c r="AB40" s="61">
        <f t="shared" si="7"/>
        <v>773357.58000000007</v>
      </c>
      <c r="AC40" s="61">
        <f t="shared" si="7"/>
        <v>774785.90000000014</v>
      </c>
      <c r="AD40" s="61">
        <f t="shared" si="7"/>
        <v>663841.74999999988</v>
      </c>
    </row>
    <row r="41" spans="1:40" s="72" customFormat="1" ht="13.3" thickBot="1">
      <c r="A41" s="70" t="s">
        <v>35</v>
      </c>
      <c r="B41" s="86"/>
      <c r="C41" s="148"/>
      <c r="D41" s="148"/>
      <c r="E41" s="73">
        <f>E40+E20</f>
        <v>7184928.6100000003</v>
      </c>
      <c r="F41" s="73">
        <f t="shared" ref="F41:P41" si="8">F40+F20</f>
        <v>7449221.3000000007</v>
      </c>
      <c r="G41" s="73">
        <f t="shared" si="8"/>
        <v>6468807.5500000007</v>
      </c>
      <c r="H41" s="73">
        <f t="shared" si="8"/>
        <v>6606337.9799999995</v>
      </c>
      <c r="I41" s="73">
        <f t="shared" si="8"/>
        <v>6604528.1800000006</v>
      </c>
      <c r="J41" s="73">
        <f t="shared" ref="J41" si="9">J40+J20</f>
        <v>5965218.6799999997</v>
      </c>
      <c r="K41" s="73">
        <f t="shared" si="8"/>
        <v>5965218.6799999997</v>
      </c>
      <c r="L41" s="73">
        <f t="shared" si="8"/>
        <v>5965218.6799999997</v>
      </c>
      <c r="M41" s="73">
        <f t="shared" si="8"/>
        <v>5965218.6799999997</v>
      </c>
      <c r="N41" s="73">
        <f t="shared" si="8"/>
        <v>5965218.6799999997</v>
      </c>
      <c r="O41" s="73">
        <f t="shared" si="8"/>
        <v>5965218.6799999997</v>
      </c>
      <c r="P41" s="73">
        <f t="shared" si="8"/>
        <v>5965218.6799999997</v>
      </c>
      <c r="Q41" s="164"/>
      <c r="R41" s="164"/>
      <c r="S41" s="73">
        <f>S40+S20</f>
        <v>7712060.7599999998</v>
      </c>
      <c r="T41" s="73">
        <f t="shared" ref="T41:AD41" si="10">T40+T20</f>
        <v>7929025.7299999995</v>
      </c>
      <c r="U41" s="73">
        <f t="shared" si="10"/>
        <v>6979399.5100000007</v>
      </c>
      <c r="V41" s="73">
        <f t="shared" si="10"/>
        <v>7335616.6100000003</v>
      </c>
      <c r="W41" s="73">
        <f t="shared" si="10"/>
        <v>6931666.1500000004</v>
      </c>
      <c r="X41" s="73">
        <f t="shared" si="10"/>
        <v>6935693.7000000002</v>
      </c>
      <c r="Y41" s="73">
        <f t="shared" si="10"/>
        <v>6559635.4500000002</v>
      </c>
      <c r="Z41" s="73">
        <f t="shared" si="10"/>
        <v>6254033.1799999997</v>
      </c>
      <c r="AA41" s="73">
        <f t="shared" si="10"/>
        <v>5657782.8399999999</v>
      </c>
      <c r="AB41" s="73">
        <f t="shared" si="10"/>
        <v>5986291</v>
      </c>
      <c r="AC41" s="73">
        <f t="shared" si="10"/>
        <v>6604250.9700000007</v>
      </c>
      <c r="AD41" s="73">
        <f t="shared" si="10"/>
        <v>7303376.0899999999</v>
      </c>
      <c r="AE41" s="71"/>
      <c r="AF41" s="71"/>
      <c r="AG41" s="71"/>
      <c r="AH41" s="71"/>
      <c r="AI41" s="71"/>
      <c r="AJ41" s="71"/>
      <c r="AK41" s="71"/>
      <c r="AL41" s="71"/>
      <c r="AM41" s="71"/>
      <c r="AN41" s="71"/>
    </row>
    <row r="42" spans="1:40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5"/>
      <c r="R42" s="155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2" customFormat="1">
      <c r="A43" s="74" t="s">
        <v>36</v>
      </c>
      <c r="B43" s="87"/>
      <c r="C43" s="149"/>
      <c r="D43" s="149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59"/>
      <c r="R43" s="159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1"/>
      <c r="AF43" s="71"/>
      <c r="AG43" s="71"/>
      <c r="AH43" s="71"/>
      <c r="AI43" s="71"/>
      <c r="AJ43" s="71"/>
      <c r="AK43" s="71"/>
      <c r="AL43" s="71"/>
      <c r="AM43" s="71"/>
      <c r="AN43" s="71"/>
    </row>
    <row r="44" spans="1:40" s="60" customFormat="1">
      <c r="B44" s="85" t="s">
        <v>37</v>
      </c>
      <c r="C44" s="147"/>
      <c r="D44" s="147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0"/>
      <c r="R44" s="160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40" s="5" customFormat="1">
      <c r="A45" s="4"/>
      <c r="B45" s="84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55"/>
      <c r="R45" s="155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4"/>
      <c r="C46" s="34" t="s">
        <v>39</v>
      </c>
      <c r="D46" s="34"/>
      <c r="E46" s="2">
        <f>-TB!C265</f>
        <v>1396541.86</v>
      </c>
      <c r="F46" s="2">
        <f>-TB!D265</f>
        <v>1498202.9</v>
      </c>
      <c r="G46" s="2">
        <f>-TB!E265</f>
        <v>1461511.59</v>
      </c>
      <c r="H46" s="2">
        <f>-TB!F265</f>
        <v>1455654.95</v>
      </c>
      <c r="I46" s="2">
        <f>-TB!G265</f>
        <v>1342746</v>
      </c>
      <c r="J46" s="2">
        <f>-TB!H265</f>
        <v>594071.68999999994</v>
      </c>
      <c r="K46" s="2">
        <f>-TB!I265</f>
        <v>594071.68999999994</v>
      </c>
      <c r="L46" s="2">
        <f>-TB!J265</f>
        <v>594071.68999999994</v>
      </c>
      <c r="M46" s="2">
        <f>-TB!K265</f>
        <v>594071.68999999994</v>
      </c>
      <c r="N46" s="2">
        <f>-TB!L265</f>
        <v>594071.68999999994</v>
      </c>
      <c r="O46" s="2">
        <f>-TB!M265</f>
        <v>594071.68999999994</v>
      </c>
      <c r="P46" s="2">
        <f>-TB!N265</f>
        <v>594071.68999999994</v>
      </c>
      <c r="Q46" s="155"/>
      <c r="R46" s="155"/>
      <c r="S46" s="2">
        <f>-TB!Q265</f>
        <v>2747143.88</v>
      </c>
      <c r="T46" s="2">
        <f>-TB!R265</f>
        <v>2810619.96</v>
      </c>
      <c r="U46" s="2">
        <f>-TB!S265</f>
        <v>1770837.82</v>
      </c>
      <c r="V46" s="2">
        <f>-TB!T265</f>
        <v>2168726.15</v>
      </c>
      <c r="W46" s="2">
        <f>-TB!U265</f>
        <v>1862570.74</v>
      </c>
      <c r="X46" s="2">
        <f>-TB!V265</f>
        <v>2052601.55</v>
      </c>
      <c r="Y46" s="2">
        <f>-TB!W265</f>
        <v>1580004.07</v>
      </c>
      <c r="Z46" s="2">
        <f>-TB!X265</f>
        <v>1326263.6599999999</v>
      </c>
      <c r="AA46" s="2">
        <f>-TB!Y265</f>
        <v>671443.59</v>
      </c>
      <c r="AB46" s="2">
        <f>-TB!Z265</f>
        <v>816611.01</v>
      </c>
      <c r="AC46" s="2">
        <f>-TB!AA265</f>
        <v>1276831.1399999999</v>
      </c>
      <c r="AD46" s="2">
        <f>-TB!AB265</f>
        <v>1704004.37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3" customFormat="1">
      <c r="A47" s="100"/>
      <c r="B47" s="101"/>
      <c r="C47" s="146" t="s">
        <v>40</v>
      </c>
      <c r="D47" s="146"/>
      <c r="E47" s="224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58"/>
      <c r="R47" s="158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</row>
    <row r="48" spans="1:40" s="103" customFormat="1">
      <c r="A48" s="100"/>
      <c r="B48" s="101"/>
      <c r="C48" s="146" t="s">
        <v>41</v>
      </c>
      <c r="D48" s="146"/>
      <c r="E48" s="224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58"/>
      <c r="R48" s="158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</row>
    <row r="49" spans="1:40" s="103" customFormat="1">
      <c r="A49" s="100"/>
      <c r="B49" s="121"/>
      <c r="C49" s="150" t="s">
        <v>42</v>
      </c>
      <c r="D49" s="150"/>
      <c r="E49" s="225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58"/>
      <c r="R49" s="158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</row>
    <row r="50" spans="1:40" s="5" customFormat="1">
      <c r="A50" s="4"/>
      <c r="B50" s="84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55"/>
      <c r="R50" s="155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4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55"/>
      <c r="R51" s="155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4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55"/>
      <c r="R52" s="155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4"/>
      <c r="C53" s="34" t="s">
        <v>46</v>
      </c>
      <c r="D53" s="34"/>
      <c r="E53" s="2">
        <f>-TB!C319</f>
        <v>447927.58</v>
      </c>
      <c r="F53" s="2">
        <f>-TB!D319</f>
        <v>475641.8</v>
      </c>
      <c r="G53" s="2">
        <f>-TB!E319</f>
        <v>497555.61</v>
      </c>
      <c r="H53" s="2">
        <f>-TB!F319</f>
        <v>439009.2</v>
      </c>
      <c r="I53" s="2">
        <f>-TB!G319</f>
        <v>418919.7</v>
      </c>
      <c r="J53" s="2">
        <f>-TB!H319</f>
        <v>407801.5</v>
      </c>
      <c r="K53" s="2">
        <f>-TB!I319</f>
        <v>407801.5</v>
      </c>
      <c r="L53" s="2">
        <f>-TB!J319</f>
        <v>407801.5</v>
      </c>
      <c r="M53" s="2">
        <f>-TB!K319</f>
        <v>407801.5</v>
      </c>
      <c r="N53" s="2">
        <f>-TB!L319</f>
        <v>407801.5</v>
      </c>
      <c r="O53" s="2">
        <f>-TB!M319</f>
        <v>407801.5</v>
      </c>
      <c r="P53" s="2">
        <f>-TB!N319</f>
        <v>407801.5</v>
      </c>
      <c r="Q53" s="155"/>
      <c r="R53" s="155"/>
      <c r="S53" s="2">
        <f>-TB!Q319</f>
        <v>760137.35</v>
      </c>
      <c r="T53" s="2">
        <f>-TB!R319</f>
        <v>787115.77</v>
      </c>
      <c r="U53" s="2">
        <f>-TB!S319</f>
        <v>667804.51</v>
      </c>
      <c r="V53" s="2">
        <f>-TB!T319</f>
        <v>587381.26</v>
      </c>
      <c r="W53" s="2">
        <f>-TB!U319</f>
        <v>598602.28</v>
      </c>
      <c r="X53" s="2">
        <f>-TB!V319</f>
        <v>558506.38</v>
      </c>
      <c r="Y53" s="2">
        <f>-TB!W319</f>
        <v>501232.67</v>
      </c>
      <c r="Z53" s="2">
        <f>-TB!X319</f>
        <v>421391.56</v>
      </c>
      <c r="AA53" s="2">
        <f>-TB!Y319</f>
        <v>272280.49</v>
      </c>
      <c r="AB53" s="2">
        <f>-TB!Z319</f>
        <v>230314.69</v>
      </c>
      <c r="AC53" s="2">
        <f>-TB!AA319</f>
        <v>257966.84</v>
      </c>
      <c r="AD53" s="2">
        <f>-TB!AB319</f>
        <v>420215.23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4"/>
      <c r="C54" s="34" t="s">
        <v>47</v>
      </c>
      <c r="D54" s="34"/>
      <c r="E54" s="2">
        <f>-TB!C327</f>
        <v>11597.96</v>
      </c>
      <c r="F54" s="2">
        <f>-TB!D327</f>
        <v>11204.79</v>
      </c>
      <c r="G54" s="2">
        <f>-TB!E327</f>
        <v>17107.53</v>
      </c>
      <c r="H54" s="2">
        <f>-TB!F327</f>
        <v>23065.18</v>
      </c>
      <c r="I54" s="2">
        <f>-TB!G327</f>
        <v>11540.23</v>
      </c>
      <c r="J54" s="2">
        <f>-TB!H327</f>
        <v>18138.060000000001</v>
      </c>
      <c r="K54" s="2">
        <f>-TB!I327</f>
        <v>18138.060000000001</v>
      </c>
      <c r="L54" s="2">
        <f>-TB!J327</f>
        <v>18138.060000000001</v>
      </c>
      <c r="M54" s="2">
        <f>-TB!K327</f>
        <v>18138.060000000001</v>
      </c>
      <c r="N54" s="2">
        <f>-TB!L327</f>
        <v>18138.060000000001</v>
      </c>
      <c r="O54" s="2">
        <f>-TB!M327</f>
        <v>18138.060000000001</v>
      </c>
      <c r="P54" s="2">
        <f>-TB!N327</f>
        <v>18138.060000000001</v>
      </c>
      <c r="Q54" s="155"/>
      <c r="R54" s="155"/>
      <c r="S54" s="2">
        <f>-TB!Q327</f>
        <v>13378.61</v>
      </c>
      <c r="T54" s="2">
        <f>-TB!R327</f>
        <v>10357.81</v>
      </c>
      <c r="U54" s="2">
        <f>-TB!S327</f>
        <v>15995.37</v>
      </c>
      <c r="V54" s="2">
        <f>-TB!T327</f>
        <v>19976.72</v>
      </c>
      <c r="W54" s="2">
        <f>-TB!U327</f>
        <v>9223.8700000000008</v>
      </c>
      <c r="X54" s="2">
        <f>-TB!V327</f>
        <v>16014.91</v>
      </c>
      <c r="Y54" s="2">
        <f>-TB!W327</f>
        <v>21471.25</v>
      </c>
      <c r="Z54" s="2">
        <f>-TB!X327</f>
        <v>11275.92</v>
      </c>
      <c r="AA54" s="2">
        <f>-TB!Y327</f>
        <v>16538.95</v>
      </c>
      <c r="AB54" s="2">
        <f>-TB!Z327</f>
        <v>18750.28</v>
      </c>
      <c r="AC54" s="2">
        <f>-TB!AA327</f>
        <v>7402.42</v>
      </c>
      <c r="AD54" s="2">
        <f>-TB!AB327</f>
        <v>6387.78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0" customFormat="1">
      <c r="B55" s="85" t="s">
        <v>48</v>
      </c>
      <c r="C55" s="147"/>
      <c r="D55" s="147"/>
      <c r="E55" s="61">
        <f>SUM(E45:E54)</f>
        <v>1856067.4000000001</v>
      </c>
      <c r="F55" s="61">
        <f t="shared" ref="F55:P55" si="11">SUM(F45:F54)</f>
        <v>1985049.49</v>
      </c>
      <c r="G55" s="61">
        <f t="shared" si="11"/>
        <v>1976174.7300000002</v>
      </c>
      <c r="H55" s="61">
        <f t="shared" si="11"/>
        <v>1917729.3299999998</v>
      </c>
      <c r="I55" s="61">
        <f t="shared" si="11"/>
        <v>1773205.93</v>
      </c>
      <c r="J55" s="61">
        <f t="shared" si="11"/>
        <v>1020011.25</v>
      </c>
      <c r="K55" s="61">
        <f t="shared" si="11"/>
        <v>1020011.25</v>
      </c>
      <c r="L55" s="61">
        <f t="shared" si="11"/>
        <v>1020011.25</v>
      </c>
      <c r="M55" s="61">
        <f t="shared" si="11"/>
        <v>1020011.25</v>
      </c>
      <c r="N55" s="61">
        <f t="shared" si="11"/>
        <v>1020011.25</v>
      </c>
      <c r="O55" s="61">
        <f t="shared" si="11"/>
        <v>1020011.25</v>
      </c>
      <c r="P55" s="61">
        <f t="shared" si="11"/>
        <v>1020011.25</v>
      </c>
      <c r="Q55" s="163"/>
      <c r="R55" s="163"/>
      <c r="S55" s="61">
        <f>SUM(S45:S54)</f>
        <v>3520659.84</v>
      </c>
      <c r="T55" s="61">
        <f t="shared" ref="T55:AD55" si="12">SUM(T45:T54)</f>
        <v>3608093.54</v>
      </c>
      <c r="U55" s="61">
        <f t="shared" si="12"/>
        <v>2454637.7000000002</v>
      </c>
      <c r="V55" s="61">
        <f t="shared" si="12"/>
        <v>2776084.1300000004</v>
      </c>
      <c r="W55" s="61">
        <f t="shared" si="12"/>
        <v>2470396.89</v>
      </c>
      <c r="X55" s="61">
        <f t="shared" si="12"/>
        <v>2627122.8400000003</v>
      </c>
      <c r="Y55" s="61">
        <f t="shared" si="12"/>
        <v>2102707.9900000002</v>
      </c>
      <c r="Z55" s="61">
        <f t="shared" si="12"/>
        <v>1758931.14</v>
      </c>
      <c r="AA55" s="61">
        <f t="shared" si="12"/>
        <v>960263.02999999991</v>
      </c>
      <c r="AB55" s="61">
        <f t="shared" si="12"/>
        <v>1065675.98</v>
      </c>
      <c r="AC55" s="61">
        <f t="shared" si="12"/>
        <v>1542200.4</v>
      </c>
      <c r="AD55" s="61">
        <f t="shared" si="12"/>
        <v>2130607.38</v>
      </c>
    </row>
    <row r="56" spans="1:40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5"/>
      <c r="R56" s="15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0" customFormat="1">
      <c r="B57" s="85" t="s">
        <v>49</v>
      </c>
      <c r="C57" s="147"/>
      <c r="D57" s="147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0"/>
      <c r="R57" s="160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40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5"/>
      <c r="R58" s="15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4"/>
      <c r="C59" s="34" t="s">
        <v>51</v>
      </c>
      <c r="D59" s="34"/>
      <c r="E59" s="59">
        <f>-TB!C274-E48</f>
        <v>0</v>
      </c>
      <c r="F59" s="59">
        <f>-TB!D274-F48</f>
        <v>0</v>
      </c>
      <c r="G59" s="59">
        <f>-TB!E274-G48</f>
        <v>0</v>
      </c>
      <c r="H59" s="59">
        <f>-TB!F274-H48</f>
        <v>0</v>
      </c>
      <c r="I59" s="59">
        <f>-TB!G274-I48</f>
        <v>0</v>
      </c>
      <c r="J59" s="59">
        <f>-TB!H274-J48</f>
        <v>0</v>
      </c>
      <c r="K59" s="59">
        <f>-TB!I274-K48</f>
        <v>0</v>
      </c>
      <c r="L59" s="59">
        <f>-TB!J274-L48</f>
        <v>0</v>
      </c>
      <c r="M59" s="59">
        <f>-TB!K274-M48</f>
        <v>0</v>
      </c>
      <c r="N59" s="59">
        <f>-TB!L274-N48</f>
        <v>0</v>
      </c>
      <c r="O59" s="59">
        <f>-TB!M274-O48</f>
        <v>0</v>
      </c>
      <c r="P59" s="59">
        <f>-TB!N274-P48</f>
        <v>0</v>
      </c>
      <c r="Q59" s="155"/>
      <c r="R59" s="155"/>
      <c r="S59" s="59">
        <f>-TB!Q274-S48</f>
        <v>0</v>
      </c>
      <c r="T59" s="59">
        <f>-TB!R274-T48</f>
        <v>0</v>
      </c>
      <c r="U59" s="59">
        <f>-TB!S274-U48</f>
        <v>0</v>
      </c>
      <c r="V59" s="59">
        <f>-TB!T274-V48</f>
        <v>0</v>
      </c>
      <c r="W59" s="59">
        <f>-TB!U274-W48</f>
        <v>0</v>
      </c>
      <c r="X59" s="59">
        <f>-TB!V274-X48</f>
        <v>0</v>
      </c>
      <c r="Y59" s="59">
        <f>-TB!W274-Y48</f>
        <v>0</v>
      </c>
      <c r="Z59" s="59">
        <f>-TB!X274-Z48</f>
        <v>0</v>
      </c>
      <c r="AA59" s="59">
        <f>-TB!Y274-AA48</f>
        <v>0</v>
      </c>
      <c r="AB59" s="59">
        <f>-TB!Z274-AB48</f>
        <v>0</v>
      </c>
      <c r="AC59" s="59">
        <f>-TB!AA274-AC48</f>
        <v>0</v>
      </c>
      <c r="AD59" s="59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9"/>
      <c r="C60" s="151" t="s">
        <v>52</v>
      </c>
      <c r="D60" s="151"/>
      <c r="E60" s="62">
        <f>-TB!C270-E49</f>
        <v>518075.58</v>
      </c>
      <c r="F60" s="62">
        <f>-TB!D270-F49</f>
        <v>518075.58</v>
      </c>
      <c r="G60" s="62">
        <f>-TB!E270-G49</f>
        <v>616351.71</v>
      </c>
      <c r="H60" s="62">
        <f>-TB!F270-H49</f>
        <v>616351.71</v>
      </c>
      <c r="I60" s="62">
        <f>-TB!G270-I49</f>
        <v>616351.71</v>
      </c>
      <c r="J60" s="62">
        <f>-TB!H270-J49</f>
        <v>543333.81999999995</v>
      </c>
      <c r="K60" s="62">
        <f>-TB!I270-K49</f>
        <v>543333.81999999995</v>
      </c>
      <c r="L60" s="62">
        <f>-TB!J270-L49</f>
        <v>543333.81999999995</v>
      </c>
      <c r="M60" s="62">
        <f>-TB!K270-M49</f>
        <v>543333.81999999995</v>
      </c>
      <c r="N60" s="62">
        <f>-TB!L270-N49</f>
        <v>543333.81999999995</v>
      </c>
      <c r="O60" s="62">
        <f>-TB!M270-O49</f>
        <v>543333.81999999995</v>
      </c>
      <c r="P60" s="62">
        <f>-TB!N270-P49</f>
        <v>543333.81999999995</v>
      </c>
      <c r="Q60" s="155"/>
      <c r="R60" s="155"/>
      <c r="S60" s="62">
        <f>-TB!Q270-S49</f>
        <v>121702.5</v>
      </c>
      <c r="T60" s="62">
        <f>-TB!R270-T49</f>
        <v>121702.5</v>
      </c>
      <c r="U60" s="62">
        <f>-TB!S270-U49</f>
        <v>54611.78</v>
      </c>
      <c r="V60" s="62">
        <f>-TB!T270-V49</f>
        <v>54611.78</v>
      </c>
      <c r="W60" s="62">
        <f>-TB!U270-W49</f>
        <v>54611.78</v>
      </c>
      <c r="X60" s="62">
        <f>-TB!V270-X49</f>
        <v>650581.89</v>
      </c>
      <c r="Y60" s="62">
        <f>-TB!W270-Y49</f>
        <v>650581.89</v>
      </c>
      <c r="Z60" s="62">
        <f>-TB!X270-Z49</f>
        <v>650581.89</v>
      </c>
      <c r="AA60" s="62">
        <f>-TB!Y270-AA49</f>
        <v>584810.46</v>
      </c>
      <c r="AB60" s="62">
        <f>-TB!Z270-AB49</f>
        <v>584810.46</v>
      </c>
      <c r="AC60" s="62">
        <f>-TB!AA270-AC49</f>
        <v>584810.46</v>
      </c>
      <c r="AD60" s="62">
        <f>-TB!AB270-AD49</f>
        <v>518075.58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4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55"/>
      <c r="R61" s="155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4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55"/>
      <c r="R62" s="155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4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55"/>
      <c r="R63" s="155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9"/>
      <c r="C64" s="151" t="s">
        <v>56</v>
      </c>
      <c r="D64" s="151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55"/>
      <c r="R64" s="155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8"/>
      <c r="C65" s="152" t="s">
        <v>57</v>
      </c>
      <c r="D65" s="152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55"/>
      <c r="R65" s="155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8"/>
      <c r="C66" s="152" t="s">
        <v>58</v>
      </c>
      <c r="D66" s="152"/>
      <c r="E66" s="63">
        <f>-TB!C352</f>
        <v>0</v>
      </c>
      <c r="F66" s="63">
        <f>-TB!D352</f>
        <v>0</v>
      </c>
      <c r="G66" s="63">
        <f>-TB!E352</f>
        <v>0</v>
      </c>
      <c r="H66" s="63">
        <f>-TB!F352</f>
        <v>0</v>
      </c>
      <c r="I66" s="63">
        <f>-TB!G352</f>
        <v>0</v>
      </c>
      <c r="J66" s="63">
        <f>-TB!H352</f>
        <v>0</v>
      </c>
      <c r="K66" s="63">
        <f>-TB!I352</f>
        <v>0</v>
      </c>
      <c r="L66" s="63">
        <f>-TB!J352</f>
        <v>0</v>
      </c>
      <c r="M66" s="63">
        <f>-TB!K352</f>
        <v>0</v>
      </c>
      <c r="N66" s="63">
        <f>-TB!L352</f>
        <v>0</v>
      </c>
      <c r="O66" s="63">
        <f>-TB!M352</f>
        <v>0</v>
      </c>
      <c r="P66" s="63">
        <f>-TB!N352</f>
        <v>0</v>
      </c>
      <c r="Q66" s="155"/>
      <c r="R66" s="155"/>
      <c r="S66" s="63">
        <f>-TB!Q352</f>
        <v>0</v>
      </c>
      <c r="T66" s="63">
        <f>-TB!R352</f>
        <v>0</v>
      </c>
      <c r="U66" s="63">
        <f>-TB!S352</f>
        <v>0</v>
      </c>
      <c r="V66" s="63">
        <f>-TB!T352</f>
        <v>0</v>
      </c>
      <c r="W66" s="63">
        <f>-TB!U352</f>
        <v>0</v>
      </c>
      <c r="X66" s="63">
        <f>-TB!V352</f>
        <v>0</v>
      </c>
      <c r="Y66" s="63">
        <f>-TB!W352</f>
        <v>0</v>
      </c>
      <c r="Z66" s="63">
        <f>-TB!X352</f>
        <v>0</v>
      </c>
      <c r="AA66" s="63">
        <f>-TB!Y352</f>
        <v>0</v>
      </c>
      <c r="AB66" s="63">
        <f>-TB!Z352</f>
        <v>0</v>
      </c>
      <c r="AC66" s="63">
        <f>-TB!AA352</f>
        <v>0</v>
      </c>
      <c r="AD66" s="63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4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55"/>
      <c r="R67" s="155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5"/>
      <c r="R68" s="155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9" customFormat="1">
      <c r="A69" s="66"/>
      <c r="B69" s="83" t="s">
        <v>60</v>
      </c>
      <c r="C69" s="145"/>
      <c r="D69" s="145"/>
      <c r="E69" s="76">
        <f>SUM(E58:E68)</f>
        <v>518075.58</v>
      </c>
      <c r="F69" s="76">
        <f t="shared" ref="F69:P69" si="13">SUM(F58:F68)</f>
        <v>518075.58</v>
      </c>
      <c r="G69" s="76">
        <f t="shared" si="13"/>
        <v>616351.71</v>
      </c>
      <c r="H69" s="76">
        <f t="shared" si="13"/>
        <v>616351.71</v>
      </c>
      <c r="I69" s="76">
        <f t="shared" si="13"/>
        <v>616351.71</v>
      </c>
      <c r="J69" s="76">
        <f t="shared" si="13"/>
        <v>543333.81999999995</v>
      </c>
      <c r="K69" s="76">
        <f t="shared" si="13"/>
        <v>543333.81999999995</v>
      </c>
      <c r="L69" s="76">
        <f t="shared" si="13"/>
        <v>543333.81999999995</v>
      </c>
      <c r="M69" s="76">
        <f t="shared" si="13"/>
        <v>543333.81999999995</v>
      </c>
      <c r="N69" s="76">
        <f t="shared" si="13"/>
        <v>543333.81999999995</v>
      </c>
      <c r="O69" s="76">
        <f t="shared" si="13"/>
        <v>543333.81999999995</v>
      </c>
      <c r="P69" s="76">
        <f t="shared" si="13"/>
        <v>543333.81999999995</v>
      </c>
      <c r="Q69" s="165"/>
      <c r="R69" s="165"/>
      <c r="S69" s="76">
        <f>SUM(S58:S68)</f>
        <v>121702.5</v>
      </c>
      <c r="T69" s="76">
        <f t="shared" ref="T69:AD69" si="14">SUM(T58:T68)</f>
        <v>121702.5</v>
      </c>
      <c r="U69" s="76">
        <f t="shared" si="14"/>
        <v>54611.78</v>
      </c>
      <c r="V69" s="76">
        <f t="shared" si="14"/>
        <v>54611.78</v>
      </c>
      <c r="W69" s="76">
        <f t="shared" si="14"/>
        <v>54611.78</v>
      </c>
      <c r="X69" s="76">
        <f t="shared" si="14"/>
        <v>650581.89</v>
      </c>
      <c r="Y69" s="76">
        <f t="shared" si="14"/>
        <v>650581.89</v>
      </c>
      <c r="Z69" s="76">
        <f t="shared" si="14"/>
        <v>650581.89</v>
      </c>
      <c r="AA69" s="76">
        <f t="shared" si="14"/>
        <v>584810.46</v>
      </c>
      <c r="AB69" s="76">
        <f t="shared" si="14"/>
        <v>584810.46</v>
      </c>
      <c r="AC69" s="76">
        <f t="shared" si="14"/>
        <v>584810.46</v>
      </c>
      <c r="AD69" s="76">
        <f t="shared" si="14"/>
        <v>518075.58</v>
      </c>
      <c r="AE69" s="68"/>
      <c r="AF69" s="68"/>
      <c r="AG69" s="68"/>
      <c r="AH69" s="68"/>
      <c r="AI69" s="68"/>
      <c r="AJ69" s="68"/>
      <c r="AK69" s="68"/>
      <c r="AL69" s="68"/>
      <c r="AM69" s="68"/>
      <c r="AN69" s="68"/>
    </row>
    <row r="70" spans="1:40" s="72" customFormat="1" ht="13.3" thickBot="1">
      <c r="A70" s="70"/>
      <c r="B70" s="108" t="s">
        <v>61</v>
      </c>
      <c r="C70" s="148"/>
      <c r="D70" s="148"/>
      <c r="E70" s="77">
        <f>E69+E55</f>
        <v>2374142.98</v>
      </c>
      <c r="F70" s="77">
        <f t="shared" ref="F70:P70" si="15">F69+F55</f>
        <v>2503125.0699999998</v>
      </c>
      <c r="G70" s="77">
        <f t="shared" si="15"/>
        <v>2592526.4400000004</v>
      </c>
      <c r="H70" s="113">
        <f t="shared" si="15"/>
        <v>2534081.04</v>
      </c>
      <c r="I70" s="77">
        <f t="shared" si="15"/>
        <v>2389557.6399999997</v>
      </c>
      <c r="J70" s="77">
        <f t="shared" si="15"/>
        <v>1563345.0699999998</v>
      </c>
      <c r="K70" s="77">
        <f t="shared" si="15"/>
        <v>1563345.0699999998</v>
      </c>
      <c r="L70" s="77">
        <f t="shared" si="15"/>
        <v>1563345.0699999998</v>
      </c>
      <c r="M70" s="77">
        <f t="shared" si="15"/>
        <v>1563345.0699999998</v>
      </c>
      <c r="N70" s="77">
        <f t="shared" si="15"/>
        <v>1563345.0699999998</v>
      </c>
      <c r="O70" s="77">
        <f t="shared" si="15"/>
        <v>1563345.0699999998</v>
      </c>
      <c r="P70" s="77">
        <f t="shared" si="15"/>
        <v>1563345.0699999998</v>
      </c>
      <c r="Q70" s="164"/>
      <c r="R70" s="164"/>
      <c r="S70" s="77">
        <f>S69+S55</f>
        <v>3642362.34</v>
      </c>
      <c r="T70" s="77">
        <f t="shared" ref="T70:AD70" si="16">T69+T55</f>
        <v>3729796.04</v>
      </c>
      <c r="U70" s="77">
        <f t="shared" si="16"/>
        <v>2509249.48</v>
      </c>
      <c r="V70" s="77">
        <f t="shared" si="16"/>
        <v>2830695.91</v>
      </c>
      <c r="W70" s="77">
        <f t="shared" si="16"/>
        <v>2525008.67</v>
      </c>
      <c r="X70" s="77">
        <f t="shared" si="16"/>
        <v>3277704.7300000004</v>
      </c>
      <c r="Y70" s="77">
        <f t="shared" si="16"/>
        <v>2753289.8800000004</v>
      </c>
      <c r="Z70" s="77">
        <f t="shared" si="16"/>
        <v>2409513.0299999998</v>
      </c>
      <c r="AA70" s="77">
        <f t="shared" si="16"/>
        <v>1545073.4899999998</v>
      </c>
      <c r="AB70" s="77">
        <f t="shared" si="16"/>
        <v>1650486.44</v>
      </c>
      <c r="AC70" s="77">
        <f t="shared" si="16"/>
        <v>2127010.86</v>
      </c>
      <c r="AD70" s="77">
        <f t="shared" si="16"/>
        <v>2648682.96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</row>
    <row r="71" spans="1:40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5"/>
      <c r="R71" s="155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2" customFormat="1">
      <c r="A72" s="71"/>
      <c r="B72" s="86" t="s">
        <v>62</v>
      </c>
      <c r="C72" s="148"/>
      <c r="D72" s="148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59"/>
      <c r="R72" s="159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71"/>
      <c r="AF72" s="71"/>
      <c r="AG72" s="71"/>
      <c r="AH72" s="71"/>
      <c r="AI72" s="71"/>
      <c r="AJ72" s="71"/>
      <c r="AK72" s="71"/>
      <c r="AL72" s="71"/>
      <c r="AM72" s="71"/>
      <c r="AN72" s="71"/>
    </row>
    <row r="73" spans="1:40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5"/>
      <c r="R73" s="155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4"/>
      <c r="C74" s="34" t="s">
        <v>64</v>
      </c>
      <c r="D74" s="34"/>
      <c r="E74" s="59">
        <f>-TB!C358</f>
        <v>500000</v>
      </c>
      <c r="F74" s="59">
        <f>-TB!D358</f>
        <v>500000</v>
      </c>
      <c r="G74" s="59">
        <f>-TB!E358</f>
        <v>500000</v>
      </c>
      <c r="H74" s="59">
        <f>-TB!F358</f>
        <v>500000</v>
      </c>
      <c r="I74" s="59">
        <f>-TB!G358</f>
        <v>500000</v>
      </c>
      <c r="J74" s="59">
        <f>-TB!H358</f>
        <v>500000</v>
      </c>
      <c r="K74" s="59">
        <f>-TB!I358</f>
        <v>500000</v>
      </c>
      <c r="L74" s="59">
        <f>-TB!J358</f>
        <v>500000</v>
      </c>
      <c r="M74" s="59">
        <f>-TB!K358</f>
        <v>500000</v>
      </c>
      <c r="N74" s="59">
        <f>-TB!L358</f>
        <v>500000</v>
      </c>
      <c r="O74" s="59">
        <f>-TB!M358</f>
        <v>500000</v>
      </c>
      <c r="P74" s="59">
        <f>-TB!N358</f>
        <v>500000</v>
      </c>
      <c r="Q74" s="155"/>
      <c r="R74" s="155"/>
      <c r="S74" s="59">
        <f>-TB!Q358</f>
        <v>500000</v>
      </c>
      <c r="T74" s="59">
        <f>-TB!R358</f>
        <v>500000</v>
      </c>
      <c r="U74" s="59">
        <f>-TB!S358</f>
        <v>500000</v>
      </c>
      <c r="V74" s="59">
        <f>-TB!T358</f>
        <v>500000</v>
      </c>
      <c r="W74" s="59">
        <f>-TB!U358</f>
        <v>500000</v>
      </c>
      <c r="X74" s="59">
        <f>-TB!V358</f>
        <v>500000</v>
      </c>
      <c r="Y74" s="59">
        <f>-TB!W358</f>
        <v>500000</v>
      </c>
      <c r="Z74" s="59">
        <f>-TB!X358</f>
        <v>500000</v>
      </c>
      <c r="AA74" s="59">
        <f>-TB!Y358</f>
        <v>500000</v>
      </c>
      <c r="AB74" s="59">
        <f>-TB!Z358</f>
        <v>500000</v>
      </c>
      <c r="AC74" s="59">
        <f>-TB!AA358</f>
        <v>500000</v>
      </c>
      <c r="AD74" s="59">
        <f>-TB!AB358</f>
        <v>500000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4"/>
      <c r="C75" s="34" t="s">
        <v>495</v>
      </c>
      <c r="D75" s="34"/>
      <c r="E75" s="59">
        <f>-TB!C359</f>
        <v>0</v>
      </c>
      <c r="F75" s="59">
        <f>-TB!D359</f>
        <v>0</v>
      </c>
      <c r="G75" s="59">
        <f>-TB!E359</f>
        <v>0</v>
      </c>
      <c r="H75" s="59">
        <f>-TB!F359</f>
        <v>0</v>
      </c>
      <c r="I75" s="59">
        <f>-TB!G359</f>
        <v>0</v>
      </c>
      <c r="J75" s="59">
        <f>-TB!H359</f>
        <v>0</v>
      </c>
      <c r="K75" s="59">
        <f>-TB!I359</f>
        <v>0</v>
      </c>
      <c r="L75" s="59">
        <f>-TB!J359</f>
        <v>0</v>
      </c>
      <c r="M75" s="59">
        <f>-TB!K359</f>
        <v>0</v>
      </c>
      <c r="N75" s="59">
        <f>-TB!L359</f>
        <v>0</v>
      </c>
      <c r="O75" s="59">
        <f>-TB!M359</f>
        <v>0</v>
      </c>
      <c r="P75" s="59">
        <f>-TB!N359</f>
        <v>0</v>
      </c>
      <c r="Q75" s="155"/>
      <c r="R75" s="155"/>
      <c r="S75" s="59">
        <f>-TB!Q359</f>
        <v>0</v>
      </c>
      <c r="T75" s="59">
        <f>-TB!R359</f>
        <v>0</v>
      </c>
      <c r="U75" s="59">
        <f>-TB!S359</f>
        <v>0</v>
      </c>
      <c r="V75" s="59">
        <f>-TB!T359</f>
        <v>0</v>
      </c>
      <c r="W75" s="59">
        <f>-TB!U359</f>
        <v>0</v>
      </c>
      <c r="X75" s="59">
        <f>-TB!V359</f>
        <v>0</v>
      </c>
      <c r="Y75" s="59">
        <f>-TB!W359</f>
        <v>0</v>
      </c>
      <c r="Z75" s="59">
        <f>-TB!X359</f>
        <v>0</v>
      </c>
      <c r="AA75" s="59">
        <f>-TB!Y359</f>
        <v>0</v>
      </c>
      <c r="AB75" s="59">
        <f>-TB!Z359</f>
        <v>0</v>
      </c>
      <c r="AC75" s="59">
        <f>-TB!AA359</f>
        <v>0</v>
      </c>
      <c r="AD75" s="59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4"/>
      <c r="C76" s="34" t="s">
        <v>65</v>
      </c>
      <c r="E76" s="59">
        <f>-TB!C360</f>
        <v>0</v>
      </c>
      <c r="F76" s="59">
        <f>-TB!D360</f>
        <v>0</v>
      </c>
      <c r="G76" s="59">
        <f>-TB!E360</f>
        <v>0</v>
      </c>
      <c r="H76" s="59">
        <f>-TB!F360</f>
        <v>0</v>
      </c>
      <c r="I76" s="59">
        <f>-TB!G360</f>
        <v>0</v>
      </c>
      <c r="J76" s="59">
        <f>-TB!H360</f>
        <v>0</v>
      </c>
      <c r="K76" s="59">
        <f>-TB!I360</f>
        <v>0</v>
      </c>
      <c r="L76" s="59">
        <f>-TB!J360</f>
        <v>0</v>
      </c>
      <c r="M76" s="59">
        <f>-TB!K360</f>
        <v>0</v>
      </c>
      <c r="N76" s="59">
        <f>-TB!L360</f>
        <v>0</v>
      </c>
      <c r="O76" s="59">
        <f>-TB!M360</f>
        <v>0</v>
      </c>
      <c r="P76" s="59">
        <f>-TB!N360</f>
        <v>0</v>
      </c>
      <c r="S76" s="59">
        <f>-TB!Q360</f>
        <v>0</v>
      </c>
      <c r="T76" s="59">
        <f>-TB!R360</f>
        <v>0</v>
      </c>
      <c r="U76" s="59">
        <f>-TB!S360</f>
        <v>0</v>
      </c>
      <c r="V76" s="59">
        <f>-TB!T360</f>
        <v>0</v>
      </c>
      <c r="W76" s="59">
        <f>-TB!U360</f>
        <v>0</v>
      </c>
      <c r="X76" s="59">
        <f>-TB!V360</f>
        <v>0</v>
      </c>
      <c r="Y76" s="59">
        <f>-TB!W360</f>
        <v>0</v>
      </c>
      <c r="Z76" s="59">
        <f>-TB!X360</f>
        <v>0</v>
      </c>
      <c r="AA76" s="59">
        <f>-TB!Y360</f>
        <v>0</v>
      </c>
      <c r="AB76" s="59">
        <f>-TB!Z360</f>
        <v>0</v>
      </c>
      <c r="AC76" s="59">
        <f>-TB!AA360</f>
        <v>0</v>
      </c>
      <c r="AD76" s="59">
        <f>-TB!AB360</f>
        <v>0</v>
      </c>
    </row>
    <row r="77" spans="1:40">
      <c r="A77" s="4"/>
      <c r="B77" s="90"/>
      <c r="C77" s="153" t="s">
        <v>66</v>
      </c>
      <c r="D77" s="15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40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-TB!H361</f>
        <v>0</v>
      </c>
      <c r="K78" s="59">
        <f>-TB!I361</f>
        <v>0</v>
      </c>
      <c r="L78" s="59">
        <f>-TB!J361</f>
        <v>0</v>
      </c>
      <c r="M78" s="59">
        <f>-TB!K361</f>
        <v>0</v>
      </c>
      <c r="N78" s="59">
        <f>-TB!L361</f>
        <v>0</v>
      </c>
      <c r="O78" s="59">
        <f>-TB!M361</f>
        <v>0</v>
      </c>
      <c r="P78" s="59">
        <f>-TB!N361</f>
        <v>0</v>
      </c>
      <c r="S78" s="59"/>
      <c r="T78" s="59"/>
      <c r="U78" s="59"/>
      <c r="V78" s="59"/>
      <c r="W78" s="59"/>
      <c r="X78" s="59">
        <f>-TB!V361</f>
        <v>0</v>
      </c>
      <c r="Y78" s="59">
        <f>-TB!W361</f>
        <v>0</v>
      </c>
      <c r="Z78" s="59">
        <f>-TB!X361</f>
        <v>0</v>
      </c>
      <c r="AA78" s="59">
        <f>-TB!Y361</f>
        <v>0</v>
      </c>
      <c r="AB78" s="59">
        <f>-TB!Z361</f>
        <v>0</v>
      </c>
      <c r="AC78" s="59">
        <f>-TB!AA361</f>
        <v>0</v>
      </c>
      <c r="AD78" s="59">
        <f>-TB!AB361</f>
        <v>0</v>
      </c>
    </row>
    <row r="79" spans="1:40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40">
      <c r="A80" s="4"/>
      <c r="B80" s="84"/>
      <c r="D80" s="34" t="s">
        <v>69</v>
      </c>
      <c r="E80" s="59">
        <f>-TB!C364+PL!D23</f>
        <v>4310785.63</v>
      </c>
      <c r="F80" s="59">
        <f>E80+PL!E23</f>
        <v>4446096.2300000004</v>
      </c>
      <c r="G80" s="59">
        <f>-TB!E364+PL!D23+PL!E23+PL!F23</f>
        <v>4876281.1100000003</v>
      </c>
      <c r="H80" s="59">
        <f>G80+PL!G23</f>
        <v>5072256.9400000004</v>
      </c>
      <c r="I80" s="59">
        <f>H80+PL!H23</f>
        <v>5214970.54</v>
      </c>
      <c r="J80" s="59">
        <f>I80+PL!I23</f>
        <v>5401873.6100000003</v>
      </c>
      <c r="K80" s="59">
        <f>J80+PL!J23</f>
        <v>5401873.6100000003</v>
      </c>
      <c r="L80" s="59">
        <f>K80+PL!K23</f>
        <v>5401873.6100000003</v>
      </c>
      <c r="M80" s="59">
        <f>L80+PL!L23</f>
        <v>5401873.6100000003</v>
      </c>
      <c r="N80" s="59">
        <f>M80+PL!M23</f>
        <v>5401873.6100000003</v>
      </c>
      <c r="O80" s="59">
        <f>N80+PL!N23</f>
        <v>5401873.6100000003</v>
      </c>
      <c r="P80" s="59">
        <f>O80+PL!O23</f>
        <v>5401873.6100000003</v>
      </c>
      <c r="S80" s="59">
        <v>3569698.4200000009</v>
      </c>
      <c r="T80" s="59">
        <f>S80+PL!S23</f>
        <v>3699229.6900000009</v>
      </c>
      <c r="U80" s="59">
        <f>T80+PL!T23</f>
        <v>3970150.0300000007</v>
      </c>
      <c r="V80" s="59">
        <f>U80+PL!U23</f>
        <v>4004920.7000000007</v>
      </c>
      <c r="W80" s="59">
        <f>-TB!U364+SUM(PL!R23:V23)</f>
        <v>3906657.48</v>
      </c>
      <c r="X80" s="59">
        <f>-TB!V364+SUM(PL!R23:W23)</f>
        <v>4157988.9699999997</v>
      </c>
      <c r="Y80" s="59">
        <f>X80+PL!X23</f>
        <v>4306345.57</v>
      </c>
      <c r="Z80" s="59">
        <f>Y80+PL!Y23</f>
        <v>4344520.1499999994</v>
      </c>
      <c r="AA80" s="59">
        <f>Z80+PL!Z23</f>
        <v>4612709.3499999996</v>
      </c>
      <c r="AB80" s="59">
        <f>AA80+PL!AA23</f>
        <v>4835804.5599999996</v>
      </c>
      <c r="AC80" s="59">
        <f>AB80+PL!AB23</f>
        <v>4977240.1099999994</v>
      </c>
      <c r="AD80" s="59">
        <f>AC80+PL!AC23</f>
        <v>5154693.1300000008</v>
      </c>
    </row>
    <row r="81" spans="1:40">
      <c r="A81" s="4"/>
      <c r="B81" s="84"/>
      <c r="D81" s="34" t="s">
        <v>70</v>
      </c>
      <c r="E81" s="59">
        <f>-TB!C363</f>
        <v>0</v>
      </c>
      <c r="F81" s="59">
        <f>-TB!D363</f>
        <v>0</v>
      </c>
      <c r="G81" s="59">
        <f>-TB!E363</f>
        <v>-1500000</v>
      </c>
      <c r="H81" s="59">
        <f>-TB!F363</f>
        <v>-1500000</v>
      </c>
      <c r="I81" s="59">
        <f>-TB!G363</f>
        <v>-1500000</v>
      </c>
      <c r="J81" s="59">
        <f>-TB!H363</f>
        <v>-1500000</v>
      </c>
      <c r="K81" s="59">
        <f>-TB!I363</f>
        <v>-1500000</v>
      </c>
      <c r="L81" s="59">
        <f>-TB!J363</f>
        <v>-1500000</v>
      </c>
      <c r="M81" s="59">
        <f>-TB!K363</f>
        <v>-1500000</v>
      </c>
      <c r="N81" s="59">
        <f>-TB!L363</f>
        <v>-1500000</v>
      </c>
      <c r="O81" s="59">
        <f>-TB!M363</f>
        <v>-1500000</v>
      </c>
      <c r="P81" s="59">
        <f>-TB!N363</f>
        <v>-1500000</v>
      </c>
      <c r="S81" s="59"/>
      <c r="T81" s="59"/>
      <c r="U81" s="59"/>
      <c r="V81" s="59"/>
      <c r="W81" s="59"/>
      <c r="X81" s="59">
        <f>-TB!V363</f>
        <v>-1000000</v>
      </c>
      <c r="Y81" s="59">
        <f>-TB!W363</f>
        <v>-1000000</v>
      </c>
      <c r="Z81" s="59">
        <f>-TB!X363</f>
        <v>-1000000</v>
      </c>
      <c r="AA81" s="59">
        <f>-TB!Y363</f>
        <v>-1000000</v>
      </c>
      <c r="AB81" s="59">
        <f>-TB!Z363</f>
        <v>-1000000</v>
      </c>
      <c r="AC81" s="59">
        <f>-TB!AA363</f>
        <v>-1000000</v>
      </c>
      <c r="AD81" s="59">
        <f>-TB!AB363</f>
        <v>-1000000</v>
      </c>
    </row>
    <row r="82" spans="1:40">
      <c r="A82" s="4"/>
      <c r="B82" s="90"/>
      <c r="C82" s="153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40" s="1" customFormat="1">
      <c r="B83" s="90"/>
      <c r="C83" s="153" t="s">
        <v>72</v>
      </c>
      <c r="D83" s="153"/>
      <c r="E83" s="64">
        <f t="shared" ref="E83:G83" si="17">SUM(E74:E82)</f>
        <v>4810785.63</v>
      </c>
      <c r="F83" s="64">
        <f t="shared" si="17"/>
        <v>4946096.2300000004</v>
      </c>
      <c r="G83" s="64">
        <f t="shared" si="17"/>
        <v>3876281.1100000003</v>
      </c>
      <c r="H83" s="64">
        <f>SUM(H74:H82)</f>
        <v>4072256.9400000004</v>
      </c>
      <c r="I83" s="64">
        <f t="shared" ref="I83:P83" si="18">SUM(I74:I82)</f>
        <v>4214970.54</v>
      </c>
      <c r="J83" s="64">
        <f t="shared" si="18"/>
        <v>4401873.6100000003</v>
      </c>
      <c r="K83" s="64">
        <f t="shared" si="18"/>
        <v>4401873.6100000003</v>
      </c>
      <c r="L83" s="64">
        <f t="shared" si="18"/>
        <v>4401873.6100000003</v>
      </c>
      <c r="M83" s="64">
        <f t="shared" si="18"/>
        <v>4401873.6100000003</v>
      </c>
      <c r="N83" s="64">
        <f t="shared" si="18"/>
        <v>4401873.6100000003</v>
      </c>
      <c r="O83" s="64">
        <f t="shared" si="18"/>
        <v>4401873.6100000003</v>
      </c>
      <c r="P83" s="64">
        <f t="shared" si="18"/>
        <v>4401873.6100000003</v>
      </c>
      <c r="Q83" s="166"/>
      <c r="R83" s="166"/>
      <c r="S83" s="64">
        <f t="shared" ref="S83:U83" si="19">SUM(S74:S82)</f>
        <v>4069698.4200000009</v>
      </c>
      <c r="T83" s="64">
        <f t="shared" si="19"/>
        <v>4199229.6900000013</v>
      </c>
      <c r="U83" s="64">
        <f t="shared" si="19"/>
        <v>4470150.0300000012</v>
      </c>
      <c r="V83" s="64">
        <f>SUM(V74:V82)</f>
        <v>4504920.7000000011</v>
      </c>
      <c r="W83" s="64">
        <f t="shared" ref="W83:AD83" si="20">SUM(W74:W82)</f>
        <v>4406657.4800000004</v>
      </c>
      <c r="X83" s="64">
        <f t="shared" si="20"/>
        <v>3657988.9699999997</v>
      </c>
      <c r="Y83" s="64">
        <f t="shared" si="20"/>
        <v>3806345.5700000003</v>
      </c>
      <c r="Z83" s="64">
        <f t="shared" si="20"/>
        <v>3844520.1499999994</v>
      </c>
      <c r="AA83" s="64">
        <f t="shared" si="20"/>
        <v>4112709.3499999996</v>
      </c>
      <c r="AB83" s="64">
        <f t="shared" si="20"/>
        <v>4335804.5599999996</v>
      </c>
      <c r="AC83" s="64">
        <f t="shared" si="20"/>
        <v>4477240.1099999994</v>
      </c>
      <c r="AD83" s="64">
        <f t="shared" si="20"/>
        <v>4654693.1300000008</v>
      </c>
    </row>
    <row r="84" spans="1:40" s="100" customFormat="1">
      <c r="B84" s="101"/>
      <c r="C84" s="154" t="s">
        <v>73</v>
      </c>
      <c r="D84" s="154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7"/>
      <c r="R84" s="167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40" s="72" customFormat="1">
      <c r="A85" s="70"/>
      <c r="B85" s="86" t="s">
        <v>74</v>
      </c>
      <c r="C85" s="148"/>
      <c r="D85" s="148"/>
      <c r="E85" s="92">
        <f t="shared" ref="E85:G85" si="21">SUM(E83:E84)</f>
        <v>4810785.63</v>
      </c>
      <c r="F85" s="92">
        <f t="shared" si="21"/>
        <v>4946096.2300000004</v>
      </c>
      <c r="G85" s="92">
        <f t="shared" si="21"/>
        <v>3876281.1100000003</v>
      </c>
      <c r="H85" s="92">
        <f>SUM(H83:H84)</f>
        <v>4072256.9400000004</v>
      </c>
      <c r="I85" s="92">
        <f t="shared" ref="I85:P85" si="22">SUM(I83:I84)</f>
        <v>4214970.54</v>
      </c>
      <c r="J85" s="92">
        <f t="shared" si="22"/>
        <v>4401873.6100000003</v>
      </c>
      <c r="K85" s="92">
        <f t="shared" si="22"/>
        <v>4401873.6100000003</v>
      </c>
      <c r="L85" s="92">
        <f t="shared" si="22"/>
        <v>4401873.6100000003</v>
      </c>
      <c r="M85" s="92">
        <f t="shared" si="22"/>
        <v>4401873.6100000003</v>
      </c>
      <c r="N85" s="92">
        <f t="shared" si="22"/>
        <v>4401873.6100000003</v>
      </c>
      <c r="O85" s="92">
        <f t="shared" si="22"/>
        <v>4401873.6100000003</v>
      </c>
      <c r="P85" s="92">
        <f t="shared" si="22"/>
        <v>4401873.6100000003</v>
      </c>
      <c r="Q85" s="164"/>
      <c r="R85" s="164"/>
      <c r="S85" s="92">
        <f t="shared" ref="S85:U85" si="23">SUM(S83:S84)</f>
        <v>4069698.4200000009</v>
      </c>
      <c r="T85" s="92">
        <f t="shared" si="23"/>
        <v>4199229.6900000013</v>
      </c>
      <c r="U85" s="92">
        <f t="shared" si="23"/>
        <v>4470150.0300000012</v>
      </c>
      <c r="V85" s="92">
        <f>SUM(V83:V84)</f>
        <v>4504920.7000000011</v>
      </c>
      <c r="W85" s="92">
        <f t="shared" ref="W85:AD85" si="24">SUM(W83:W84)</f>
        <v>4406657.4800000004</v>
      </c>
      <c r="X85" s="92">
        <f t="shared" si="24"/>
        <v>3657988.9699999997</v>
      </c>
      <c r="Y85" s="92">
        <f t="shared" si="24"/>
        <v>3806345.5700000003</v>
      </c>
      <c r="Z85" s="92">
        <f t="shared" si="24"/>
        <v>3844520.1499999994</v>
      </c>
      <c r="AA85" s="92">
        <f t="shared" si="24"/>
        <v>4112709.3499999996</v>
      </c>
      <c r="AB85" s="92">
        <f t="shared" si="24"/>
        <v>4335804.5599999996</v>
      </c>
      <c r="AC85" s="92">
        <f t="shared" si="24"/>
        <v>4477240.1099999994</v>
      </c>
      <c r="AD85" s="92">
        <f t="shared" si="24"/>
        <v>4654693.1300000008</v>
      </c>
      <c r="AE85" s="71"/>
      <c r="AF85" s="71"/>
      <c r="AG85" s="71"/>
      <c r="AH85" s="71"/>
      <c r="AI85" s="71"/>
      <c r="AJ85" s="71"/>
      <c r="AK85" s="71"/>
      <c r="AL85" s="71"/>
      <c r="AM85" s="71"/>
      <c r="AN85" s="71"/>
    </row>
    <row r="86" spans="1:40" s="72" customFormat="1" ht="13.3" thickBot="1">
      <c r="A86" s="70" t="s">
        <v>75</v>
      </c>
      <c r="B86" s="86"/>
      <c r="C86" s="148"/>
      <c r="D86" s="148"/>
      <c r="E86" s="73">
        <f t="shared" ref="E86:P86" si="25">E85+E70</f>
        <v>7184928.6099999994</v>
      </c>
      <c r="F86" s="73">
        <f t="shared" si="25"/>
        <v>7449221.3000000007</v>
      </c>
      <c r="G86" s="73">
        <f t="shared" si="25"/>
        <v>6468807.5500000007</v>
      </c>
      <c r="H86" s="73">
        <f t="shared" si="25"/>
        <v>6606337.9800000004</v>
      </c>
      <c r="I86" s="73">
        <f t="shared" si="25"/>
        <v>6604528.1799999997</v>
      </c>
      <c r="J86" s="73">
        <f t="shared" si="25"/>
        <v>5965218.6799999997</v>
      </c>
      <c r="K86" s="73">
        <f t="shared" si="25"/>
        <v>5965218.6799999997</v>
      </c>
      <c r="L86" s="73">
        <f t="shared" si="25"/>
        <v>5965218.6799999997</v>
      </c>
      <c r="M86" s="73">
        <f t="shared" si="25"/>
        <v>5965218.6799999997</v>
      </c>
      <c r="N86" s="73">
        <f t="shared" si="25"/>
        <v>5965218.6799999997</v>
      </c>
      <c r="O86" s="73">
        <f t="shared" si="25"/>
        <v>5965218.6799999997</v>
      </c>
      <c r="P86" s="73">
        <f t="shared" si="25"/>
        <v>5965218.6799999997</v>
      </c>
      <c r="Q86" s="164"/>
      <c r="R86" s="164"/>
      <c r="S86" s="73">
        <f t="shared" ref="S86:AD86" si="26">S85+S70</f>
        <v>7712060.7600000007</v>
      </c>
      <c r="T86" s="73">
        <f t="shared" si="26"/>
        <v>7929025.7300000014</v>
      </c>
      <c r="U86" s="73">
        <f t="shared" si="26"/>
        <v>6979399.5100000016</v>
      </c>
      <c r="V86" s="73">
        <f t="shared" si="26"/>
        <v>7335616.6100000013</v>
      </c>
      <c r="W86" s="73">
        <f t="shared" si="26"/>
        <v>6931666.1500000004</v>
      </c>
      <c r="X86" s="73">
        <f t="shared" si="26"/>
        <v>6935693.7000000002</v>
      </c>
      <c r="Y86" s="73">
        <f t="shared" si="26"/>
        <v>6559635.4500000011</v>
      </c>
      <c r="Z86" s="73">
        <f t="shared" si="26"/>
        <v>6254033.1799999997</v>
      </c>
      <c r="AA86" s="73">
        <f t="shared" si="26"/>
        <v>5657782.8399999999</v>
      </c>
      <c r="AB86" s="73">
        <f t="shared" si="26"/>
        <v>5986291</v>
      </c>
      <c r="AC86" s="73">
        <f t="shared" si="26"/>
        <v>6604250.9699999988</v>
      </c>
      <c r="AD86" s="73">
        <f t="shared" si="26"/>
        <v>7303376.0900000008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</row>
    <row r="87" spans="1:40" s="5" customFormat="1" ht="13.3" thickTop="1">
      <c r="A87" s="2"/>
      <c r="B87" s="84"/>
      <c r="C87" s="34"/>
      <c r="D87" s="34"/>
      <c r="E87" s="2">
        <f t="shared" ref="E87:P87" si="27">E86-E41</f>
        <v>0</v>
      </c>
      <c r="F87" s="2">
        <f t="shared" si="27"/>
        <v>0</v>
      </c>
      <c r="G87" s="2">
        <f t="shared" si="27"/>
        <v>0</v>
      </c>
      <c r="H87" s="2">
        <f t="shared" si="27"/>
        <v>0</v>
      </c>
      <c r="I87" s="2">
        <f t="shared" si="27"/>
        <v>0</v>
      </c>
      <c r="J87" s="2">
        <f>J86-J41</f>
        <v>0</v>
      </c>
      <c r="K87" s="2">
        <f t="shared" si="27"/>
        <v>0</v>
      </c>
      <c r="L87" s="2">
        <f t="shared" si="27"/>
        <v>0</v>
      </c>
      <c r="M87" s="2">
        <f t="shared" si="27"/>
        <v>0</v>
      </c>
      <c r="N87" s="2">
        <f t="shared" si="27"/>
        <v>0</v>
      </c>
      <c r="O87" s="2">
        <f t="shared" si="27"/>
        <v>0</v>
      </c>
      <c r="P87" s="2">
        <f t="shared" si="27"/>
        <v>0</v>
      </c>
      <c r="Q87" s="162"/>
      <c r="R87" s="162"/>
      <c r="S87" s="2">
        <f t="shared" ref="S87:AD87" si="28">S86-S41</f>
        <v>0</v>
      </c>
      <c r="T87" s="2">
        <f t="shared" si="28"/>
        <v>0</v>
      </c>
      <c r="U87" s="2">
        <f t="shared" si="28"/>
        <v>0</v>
      </c>
      <c r="V87" s="2">
        <f t="shared" si="28"/>
        <v>0</v>
      </c>
      <c r="W87" s="2">
        <f t="shared" si="28"/>
        <v>0</v>
      </c>
      <c r="X87" s="2">
        <f t="shared" si="28"/>
        <v>0</v>
      </c>
      <c r="Y87" s="2">
        <f t="shared" si="28"/>
        <v>0</v>
      </c>
      <c r="Z87" s="2">
        <f t="shared" si="28"/>
        <v>0</v>
      </c>
      <c r="AA87" s="2">
        <f t="shared" si="28"/>
        <v>0</v>
      </c>
      <c r="AB87" s="2">
        <f t="shared" si="28"/>
        <v>0</v>
      </c>
      <c r="AC87" s="2">
        <f t="shared" si="28"/>
        <v>0</v>
      </c>
      <c r="AD87" s="2">
        <f t="shared" si="28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574</v>
      </c>
      <c r="E89" s="2">
        <v>4389788.410000002</v>
      </c>
    </row>
    <row r="90" spans="1:40">
      <c r="D90" s="34" t="s">
        <v>575</v>
      </c>
      <c r="E90" s="2">
        <f>PL!D23</f>
        <v>157851.71999999991</v>
      </c>
    </row>
    <row r="91" spans="1:40">
      <c r="D91" s="34" t="s">
        <v>576</v>
      </c>
      <c r="E91" s="2">
        <f>E80-E89-E90</f>
        <v>-236854.50000000204</v>
      </c>
    </row>
    <row r="94" spans="1:40">
      <c r="C94" s="34" t="s">
        <v>578</v>
      </c>
    </row>
    <row r="95" spans="1:40">
      <c r="C95" s="34" t="s">
        <v>579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M448"/>
  <sheetViews>
    <sheetView tabSelected="1" zoomScale="90" zoomScaleNormal="90" workbookViewId="0">
      <pane xSplit="2" ySplit="7" topLeftCell="J155" activePane="bottomRight" state="frozen"/>
      <selection pane="topRight" activeCell="C1" sqref="C1"/>
      <selection pane="bottomLeft" activeCell="A8" sqref="A8"/>
      <selection pane="bottomRight" activeCell="M439" sqref="M439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  <col min="12" max="13" width="13" bestFit="1" customWidth="1"/>
  </cols>
  <sheetData>
    <row r="1" spans="1:13">
      <c r="A1" s="1" t="s">
        <v>471</v>
      </c>
      <c r="B1" s="33" t="s">
        <v>498</v>
      </c>
    </row>
    <row r="2" spans="1:13">
      <c r="A2" s="1"/>
    </row>
    <row r="3" spans="1:13" ht="17.899999999999999" customHeight="1"/>
    <row r="4" spans="1:13" ht="17.899999999999999" customHeight="1"/>
    <row r="5" spans="1:13">
      <c r="D5" s="264">
        <f>D430</f>
        <v>0</v>
      </c>
      <c r="F5" s="264">
        <f>F430</f>
        <v>0</v>
      </c>
    </row>
    <row r="6" spans="1:13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3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Ex.rate25!U15</f>
        <v>25.3245</v>
      </c>
      <c r="K7" s="124" t="s">
        <v>513</v>
      </c>
    </row>
    <row r="8" spans="1:13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  <c r="L8" s="227">
        <f>_xlfn.XLOOKUP(A8,[1]TB_Q2!$A:$A,[1]TB_Q2!$H:$H)</f>
        <v>359699.58</v>
      </c>
      <c r="M8" s="227">
        <f>+L8-H8</f>
        <v>0</v>
      </c>
    </row>
    <row r="9" spans="1:13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  <c r="L9" s="227">
        <f>_xlfn.XLOOKUP(A9,[1]TB_Q2!$A:$A,[1]TB_Q2!$H:$H)</f>
        <v>-331615.96999999997</v>
      </c>
      <c r="M9" s="227">
        <f t="shared" ref="M9:M72" si="3">+L9-H9</f>
        <v>0</v>
      </c>
    </row>
    <row r="10" spans="1:13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  <c r="L10" s="227">
        <f>_xlfn.XLOOKUP(A10,[1]TB_Q2!$A:$A,[1]TB_Q2!$H:$H)</f>
        <v>35465.279999999999</v>
      </c>
      <c r="M10" s="227">
        <f t="shared" si="3"/>
        <v>0</v>
      </c>
    </row>
    <row r="11" spans="1:13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  <c r="L11" s="227">
        <f>_xlfn.XLOOKUP(A11,[1]TB_Q2!$A:$A,[1]TB_Q2!$H:$H)</f>
        <v>-28371.79</v>
      </c>
      <c r="M11" s="227">
        <f t="shared" si="3"/>
        <v>0</v>
      </c>
    </row>
    <row r="12" spans="1:13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  <c r="L12" s="227">
        <f>_xlfn.XLOOKUP(A12,[1]TB_Q2!$A:$A,[1]TB_Q2!$H:$H)</f>
        <v>41869.54</v>
      </c>
      <c r="M12" s="227">
        <f t="shared" si="3"/>
        <v>0</v>
      </c>
    </row>
    <row r="13" spans="1:13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  <c r="L13" s="227">
        <f>_xlfn.XLOOKUP(A13,[1]TB_Q2!$A:$A,[1]TB_Q2!$H:$H)</f>
        <v>-33663.129999999997</v>
      </c>
      <c r="M13" s="227">
        <f t="shared" si="3"/>
        <v>0</v>
      </c>
    </row>
    <row r="14" spans="1:13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  <c r="L14" s="227">
        <f>_xlfn.XLOOKUP(A14,[1]TB_Q2!$A:$A,[1]TB_Q2!$H:$H)</f>
        <v>2880</v>
      </c>
      <c r="M14" s="227">
        <f t="shared" si="3"/>
        <v>0</v>
      </c>
    </row>
    <row r="15" spans="1:13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  <c r="L15" s="227">
        <f>_xlfn.XLOOKUP(A15,[1]TB_Q2!$A:$A,[1]TB_Q2!$H:$H)</f>
        <v>-432</v>
      </c>
      <c r="M15" s="227">
        <f t="shared" si="3"/>
        <v>0</v>
      </c>
    </row>
    <row r="16" spans="1:13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  <c r="L16" s="227">
        <f>_xlfn.XLOOKUP(A16,[1]TB_Q2!$A:$A,[1]TB_Q2!$H:$H)</f>
        <v>841288</v>
      </c>
      <c r="M16" s="227">
        <f t="shared" si="3"/>
        <v>0</v>
      </c>
    </row>
    <row r="17" spans="1:13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  <c r="L17" s="227">
        <f>_xlfn.XLOOKUP(A17,[1]TB_Q2!$A:$A,[1]TB_Q2!$H:$H)</f>
        <v>-311794.84000000003</v>
      </c>
      <c r="M17" s="227">
        <f t="shared" si="3"/>
        <v>0</v>
      </c>
    </row>
    <row r="18" spans="1:13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  <c r="L18" s="227">
        <f>_xlfn.XLOOKUP(A18,[1]TB_Q2!$A:$A,[1]TB_Q2!$H:$H)</f>
        <v>0</v>
      </c>
      <c r="M18" s="227">
        <f t="shared" si="3"/>
        <v>0</v>
      </c>
    </row>
    <row r="19" spans="1:13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  <c r="L19" s="227">
        <f>_xlfn.XLOOKUP(A19,[1]TB_Q2!$A:$A,[1]TB_Q2!$H:$H)</f>
        <v>0</v>
      </c>
      <c r="M19" s="227">
        <f t="shared" si="3"/>
        <v>0</v>
      </c>
    </row>
    <row r="20" spans="1:13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  <c r="L20" s="227">
        <f>_xlfn.XLOOKUP(A20,[1]TB_Q2!$A:$A,[1]TB_Q2!$H:$H)</f>
        <v>0</v>
      </c>
      <c r="M20" s="227">
        <f t="shared" si="3"/>
        <v>0</v>
      </c>
    </row>
    <row r="21" spans="1:13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  <c r="L21" s="227">
        <f>_xlfn.XLOOKUP(A21,[1]TB_Q2!$A:$A,[1]TB_Q2!$H:$H)</f>
        <v>0</v>
      </c>
      <c r="M21" s="227">
        <f t="shared" si="3"/>
        <v>0</v>
      </c>
    </row>
    <row r="22" spans="1:13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  <c r="L22" s="227">
        <f>_xlfn.XLOOKUP(A22,[1]TB_Q2!$A:$A,[1]TB_Q2!$H:$H)</f>
        <v>0</v>
      </c>
      <c r="M22" s="227">
        <f t="shared" si="3"/>
        <v>0</v>
      </c>
    </row>
    <row r="23" spans="1:13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  <c r="L23" s="227">
        <f>_xlfn.XLOOKUP(A23,[1]TB_Q2!$A:$A,[1]TB_Q2!$H:$H)</f>
        <v>0</v>
      </c>
      <c r="M23" s="227">
        <f t="shared" si="3"/>
        <v>0</v>
      </c>
    </row>
    <row r="24" spans="1:13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  <c r="L24" s="227">
        <f>_xlfn.XLOOKUP(A24,[1]TB_Q2!$A:$A,[1]TB_Q2!$H:$H)</f>
        <v>0</v>
      </c>
      <c r="M24" s="227">
        <f t="shared" si="3"/>
        <v>0</v>
      </c>
    </row>
    <row r="25" spans="1:13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  <c r="L25" s="227">
        <f>_xlfn.XLOOKUP(A25,[1]TB_Q2!$A:$A,[1]TB_Q2!$H:$H)</f>
        <v>0</v>
      </c>
      <c r="M25" s="227">
        <f t="shared" si="3"/>
        <v>0</v>
      </c>
    </row>
    <row r="26" spans="1:13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  <c r="L26" s="227">
        <f>_xlfn.XLOOKUP(A26,[1]TB_Q2!$A:$A,[1]TB_Q2!$H:$H)</f>
        <v>0</v>
      </c>
      <c r="M26" s="227">
        <f t="shared" si="3"/>
        <v>0</v>
      </c>
    </row>
    <row r="27" spans="1:13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  <c r="L27" s="227">
        <f>_xlfn.XLOOKUP(A27,[1]TB_Q2!$A:$A,[1]TB_Q2!$H:$H)</f>
        <v>0</v>
      </c>
      <c r="M27" s="227">
        <f t="shared" si="3"/>
        <v>0</v>
      </c>
    </row>
    <row r="28" spans="1:13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  <c r="L28" s="227">
        <f>_xlfn.XLOOKUP(A28,[1]TB_Q2!$A:$A,[1]TB_Q2!$H:$H)</f>
        <v>0</v>
      </c>
      <c r="M28" s="227">
        <f t="shared" si="3"/>
        <v>0</v>
      </c>
    </row>
    <row r="29" spans="1:13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  <c r="L29" s="227">
        <f>_xlfn.XLOOKUP(A29,[1]TB_Q2!$A:$A,[1]TB_Q2!$H:$H)</f>
        <v>0</v>
      </c>
      <c r="M29" s="227">
        <f t="shared" si="3"/>
        <v>0</v>
      </c>
    </row>
    <row r="30" spans="1:13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  <c r="L30" s="227">
        <f>_xlfn.XLOOKUP(A30,[1]TB_Q2!$A:$A,[1]TB_Q2!$H:$H)</f>
        <v>0</v>
      </c>
      <c r="M30" s="227">
        <f t="shared" si="3"/>
        <v>0</v>
      </c>
    </row>
    <row r="31" spans="1:13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  <c r="L31" s="227">
        <f>_xlfn.XLOOKUP(A31,[1]TB_Q2!$A:$A,[1]TB_Q2!$H:$H)</f>
        <v>0</v>
      </c>
      <c r="M31" s="227">
        <f t="shared" si="3"/>
        <v>0</v>
      </c>
    </row>
    <row r="32" spans="1:13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  <c r="L32" s="227">
        <f>_xlfn.XLOOKUP(A32,[1]TB_Q2!$A:$A,[1]TB_Q2!$H:$H)</f>
        <v>0</v>
      </c>
      <c r="M32" s="227">
        <f t="shared" si="3"/>
        <v>0</v>
      </c>
    </row>
    <row r="33" spans="1:13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  <c r="L33" s="227">
        <f>_xlfn.XLOOKUP(A33,[1]TB_Q2!$A:$A,[1]TB_Q2!$H:$H)</f>
        <v>0</v>
      </c>
      <c r="M33" s="227">
        <f t="shared" si="3"/>
        <v>0</v>
      </c>
    </row>
    <row r="34" spans="1:13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  <c r="L34" s="227">
        <f>_xlfn.XLOOKUP(A34,[1]TB_Q2!$A:$A,[1]TB_Q2!$H:$H)</f>
        <v>0</v>
      </c>
      <c r="M34" s="227">
        <f t="shared" si="3"/>
        <v>0</v>
      </c>
    </row>
    <row r="35" spans="1:13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  <c r="L35" s="227">
        <f>_xlfn.XLOOKUP(A35,[1]TB_Q2!$A:$A,[1]TB_Q2!$H:$H)</f>
        <v>0</v>
      </c>
      <c r="M35" s="227">
        <f t="shared" si="3"/>
        <v>0</v>
      </c>
    </row>
    <row r="36" spans="1:13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  <c r="L36" s="227">
        <f>_xlfn.XLOOKUP(A36,[1]TB_Q2!$A:$A,[1]TB_Q2!$H:$H)</f>
        <v>0</v>
      </c>
      <c r="M36" s="227">
        <f t="shared" si="3"/>
        <v>0</v>
      </c>
    </row>
    <row r="37" spans="1:13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  <c r="L37" s="227">
        <f>_xlfn.XLOOKUP(A37,[1]TB_Q2!$A:$A,[1]TB_Q2!$H:$H)</f>
        <v>0</v>
      </c>
      <c r="M37" s="227">
        <f t="shared" si="3"/>
        <v>0</v>
      </c>
    </row>
    <row r="38" spans="1:13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  <c r="L38" s="227">
        <f>_xlfn.XLOOKUP(A38,[1]TB_Q2!$A:$A,[1]TB_Q2!$H:$H)</f>
        <v>2086782.14</v>
      </c>
      <c r="M38" s="227">
        <f t="shared" si="3"/>
        <v>0</v>
      </c>
    </row>
    <row r="39" spans="1:13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  <c r="L39" s="227">
        <f>_xlfn.XLOOKUP(A39,[1]TB_Q2!$A:$A,[1]TB_Q2!$H:$H)</f>
        <v>160324.31</v>
      </c>
      <c r="M39" s="227">
        <f t="shared" si="3"/>
        <v>0</v>
      </c>
    </row>
    <row r="40" spans="1:13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  <c r="L40" s="227">
        <f>_xlfn.XLOOKUP(A40,[1]TB_Q2!$A:$A,[1]TB_Q2!$H:$H)</f>
        <v>158090.42000000001</v>
      </c>
      <c r="M40" s="227">
        <f t="shared" si="3"/>
        <v>0</v>
      </c>
    </row>
    <row r="41" spans="1:13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  <c r="L41" s="227">
        <f>_xlfn.XLOOKUP(A41,[1]TB_Q2!$A:$A,[1]TB_Q2!$H:$H)</f>
        <v>365865.85</v>
      </c>
      <c r="M41" s="227">
        <f t="shared" si="3"/>
        <v>0</v>
      </c>
    </row>
    <row r="42" spans="1:13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  <c r="L42" s="227">
        <f>_xlfn.XLOOKUP(A42,[1]TB_Q2!$A:$A,[1]TB_Q2!$H:$H)</f>
        <v>58176.78</v>
      </c>
      <c r="M42" s="227">
        <f t="shared" si="3"/>
        <v>0</v>
      </c>
    </row>
    <row r="43" spans="1:13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  <c r="L43" s="227">
        <f>_xlfn.XLOOKUP(A43,[1]TB_Q2!$A:$A,[1]TB_Q2!$H:$H)</f>
        <v>63790</v>
      </c>
      <c r="M43" s="227">
        <f t="shared" si="3"/>
        <v>0</v>
      </c>
    </row>
    <row r="44" spans="1:13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  <c r="L44" s="227">
        <f>_xlfn.XLOOKUP(A44,[1]TB_Q2!$A:$A,[1]TB_Q2!$H:$H)</f>
        <v>0</v>
      </c>
      <c r="M44" s="227">
        <f t="shared" si="3"/>
        <v>0</v>
      </c>
    </row>
    <row r="45" spans="1:13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  <c r="L45" s="227">
        <f>_xlfn.XLOOKUP(A45,[1]TB_Q2!$A:$A,[1]TB_Q2!$H:$H)</f>
        <v>0</v>
      </c>
      <c r="M45" s="227">
        <f t="shared" si="3"/>
        <v>0</v>
      </c>
    </row>
    <row r="46" spans="1:13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  <c r="L46" s="227">
        <f>_xlfn.XLOOKUP(A46,[1]TB_Q2!$A:$A,[1]TB_Q2!$H:$H)</f>
        <v>0</v>
      </c>
      <c r="M46" s="227">
        <f t="shared" si="3"/>
        <v>0</v>
      </c>
    </row>
    <row r="47" spans="1:13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  <c r="L47" s="227">
        <f>_xlfn.XLOOKUP(A47,[1]TB_Q2!$A:$A,[1]TB_Q2!$H:$H)</f>
        <v>0</v>
      </c>
      <c r="M47" s="227">
        <f t="shared" si="3"/>
        <v>0</v>
      </c>
    </row>
    <row r="48" spans="1:13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  <c r="L48" s="227">
        <f>_xlfn.XLOOKUP(A48,[1]TB_Q2!$A:$A,[1]TB_Q2!$H:$H)</f>
        <v>0</v>
      </c>
      <c r="M48" s="227">
        <f t="shared" si="3"/>
        <v>0</v>
      </c>
    </row>
    <row r="49" spans="1:13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  <c r="L49" s="227">
        <f>_xlfn.XLOOKUP(A49,[1]TB_Q2!$A:$A,[1]TB_Q2!$H:$H)</f>
        <v>0</v>
      </c>
      <c r="M49" s="227">
        <f t="shared" si="3"/>
        <v>0</v>
      </c>
    </row>
    <row r="50" spans="1:13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  <c r="L50" s="227">
        <f>_xlfn.XLOOKUP(A50,[1]TB_Q2!$A:$A,[1]TB_Q2!$H:$H)</f>
        <v>0</v>
      </c>
      <c r="M50" s="227">
        <f t="shared" si="3"/>
        <v>0</v>
      </c>
    </row>
    <row r="51" spans="1:13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  <c r="L51" s="227">
        <f>_xlfn.XLOOKUP(A51,[1]TB_Q2!$A:$A,[1]TB_Q2!$H:$H)</f>
        <v>0</v>
      </c>
      <c r="M51" s="227">
        <f t="shared" si="3"/>
        <v>0</v>
      </c>
    </row>
    <row r="52" spans="1:13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  <c r="L52" s="227">
        <f>_xlfn.XLOOKUP(A52,[1]TB_Q2!$A:$A,[1]TB_Q2!$H:$H)</f>
        <v>0</v>
      </c>
      <c r="M52" s="227">
        <f t="shared" si="3"/>
        <v>0</v>
      </c>
    </row>
    <row r="53" spans="1:13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  <c r="L53" s="227">
        <f>_xlfn.XLOOKUP(A53,[1]TB_Q2!$A:$A,[1]TB_Q2!$H:$H)</f>
        <v>0</v>
      </c>
      <c r="M53" s="227">
        <f t="shared" si="3"/>
        <v>0</v>
      </c>
    </row>
    <row r="54" spans="1:13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  <c r="L54" s="227">
        <f>_xlfn.XLOOKUP(A54,[1]TB_Q2!$A:$A,[1]TB_Q2!$H:$H)</f>
        <v>0</v>
      </c>
      <c r="M54" s="227">
        <f t="shared" si="3"/>
        <v>0</v>
      </c>
    </row>
    <row r="55" spans="1:13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  <c r="L55" s="227">
        <f>_xlfn.XLOOKUP(A55,[1]TB_Q2!$A:$A,[1]TB_Q2!$H:$H)</f>
        <v>0</v>
      </c>
      <c r="M55" s="227">
        <f t="shared" si="3"/>
        <v>0</v>
      </c>
    </row>
    <row r="56" spans="1:13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  <c r="L56" s="227">
        <f>_xlfn.XLOOKUP(A56,[1]TB_Q2!$A:$A,[1]TB_Q2!$H:$H)</f>
        <v>0</v>
      </c>
      <c r="M56" s="227">
        <f t="shared" si="3"/>
        <v>0</v>
      </c>
    </row>
    <row r="57" spans="1:13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  <c r="L57" s="227">
        <f>_xlfn.XLOOKUP(A57,[1]TB_Q2!$A:$A,[1]TB_Q2!$H:$H)</f>
        <v>0</v>
      </c>
      <c r="M57" s="227">
        <f t="shared" si="3"/>
        <v>0</v>
      </c>
    </row>
    <row r="58" spans="1:13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  <c r="L58" s="227">
        <f>_xlfn.XLOOKUP(A58,[1]TB_Q2!$A:$A,[1]TB_Q2!$H:$H)</f>
        <v>0</v>
      </c>
      <c r="M58" s="227">
        <f t="shared" si="3"/>
        <v>0</v>
      </c>
    </row>
    <row r="59" spans="1:13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  <c r="L59" s="227">
        <f>_xlfn.XLOOKUP(A59,[1]TB_Q2!$A:$A,[1]TB_Q2!$H:$H)</f>
        <v>0</v>
      </c>
      <c r="M59" s="227">
        <f t="shared" si="3"/>
        <v>0</v>
      </c>
    </row>
    <row r="60" spans="1:13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  <c r="L60" s="227">
        <f>_xlfn.XLOOKUP(A60,[1]TB_Q2!$A:$A,[1]TB_Q2!$H:$H)</f>
        <v>0</v>
      </c>
      <c r="M60" s="227">
        <f t="shared" si="3"/>
        <v>0</v>
      </c>
    </row>
    <row r="61" spans="1:13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  <c r="L61" s="227">
        <f>_xlfn.XLOOKUP(A61,[1]TB_Q2!$A:$A,[1]TB_Q2!$H:$H)</f>
        <v>0</v>
      </c>
      <c r="M61" s="227">
        <f t="shared" si="3"/>
        <v>0</v>
      </c>
    </row>
    <row r="62" spans="1:13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  <c r="L62" s="227">
        <f>_xlfn.XLOOKUP(A62,[1]TB_Q2!$A:$A,[1]TB_Q2!$H:$H)</f>
        <v>0</v>
      </c>
      <c r="M62" s="227">
        <f t="shared" si="3"/>
        <v>0</v>
      </c>
    </row>
    <row r="63" spans="1:13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  <c r="L63" s="227">
        <f>_xlfn.XLOOKUP(A63,[1]TB_Q2!$A:$A,[1]TB_Q2!$H:$H)</f>
        <v>0</v>
      </c>
      <c r="M63" s="227">
        <f t="shared" si="3"/>
        <v>0</v>
      </c>
    </row>
    <row r="64" spans="1:13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  <c r="L64" s="227">
        <f>_xlfn.XLOOKUP(A64,[1]TB_Q2!$A:$A,[1]TB_Q2!$H:$H)</f>
        <v>0</v>
      </c>
      <c r="M64" s="227">
        <f t="shared" si="3"/>
        <v>0</v>
      </c>
    </row>
    <row r="65" spans="1:13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  <c r="L65" s="227">
        <f>_xlfn.XLOOKUP(A65,[1]TB_Q2!$A:$A,[1]TB_Q2!$H:$H)</f>
        <v>0</v>
      </c>
      <c r="M65" s="227">
        <f t="shared" si="3"/>
        <v>0</v>
      </c>
    </row>
    <row r="66" spans="1:13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  <c r="L66" s="227">
        <f>_xlfn.XLOOKUP(A66,[1]TB_Q2!$A:$A,[1]TB_Q2!$H:$H)</f>
        <v>0</v>
      </c>
      <c r="M66" s="227">
        <f t="shared" si="3"/>
        <v>0</v>
      </c>
    </row>
    <row r="67" spans="1:13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  <c r="L67" s="227">
        <f>_xlfn.XLOOKUP(A67,[1]TB_Q2!$A:$A,[1]TB_Q2!$H:$H)</f>
        <v>0</v>
      </c>
      <c r="M67" s="227">
        <f t="shared" si="3"/>
        <v>0</v>
      </c>
    </row>
    <row r="68" spans="1:13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  <c r="L68" s="227">
        <f>_xlfn.XLOOKUP(A68,[1]TB_Q2!$A:$A,[1]TB_Q2!$H:$H)</f>
        <v>0</v>
      </c>
      <c r="M68" s="227">
        <f t="shared" si="3"/>
        <v>0</v>
      </c>
    </row>
    <row r="69" spans="1:13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  <c r="L69" s="227">
        <f>_xlfn.XLOOKUP(A69,[1]TB_Q2!$A:$A,[1]TB_Q2!$H:$H)</f>
        <v>0</v>
      </c>
      <c r="M69" s="227">
        <f t="shared" si="3"/>
        <v>0</v>
      </c>
    </row>
    <row r="70" spans="1:13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  <c r="L70" s="227">
        <f>_xlfn.XLOOKUP(A70,[1]TB_Q2!$A:$A,[1]TB_Q2!$H:$H)</f>
        <v>0</v>
      </c>
      <c r="M70" s="227">
        <f t="shared" si="3"/>
        <v>0</v>
      </c>
    </row>
    <row r="71" spans="1:13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  <c r="L71" s="227">
        <f>_xlfn.XLOOKUP(A71,[1]TB_Q2!$A:$A,[1]TB_Q2!$H:$H)</f>
        <v>0</v>
      </c>
      <c r="M71" s="227">
        <f t="shared" si="3"/>
        <v>0</v>
      </c>
    </row>
    <row r="72" spans="1:13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4">ROUND(H72*J72,2)</f>
        <v>0</v>
      </c>
      <c r="L72" s="227">
        <f>_xlfn.XLOOKUP(A72,[1]TB_Q2!$A:$A,[1]TB_Q2!$H:$H)</f>
        <v>0</v>
      </c>
      <c r="M72" s="227">
        <f t="shared" si="3"/>
        <v>0</v>
      </c>
    </row>
    <row r="73" spans="1:13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5">ROUND(C73-D73+E73-F73,2)</f>
        <v>0</v>
      </c>
      <c r="J73" s="4">
        <f t="shared" ref="J73:J136" si="6">J72</f>
        <v>25.3245</v>
      </c>
      <c r="K73" s="126">
        <f t="shared" si="4"/>
        <v>0</v>
      </c>
      <c r="L73" s="227">
        <f>_xlfn.XLOOKUP(A73,[1]TB_Q2!$A:$A,[1]TB_Q2!$H:$H)</f>
        <v>0</v>
      </c>
      <c r="M73" s="227">
        <f t="shared" ref="M73:M136" si="7">+L73-H73</f>
        <v>0</v>
      </c>
    </row>
    <row r="74" spans="1:13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5"/>
        <v>0</v>
      </c>
      <c r="J74" s="4">
        <f t="shared" si="6"/>
        <v>25.3245</v>
      </c>
      <c r="K74" s="126">
        <f t="shared" si="4"/>
        <v>0</v>
      </c>
      <c r="L74" s="227">
        <f>_xlfn.XLOOKUP(A74,[1]TB_Q2!$A:$A,[1]TB_Q2!$H:$H)</f>
        <v>0</v>
      </c>
      <c r="M74" s="227">
        <f t="shared" si="7"/>
        <v>0</v>
      </c>
    </row>
    <row r="75" spans="1:13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5"/>
        <v>0</v>
      </c>
      <c r="J75" s="4">
        <f t="shared" si="6"/>
        <v>25.3245</v>
      </c>
      <c r="K75" s="126">
        <f t="shared" si="4"/>
        <v>0</v>
      </c>
      <c r="L75" s="227">
        <f>_xlfn.XLOOKUP(A75,[1]TB_Q2!$A:$A,[1]TB_Q2!$H:$H)</f>
        <v>0</v>
      </c>
      <c r="M75" s="227">
        <f t="shared" si="7"/>
        <v>0</v>
      </c>
    </row>
    <row r="76" spans="1:13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5"/>
        <v>0</v>
      </c>
      <c r="J76" s="4">
        <f t="shared" si="6"/>
        <v>25.3245</v>
      </c>
      <c r="K76" s="126">
        <f t="shared" si="4"/>
        <v>0</v>
      </c>
      <c r="L76" s="227">
        <f>_xlfn.XLOOKUP(A76,[1]TB_Q2!$A:$A,[1]TB_Q2!$H:$H)</f>
        <v>0</v>
      </c>
      <c r="M76" s="227">
        <f t="shared" si="7"/>
        <v>0</v>
      </c>
    </row>
    <row r="77" spans="1:13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5"/>
        <v>0</v>
      </c>
      <c r="J77" s="4">
        <f t="shared" si="6"/>
        <v>25.3245</v>
      </c>
      <c r="K77" s="126">
        <f t="shared" si="4"/>
        <v>0</v>
      </c>
      <c r="L77" s="227">
        <f>_xlfn.XLOOKUP(A77,[1]TB_Q2!$A:$A,[1]TB_Q2!$H:$H)</f>
        <v>0</v>
      </c>
      <c r="M77" s="227">
        <f t="shared" si="7"/>
        <v>0</v>
      </c>
    </row>
    <row r="78" spans="1:13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5"/>
        <v>0</v>
      </c>
      <c r="J78" s="4">
        <f t="shared" si="6"/>
        <v>25.3245</v>
      </c>
      <c r="K78" s="126">
        <f t="shared" si="4"/>
        <v>0</v>
      </c>
      <c r="L78" s="227">
        <f>_xlfn.XLOOKUP(A78,[1]TB_Q2!$A:$A,[1]TB_Q2!$H:$H)</f>
        <v>0</v>
      </c>
      <c r="M78" s="227">
        <f t="shared" si="7"/>
        <v>0</v>
      </c>
    </row>
    <row r="79" spans="1:13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5"/>
        <v>0</v>
      </c>
      <c r="J79" s="4">
        <f t="shared" si="6"/>
        <v>25.3245</v>
      </c>
      <c r="K79" s="126">
        <f t="shared" si="4"/>
        <v>0</v>
      </c>
      <c r="L79" s="227">
        <f>_xlfn.XLOOKUP(A79,[1]TB_Q2!$A:$A,[1]TB_Q2!$H:$H)</f>
        <v>0</v>
      </c>
      <c r="M79" s="227">
        <f t="shared" si="7"/>
        <v>0</v>
      </c>
    </row>
    <row r="80" spans="1:13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5"/>
        <v>0</v>
      </c>
      <c r="J80" s="4">
        <f t="shared" si="6"/>
        <v>25.3245</v>
      </c>
      <c r="K80" s="126">
        <f t="shared" si="4"/>
        <v>0</v>
      </c>
      <c r="L80" s="227">
        <f>_xlfn.XLOOKUP(A80,[1]TB_Q2!$A:$A,[1]TB_Q2!$H:$H)</f>
        <v>0</v>
      </c>
      <c r="M80" s="227">
        <f t="shared" si="7"/>
        <v>0</v>
      </c>
    </row>
    <row r="81" spans="1:13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5"/>
        <v>0</v>
      </c>
      <c r="J81" s="4">
        <f t="shared" si="6"/>
        <v>25.3245</v>
      </c>
      <c r="K81" s="126">
        <f t="shared" si="4"/>
        <v>0</v>
      </c>
      <c r="L81" s="227">
        <f>_xlfn.XLOOKUP(A81,[1]TB_Q2!$A:$A,[1]TB_Q2!$H:$H)</f>
        <v>0</v>
      </c>
      <c r="M81" s="227">
        <f t="shared" si="7"/>
        <v>0</v>
      </c>
    </row>
    <row r="82" spans="1:13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5"/>
        <v>0</v>
      </c>
      <c r="J82" s="4">
        <f t="shared" si="6"/>
        <v>25.3245</v>
      </c>
      <c r="K82" s="126">
        <f t="shared" si="4"/>
        <v>0</v>
      </c>
      <c r="L82" s="227">
        <f>_xlfn.XLOOKUP(A82,[1]TB_Q2!$A:$A,[1]TB_Q2!$H:$H)</f>
        <v>0</v>
      </c>
      <c r="M82" s="227">
        <f t="shared" si="7"/>
        <v>0</v>
      </c>
    </row>
    <row r="83" spans="1:13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5"/>
        <v>0</v>
      </c>
      <c r="J83" s="4">
        <f t="shared" si="6"/>
        <v>25.3245</v>
      </c>
      <c r="K83" s="126">
        <f t="shared" si="4"/>
        <v>0</v>
      </c>
      <c r="L83" s="227">
        <f>_xlfn.XLOOKUP(A83,[1]TB_Q2!$A:$A,[1]TB_Q2!$H:$H)</f>
        <v>0</v>
      </c>
      <c r="M83" s="227">
        <f t="shared" si="7"/>
        <v>0</v>
      </c>
    </row>
    <row r="84" spans="1:13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5"/>
        <v>0</v>
      </c>
      <c r="J84" s="4">
        <f t="shared" si="6"/>
        <v>25.3245</v>
      </c>
      <c r="K84" s="126">
        <f t="shared" si="4"/>
        <v>0</v>
      </c>
      <c r="L84" s="227">
        <f>_xlfn.XLOOKUP(A84,[1]TB_Q2!$A:$A,[1]TB_Q2!$H:$H)</f>
        <v>0</v>
      </c>
      <c r="M84" s="227">
        <f t="shared" si="7"/>
        <v>0</v>
      </c>
    </row>
    <row r="85" spans="1:13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5"/>
        <v>0</v>
      </c>
      <c r="J85" s="4">
        <f t="shared" si="6"/>
        <v>25.3245</v>
      </c>
      <c r="K85" s="126">
        <f t="shared" si="4"/>
        <v>0</v>
      </c>
      <c r="L85" s="227">
        <f>_xlfn.XLOOKUP(A85,[1]TB_Q2!$A:$A,[1]TB_Q2!$H:$H)</f>
        <v>0</v>
      </c>
      <c r="M85" s="227">
        <f t="shared" si="7"/>
        <v>0</v>
      </c>
    </row>
    <row r="86" spans="1:13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5"/>
        <v>0</v>
      </c>
      <c r="J86" s="4">
        <f t="shared" si="6"/>
        <v>25.3245</v>
      </c>
      <c r="K86" s="126">
        <f t="shared" si="4"/>
        <v>0</v>
      </c>
      <c r="L86" s="227">
        <f>_xlfn.XLOOKUP(A86,[1]TB_Q2!$A:$A,[1]TB_Q2!$H:$H)</f>
        <v>0</v>
      </c>
      <c r="M86" s="227">
        <f t="shared" si="7"/>
        <v>0</v>
      </c>
    </row>
    <row r="87" spans="1:13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5"/>
        <v>0</v>
      </c>
      <c r="J87" s="4">
        <f t="shared" si="6"/>
        <v>25.3245</v>
      </c>
      <c r="K87" s="126">
        <f t="shared" si="4"/>
        <v>0</v>
      </c>
      <c r="L87" s="227">
        <f>_xlfn.XLOOKUP(A87,[1]TB_Q2!$A:$A,[1]TB_Q2!$H:$H)</f>
        <v>0</v>
      </c>
      <c r="M87" s="227">
        <f t="shared" si="7"/>
        <v>0</v>
      </c>
    </row>
    <row r="88" spans="1:13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5"/>
        <v>0</v>
      </c>
      <c r="J88" s="4">
        <f t="shared" si="6"/>
        <v>25.3245</v>
      </c>
      <c r="K88" s="126">
        <f t="shared" si="4"/>
        <v>0</v>
      </c>
      <c r="L88" s="227">
        <f>_xlfn.XLOOKUP(A88,[1]TB_Q2!$A:$A,[1]TB_Q2!$H:$H)</f>
        <v>0</v>
      </c>
      <c r="M88" s="227">
        <f t="shared" si="7"/>
        <v>0</v>
      </c>
    </row>
    <row r="89" spans="1:13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5"/>
        <v>0</v>
      </c>
      <c r="J89" s="4">
        <f t="shared" si="6"/>
        <v>25.3245</v>
      </c>
      <c r="K89" s="126">
        <f t="shared" si="4"/>
        <v>0</v>
      </c>
      <c r="L89" s="227">
        <f>_xlfn.XLOOKUP(A89,[1]TB_Q2!$A:$A,[1]TB_Q2!$H:$H)</f>
        <v>0</v>
      </c>
      <c r="M89" s="227">
        <f t="shared" si="7"/>
        <v>0</v>
      </c>
    </row>
    <row r="90" spans="1:13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5"/>
        <v>0</v>
      </c>
      <c r="J90" s="4">
        <f t="shared" si="6"/>
        <v>25.3245</v>
      </c>
      <c r="K90" s="126">
        <f t="shared" si="4"/>
        <v>0</v>
      </c>
      <c r="L90" s="227">
        <f>_xlfn.XLOOKUP(A90,[1]TB_Q2!$A:$A,[1]TB_Q2!$H:$H)</f>
        <v>0</v>
      </c>
      <c r="M90" s="227">
        <f t="shared" si="7"/>
        <v>0</v>
      </c>
    </row>
    <row r="91" spans="1:13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5"/>
        <v>0</v>
      </c>
      <c r="J91" s="4">
        <f t="shared" si="6"/>
        <v>25.3245</v>
      </c>
      <c r="K91" s="126">
        <f t="shared" si="4"/>
        <v>0</v>
      </c>
      <c r="L91" s="227">
        <f>_xlfn.XLOOKUP(A91,[1]TB_Q2!$A:$A,[1]TB_Q2!$H:$H)</f>
        <v>0</v>
      </c>
      <c r="M91" s="227">
        <f t="shared" si="7"/>
        <v>0</v>
      </c>
    </row>
    <row r="92" spans="1:13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5"/>
        <v>0</v>
      </c>
      <c r="J92" s="4">
        <f t="shared" si="6"/>
        <v>25.3245</v>
      </c>
      <c r="K92" s="126">
        <f t="shared" si="4"/>
        <v>0</v>
      </c>
      <c r="L92" s="227">
        <f>_xlfn.XLOOKUP(A92,[1]TB_Q2!$A:$A,[1]TB_Q2!$H:$H)</f>
        <v>0</v>
      </c>
      <c r="M92" s="227">
        <f t="shared" si="7"/>
        <v>0</v>
      </c>
    </row>
    <row r="93" spans="1:13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5"/>
        <v>0</v>
      </c>
      <c r="J93" s="4">
        <f t="shared" si="6"/>
        <v>25.3245</v>
      </c>
      <c r="K93" s="126">
        <f t="shared" si="4"/>
        <v>0</v>
      </c>
      <c r="L93" s="227">
        <f>_xlfn.XLOOKUP(A93,[1]TB_Q2!$A:$A,[1]TB_Q2!$H:$H)</f>
        <v>0</v>
      </c>
      <c r="M93" s="227">
        <f t="shared" si="7"/>
        <v>0</v>
      </c>
    </row>
    <row r="94" spans="1:13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5"/>
        <v>0</v>
      </c>
      <c r="J94" s="4">
        <f t="shared" si="6"/>
        <v>25.3245</v>
      </c>
      <c r="K94" s="126">
        <f t="shared" si="4"/>
        <v>0</v>
      </c>
      <c r="L94" s="227">
        <f>_xlfn.XLOOKUP(A94,[1]TB_Q2!$A:$A,[1]TB_Q2!$H:$H)</f>
        <v>0</v>
      </c>
      <c r="M94" s="227">
        <f t="shared" si="7"/>
        <v>0</v>
      </c>
    </row>
    <row r="95" spans="1:13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5"/>
        <v>0</v>
      </c>
      <c r="J95" s="4">
        <f t="shared" si="6"/>
        <v>25.3245</v>
      </c>
      <c r="K95" s="126">
        <f t="shared" si="4"/>
        <v>0</v>
      </c>
      <c r="L95" s="227">
        <f>_xlfn.XLOOKUP(A95,[1]TB_Q2!$A:$A,[1]TB_Q2!$H:$H)</f>
        <v>0</v>
      </c>
      <c r="M95" s="227">
        <f t="shared" si="7"/>
        <v>0</v>
      </c>
    </row>
    <row r="96" spans="1:13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5"/>
        <v>0</v>
      </c>
      <c r="J96" s="4">
        <f t="shared" si="6"/>
        <v>25.3245</v>
      </c>
      <c r="K96" s="126">
        <f t="shared" si="4"/>
        <v>0</v>
      </c>
      <c r="L96" s="227">
        <f>_xlfn.XLOOKUP(A96,[1]TB_Q2!$A:$A,[1]TB_Q2!$H:$H)</f>
        <v>0</v>
      </c>
      <c r="M96" s="227">
        <f t="shared" si="7"/>
        <v>0</v>
      </c>
    </row>
    <row r="97" spans="1:13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5"/>
        <v>0</v>
      </c>
      <c r="J97" s="4">
        <f t="shared" si="6"/>
        <v>25.3245</v>
      </c>
      <c r="K97" s="126">
        <f t="shared" si="4"/>
        <v>0</v>
      </c>
      <c r="L97" s="227">
        <f>_xlfn.XLOOKUP(A97,[1]TB_Q2!$A:$A,[1]TB_Q2!$H:$H)</f>
        <v>0</v>
      </c>
      <c r="M97" s="227">
        <f t="shared" si="7"/>
        <v>0</v>
      </c>
    </row>
    <row r="98" spans="1:13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5"/>
        <v>0</v>
      </c>
      <c r="J98" s="4">
        <f t="shared" si="6"/>
        <v>25.3245</v>
      </c>
      <c r="K98" s="126">
        <f t="shared" si="4"/>
        <v>0</v>
      </c>
      <c r="L98" s="227">
        <f>_xlfn.XLOOKUP(A98,[1]TB_Q2!$A:$A,[1]TB_Q2!$H:$H)</f>
        <v>0</v>
      </c>
      <c r="M98" s="227">
        <f t="shared" si="7"/>
        <v>0</v>
      </c>
    </row>
    <row r="99" spans="1:13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5"/>
        <v>0</v>
      </c>
      <c r="J99" s="4">
        <f t="shared" si="6"/>
        <v>25.3245</v>
      </c>
      <c r="K99" s="126">
        <f t="shared" si="4"/>
        <v>0</v>
      </c>
      <c r="L99" s="227">
        <f>_xlfn.XLOOKUP(A99,[1]TB_Q2!$A:$A,[1]TB_Q2!$H:$H)</f>
        <v>0</v>
      </c>
      <c r="M99" s="227">
        <f t="shared" si="7"/>
        <v>0</v>
      </c>
    </row>
    <row r="100" spans="1:13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5"/>
        <v>0</v>
      </c>
      <c r="J100" s="4">
        <f t="shared" si="6"/>
        <v>25.3245</v>
      </c>
      <c r="K100" s="126">
        <f t="shared" si="4"/>
        <v>0</v>
      </c>
      <c r="L100" s="227">
        <f>_xlfn.XLOOKUP(A100,[1]TB_Q2!$A:$A,[1]TB_Q2!$H:$H)</f>
        <v>0</v>
      </c>
      <c r="M100" s="227">
        <f t="shared" si="7"/>
        <v>0</v>
      </c>
    </row>
    <row r="101" spans="1:13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5"/>
        <v>0</v>
      </c>
      <c r="J101" s="4">
        <f t="shared" si="6"/>
        <v>25.3245</v>
      </c>
      <c r="K101" s="126">
        <f t="shared" si="4"/>
        <v>0</v>
      </c>
      <c r="L101" s="227">
        <f>_xlfn.XLOOKUP(A101,[1]TB_Q2!$A:$A,[1]TB_Q2!$H:$H)</f>
        <v>0</v>
      </c>
      <c r="M101" s="227">
        <f t="shared" si="7"/>
        <v>0</v>
      </c>
    </row>
    <row r="102" spans="1:13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5"/>
        <v>0</v>
      </c>
      <c r="J102" s="4">
        <f t="shared" si="6"/>
        <v>25.3245</v>
      </c>
      <c r="K102" s="126">
        <f t="shared" si="4"/>
        <v>0</v>
      </c>
      <c r="L102" s="227">
        <f>_xlfn.XLOOKUP(A102,[1]TB_Q2!$A:$A,[1]TB_Q2!$H:$H)</f>
        <v>0</v>
      </c>
      <c r="M102" s="227">
        <f t="shared" si="7"/>
        <v>0</v>
      </c>
    </row>
    <row r="103" spans="1:13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5"/>
        <v>0</v>
      </c>
      <c r="J103" s="4">
        <f t="shared" si="6"/>
        <v>25.3245</v>
      </c>
      <c r="K103" s="126">
        <f t="shared" si="4"/>
        <v>0</v>
      </c>
      <c r="L103" s="227">
        <f>_xlfn.XLOOKUP(A103,[1]TB_Q2!$A:$A,[1]TB_Q2!$H:$H)</f>
        <v>0</v>
      </c>
      <c r="M103" s="227">
        <f t="shared" si="7"/>
        <v>0</v>
      </c>
    </row>
    <row r="104" spans="1:13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5"/>
        <v>0</v>
      </c>
      <c r="J104" s="4">
        <f t="shared" si="6"/>
        <v>25.3245</v>
      </c>
      <c r="K104" s="126">
        <f t="shared" si="4"/>
        <v>0</v>
      </c>
      <c r="L104" s="227">
        <f>_xlfn.XLOOKUP(A104,[1]TB_Q2!$A:$A,[1]TB_Q2!$H:$H)</f>
        <v>0</v>
      </c>
      <c r="M104" s="227">
        <f t="shared" si="7"/>
        <v>0</v>
      </c>
    </row>
    <row r="105" spans="1:13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5"/>
        <v>0</v>
      </c>
      <c r="J105" s="4">
        <f t="shared" si="6"/>
        <v>25.3245</v>
      </c>
      <c r="K105" s="126">
        <f t="shared" si="4"/>
        <v>0</v>
      </c>
      <c r="L105" s="227">
        <f>_xlfn.XLOOKUP(A105,[1]TB_Q2!$A:$A,[1]TB_Q2!$H:$H)</f>
        <v>0</v>
      </c>
      <c r="M105" s="227">
        <f t="shared" si="7"/>
        <v>0</v>
      </c>
    </row>
    <row r="106" spans="1:13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5"/>
        <v>0</v>
      </c>
      <c r="J106" s="4">
        <f t="shared" si="6"/>
        <v>25.3245</v>
      </c>
      <c r="K106" s="126">
        <f t="shared" si="4"/>
        <v>0</v>
      </c>
      <c r="L106" s="227">
        <f>_xlfn.XLOOKUP(A106,[1]TB_Q2!$A:$A,[1]TB_Q2!$H:$H)</f>
        <v>0</v>
      </c>
      <c r="M106" s="227">
        <f t="shared" si="7"/>
        <v>0</v>
      </c>
    </row>
    <row r="107" spans="1:13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5"/>
        <v>0</v>
      </c>
      <c r="J107" s="4">
        <f t="shared" si="6"/>
        <v>25.3245</v>
      </c>
      <c r="K107" s="126">
        <f t="shared" si="4"/>
        <v>0</v>
      </c>
      <c r="L107" s="227">
        <f>_xlfn.XLOOKUP(A107,[1]TB_Q2!$A:$A,[1]TB_Q2!$H:$H)</f>
        <v>0</v>
      </c>
      <c r="M107" s="227">
        <f t="shared" si="7"/>
        <v>0</v>
      </c>
    </row>
    <row r="108" spans="1:13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6"/>
        <v>25.3245</v>
      </c>
      <c r="K108" s="126">
        <f t="shared" si="4"/>
        <v>0</v>
      </c>
      <c r="L108" s="227">
        <f>_xlfn.XLOOKUP(A108,[1]TB_Q2!$A:$A,[1]TB_Q2!$H:$H)</f>
        <v>0</v>
      </c>
      <c r="M108" s="227">
        <f t="shared" si="7"/>
        <v>0</v>
      </c>
    </row>
    <row r="109" spans="1:13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5"/>
        <v>1530960</v>
      </c>
      <c r="J109" s="4">
        <f t="shared" si="6"/>
        <v>25.3245</v>
      </c>
      <c r="K109" s="126">
        <f t="shared" si="4"/>
        <v>38770796.520000003</v>
      </c>
      <c r="L109" s="227">
        <f>_xlfn.XLOOKUP(A109,[1]TB_Q2!$A:$A,[1]TB_Q2!$H:$H)</f>
        <v>1530960</v>
      </c>
      <c r="M109" s="227">
        <f t="shared" si="7"/>
        <v>0</v>
      </c>
    </row>
    <row r="110" spans="1:13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5"/>
        <v>0</v>
      </c>
      <c r="J110" s="4">
        <f t="shared" si="6"/>
        <v>25.3245</v>
      </c>
      <c r="K110" s="126">
        <f t="shared" si="4"/>
        <v>0</v>
      </c>
      <c r="L110" s="227">
        <f>_xlfn.XLOOKUP(A110,[1]TB_Q2!$A:$A,[1]TB_Q2!$H:$H)</f>
        <v>0</v>
      </c>
      <c r="M110" s="227">
        <f t="shared" si="7"/>
        <v>0</v>
      </c>
    </row>
    <row r="111" spans="1:13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5"/>
        <v>0</v>
      </c>
      <c r="J111" s="4">
        <f t="shared" si="6"/>
        <v>25.3245</v>
      </c>
      <c r="K111" s="126">
        <f t="shared" si="4"/>
        <v>0</v>
      </c>
      <c r="L111" s="227">
        <f>_xlfn.XLOOKUP(A111,[1]TB_Q2!$A:$A,[1]TB_Q2!$H:$H)</f>
        <v>0</v>
      </c>
      <c r="M111" s="227">
        <f t="shared" si="7"/>
        <v>0</v>
      </c>
    </row>
    <row r="112" spans="1:13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5"/>
        <v>0</v>
      </c>
      <c r="J112" s="4">
        <f t="shared" si="6"/>
        <v>25.3245</v>
      </c>
      <c r="K112" s="126">
        <f t="shared" si="4"/>
        <v>0</v>
      </c>
      <c r="L112" s="227">
        <f>_xlfn.XLOOKUP(A112,[1]TB_Q2!$A:$A,[1]TB_Q2!$H:$H)</f>
        <v>0</v>
      </c>
      <c r="M112" s="227">
        <f t="shared" si="7"/>
        <v>0</v>
      </c>
    </row>
    <row r="113" spans="1:13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5"/>
        <v>212673.5</v>
      </c>
      <c r="J113" s="4">
        <f t="shared" si="6"/>
        <v>25.3245</v>
      </c>
      <c r="K113" s="126">
        <f t="shared" si="4"/>
        <v>5385850.0499999998</v>
      </c>
      <c r="L113" s="227">
        <f>_xlfn.XLOOKUP(A113,[1]TB_Q2!$A:$A,[1]TB_Q2!$H:$H)</f>
        <v>212673.5</v>
      </c>
      <c r="M113" s="227">
        <f t="shared" si="7"/>
        <v>0</v>
      </c>
    </row>
    <row r="114" spans="1:13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5"/>
        <v>472050.7</v>
      </c>
      <c r="J114" s="4">
        <f t="shared" si="6"/>
        <v>25.3245</v>
      </c>
      <c r="K114" s="126">
        <f t="shared" si="4"/>
        <v>11954447.949999999</v>
      </c>
      <c r="L114" s="227">
        <f>_xlfn.XLOOKUP(A114,[1]TB_Q2!$A:$A,[1]TB_Q2!$H:$H)</f>
        <v>472050.7</v>
      </c>
      <c r="M114" s="227">
        <f t="shared" si="7"/>
        <v>0</v>
      </c>
    </row>
    <row r="115" spans="1:13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5"/>
        <v>0</v>
      </c>
      <c r="J115" s="4">
        <f t="shared" si="6"/>
        <v>25.3245</v>
      </c>
      <c r="K115" s="130">
        <f t="shared" si="4"/>
        <v>0</v>
      </c>
      <c r="L115" s="227">
        <f>_xlfn.XLOOKUP(A115,[1]TB_Q2!$A:$A,[1]TB_Q2!$H:$H)</f>
        <v>0</v>
      </c>
      <c r="M115" s="227">
        <f t="shared" si="7"/>
        <v>0</v>
      </c>
    </row>
    <row r="116" spans="1:13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5"/>
        <v>144058.42000000001</v>
      </c>
      <c r="J116" s="4">
        <f t="shared" si="6"/>
        <v>25.3245</v>
      </c>
      <c r="K116" s="126">
        <f t="shared" si="4"/>
        <v>3648207.46</v>
      </c>
      <c r="L116" s="227">
        <f>_xlfn.XLOOKUP(A116,[1]TB_Q2!$A:$A,[1]TB_Q2!$H:$H)</f>
        <v>144058.42000000001</v>
      </c>
      <c r="M116" s="227">
        <f t="shared" si="7"/>
        <v>0</v>
      </c>
    </row>
    <row r="117" spans="1:13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5"/>
        <v>0</v>
      </c>
      <c r="J117" s="4">
        <f t="shared" si="6"/>
        <v>25.3245</v>
      </c>
      <c r="K117" s="126">
        <f t="shared" si="4"/>
        <v>0</v>
      </c>
      <c r="L117" s="227">
        <f>_xlfn.XLOOKUP(A117,[1]TB_Q2!$A:$A,[1]TB_Q2!$H:$H)</f>
        <v>0</v>
      </c>
      <c r="M117" s="227">
        <f t="shared" si="7"/>
        <v>0</v>
      </c>
    </row>
    <row r="118" spans="1:13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5"/>
        <v>0</v>
      </c>
      <c r="J118" s="4">
        <f t="shared" si="6"/>
        <v>25.3245</v>
      </c>
      <c r="K118" s="126">
        <f t="shared" si="4"/>
        <v>0</v>
      </c>
      <c r="L118" s="227">
        <f>_xlfn.XLOOKUP(A118,[1]TB_Q2!$A:$A,[1]TB_Q2!$H:$H)</f>
        <v>0</v>
      </c>
      <c r="M118" s="227">
        <f t="shared" si="7"/>
        <v>0</v>
      </c>
    </row>
    <row r="119" spans="1:13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5"/>
        <v>0</v>
      </c>
      <c r="J119" s="4">
        <f t="shared" si="6"/>
        <v>25.3245</v>
      </c>
      <c r="K119" s="126">
        <f t="shared" si="4"/>
        <v>0</v>
      </c>
      <c r="L119" s="227">
        <f>_xlfn.XLOOKUP(A119,[1]TB_Q2!$A:$A,[1]TB_Q2!$H:$H)</f>
        <v>0</v>
      </c>
      <c r="M119" s="227">
        <f t="shared" si="7"/>
        <v>0</v>
      </c>
    </row>
    <row r="120" spans="1:13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5"/>
        <v>68735.31</v>
      </c>
      <c r="J120" s="4">
        <f t="shared" si="6"/>
        <v>25.3245</v>
      </c>
      <c r="K120" s="126">
        <f t="shared" si="4"/>
        <v>1740687.3600000001</v>
      </c>
      <c r="L120" s="227">
        <f>_xlfn.XLOOKUP(A120,[1]TB_Q2!$A:$A,[1]TB_Q2!$H:$H)</f>
        <v>68735.31</v>
      </c>
      <c r="M120" s="227">
        <f t="shared" si="7"/>
        <v>0</v>
      </c>
    </row>
    <row r="121" spans="1:13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5"/>
        <v>17695.68</v>
      </c>
      <c r="J121" s="4">
        <f t="shared" si="6"/>
        <v>25.3245</v>
      </c>
      <c r="K121" s="126">
        <f t="shared" si="4"/>
        <v>448134.25</v>
      </c>
      <c r="L121" s="227">
        <f>_xlfn.XLOOKUP(A121,[1]TB_Q2!$A:$A,[1]TB_Q2!$H:$H)</f>
        <v>17695.68</v>
      </c>
      <c r="M121" s="227">
        <f t="shared" si="7"/>
        <v>0</v>
      </c>
    </row>
    <row r="122" spans="1:13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5"/>
        <v>0</v>
      </c>
      <c r="J122" s="4">
        <f t="shared" si="6"/>
        <v>25.3245</v>
      </c>
      <c r="K122" s="126">
        <f t="shared" si="4"/>
        <v>0</v>
      </c>
      <c r="L122" s="227">
        <f>_xlfn.XLOOKUP(A122,[1]TB_Q2!$A:$A,[1]TB_Q2!$H:$H)</f>
        <v>0</v>
      </c>
      <c r="M122" s="227">
        <f t="shared" si="7"/>
        <v>0</v>
      </c>
    </row>
    <row r="123" spans="1:13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5"/>
        <v>0</v>
      </c>
      <c r="J123" s="4">
        <f t="shared" si="6"/>
        <v>25.3245</v>
      </c>
      <c r="K123" s="126">
        <f t="shared" si="4"/>
        <v>0</v>
      </c>
      <c r="L123" s="227">
        <f>_xlfn.XLOOKUP(A123,[1]TB_Q2!$A:$A,[1]TB_Q2!$H:$H)</f>
        <v>0</v>
      </c>
      <c r="M123" s="227">
        <f t="shared" si="7"/>
        <v>0</v>
      </c>
    </row>
    <row r="124" spans="1:13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5"/>
        <v>0</v>
      </c>
      <c r="J124" s="4">
        <f t="shared" si="6"/>
        <v>25.3245</v>
      </c>
      <c r="K124" s="126">
        <f t="shared" si="4"/>
        <v>0</v>
      </c>
      <c r="L124" s="227">
        <f>_xlfn.XLOOKUP(A124,[1]TB_Q2!$A:$A,[1]TB_Q2!$H:$H)</f>
        <v>0</v>
      </c>
      <c r="M124" s="227">
        <f t="shared" si="7"/>
        <v>0</v>
      </c>
    </row>
    <row r="125" spans="1:13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5"/>
        <v>0</v>
      </c>
      <c r="J125" s="4">
        <f t="shared" si="6"/>
        <v>25.3245</v>
      </c>
      <c r="K125" s="126">
        <f t="shared" si="4"/>
        <v>0</v>
      </c>
      <c r="L125" s="227">
        <f>_xlfn.XLOOKUP(A125,[1]TB_Q2!$A:$A,[1]TB_Q2!$H:$H)</f>
        <v>0</v>
      </c>
      <c r="M125" s="227">
        <f t="shared" si="7"/>
        <v>0</v>
      </c>
    </row>
    <row r="126" spans="1:13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5"/>
        <v>0</v>
      </c>
      <c r="J126" s="4">
        <f t="shared" si="6"/>
        <v>25.3245</v>
      </c>
      <c r="K126" s="126">
        <f t="shared" si="4"/>
        <v>0</v>
      </c>
      <c r="L126" s="227">
        <f>_xlfn.XLOOKUP(A126,[1]TB_Q2!$A:$A,[1]TB_Q2!$H:$H)</f>
        <v>0</v>
      </c>
      <c r="M126" s="227">
        <f t="shared" si="7"/>
        <v>0</v>
      </c>
    </row>
    <row r="127" spans="1:13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5"/>
        <v>0</v>
      </c>
      <c r="J127" s="4">
        <f t="shared" si="6"/>
        <v>25.3245</v>
      </c>
      <c r="K127" s="126">
        <f t="shared" si="4"/>
        <v>0</v>
      </c>
      <c r="L127" s="227">
        <f>_xlfn.XLOOKUP(A127,[1]TB_Q2!$A:$A,[1]TB_Q2!$H:$H)</f>
        <v>0</v>
      </c>
      <c r="M127" s="227">
        <f t="shared" si="7"/>
        <v>0</v>
      </c>
    </row>
    <row r="128" spans="1:13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5"/>
        <v>0</v>
      </c>
      <c r="J128" s="4">
        <f t="shared" si="6"/>
        <v>25.3245</v>
      </c>
      <c r="K128" s="126">
        <f t="shared" si="4"/>
        <v>0</v>
      </c>
      <c r="L128" s="227">
        <f>_xlfn.XLOOKUP(A128,[1]TB_Q2!$A:$A,[1]TB_Q2!$H:$H)</f>
        <v>0</v>
      </c>
      <c r="M128" s="227">
        <f t="shared" si="7"/>
        <v>0</v>
      </c>
    </row>
    <row r="129" spans="1:13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5"/>
        <v>48337.99</v>
      </c>
      <c r="J129" s="4">
        <f t="shared" si="6"/>
        <v>25.3245</v>
      </c>
      <c r="K129" s="126">
        <f t="shared" si="4"/>
        <v>1224135.43</v>
      </c>
      <c r="L129" s="227">
        <f>_xlfn.XLOOKUP(A129,[1]TB_Q2!$A:$A,[1]TB_Q2!$H:$H)</f>
        <v>48337.99</v>
      </c>
      <c r="M129" s="227">
        <f t="shared" si="7"/>
        <v>0</v>
      </c>
    </row>
    <row r="130" spans="1:13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5"/>
        <v>0</v>
      </c>
      <c r="J130" s="4">
        <f t="shared" si="6"/>
        <v>25.3245</v>
      </c>
      <c r="K130" s="126">
        <f t="shared" si="4"/>
        <v>0</v>
      </c>
      <c r="L130" s="227">
        <f>_xlfn.XLOOKUP(A130,[1]TB_Q2!$A:$A,[1]TB_Q2!$H:$H)</f>
        <v>0</v>
      </c>
      <c r="M130" s="227">
        <f t="shared" si="7"/>
        <v>0</v>
      </c>
    </row>
    <row r="131" spans="1:13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5"/>
        <v>0</v>
      </c>
      <c r="J131" s="4">
        <f t="shared" si="6"/>
        <v>25.3245</v>
      </c>
      <c r="K131" s="126">
        <f t="shared" si="4"/>
        <v>0</v>
      </c>
      <c r="L131" s="227">
        <f>_xlfn.XLOOKUP(A131,[1]TB_Q2!$A:$A,[1]TB_Q2!$H:$H)</f>
        <v>0</v>
      </c>
      <c r="M131" s="227">
        <f t="shared" si="7"/>
        <v>0</v>
      </c>
    </row>
    <row r="132" spans="1:13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5"/>
        <v>92366.75</v>
      </c>
      <c r="J132" s="4">
        <f t="shared" si="6"/>
        <v>25.3245</v>
      </c>
      <c r="K132" s="130">
        <f t="shared" si="4"/>
        <v>2339141.7599999998</v>
      </c>
      <c r="L132" s="227">
        <f>_xlfn.XLOOKUP(A132,[1]TB_Q2!$A:$A,[1]TB_Q2!$H:$H)</f>
        <v>92366.75</v>
      </c>
      <c r="M132" s="227">
        <f t="shared" si="7"/>
        <v>0</v>
      </c>
    </row>
    <row r="133" spans="1:13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5"/>
        <v>0</v>
      </c>
      <c r="J133" s="4">
        <f t="shared" si="6"/>
        <v>25.3245</v>
      </c>
      <c r="K133" s="126">
        <f t="shared" si="4"/>
        <v>0</v>
      </c>
      <c r="L133" s="227">
        <f>_xlfn.XLOOKUP(A133,[1]TB_Q2!$A:$A,[1]TB_Q2!$H:$H)</f>
        <v>0</v>
      </c>
      <c r="M133" s="227">
        <f t="shared" si="7"/>
        <v>0</v>
      </c>
    </row>
    <row r="134" spans="1:13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5"/>
        <v>0</v>
      </c>
      <c r="J134" s="4">
        <f t="shared" si="6"/>
        <v>25.3245</v>
      </c>
      <c r="K134" s="126">
        <f t="shared" si="4"/>
        <v>0</v>
      </c>
      <c r="L134" s="227">
        <f>_xlfn.XLOOKUP(A134,[1]TB_Q2!$A:$A,[1]TB_Q2!$H:$H)</f>
        <v>0</v>
      </c>
      <c r="M134" s="227">
        <f t="shared" si="7"/>
        <v>0</v>
      </c>
    </row>
    <row r="135" spans="1:13">
      <c r="A135" s="276"/>
      <c r="B135" s="277" t="s">
        <v>482</v>
      </c>
      <c r="C135" s="191"/>
      <c r="D135" s="191"/>
      <c r="E135" s="270"/>
      <c r="F135" s="270"/>
      <c r="H135" s="126">
        <f t="shared" si="5"/>
        <v>0</v>
      </c>
      <c r="J135" s="4">
        <f t="shared" si="6"/>
        <v>25.3245</v>
      </c>
      <c r="K135" s="126">
        <f t="shared" si="4"/>
        <v>0</v>
      </c>
      <c r="L135" s="227">
        <f>_xlfn.XLOOKUP(A135,[1]TB_Q2!$A:$A,[1]TB_Q2!$H:$H)</f>
        <v>4389788.4100000011</v>
      </c>
      <c r="M135" s="227">
        <f t="shared" si="7"/>
        <v>4389788.4100000011</v>
      </c>
    </row>
    <row r="136" spans="1:13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5"/>
        <v>0</v>
      </c>
      <c r="J136" s="4">
        <f t="shared" si="6"/>
        <v>25.3245</v>
      </c>
      <c r="K136" s="126">
        <f t="shared" ref="K136:K199" si="8">ROUND(H136*J136,2)</f>
        <v>0</v>
      </c>
      <c r="L136" s="227">
        <f>_xlfn.XLOOKUP(A136,[1]TB_Q2!$A:$A,[1]TB_Q2!$H:$H)</f>
        <v>0</v>
      </c>
      <c r="M136" s="227">
        <f t="shared" si="7"/>
        <v>0</v>
      </c>
    </row>
    <row r="137" spans="1:13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5"/>
        <v>0</v>
      </c>
      <c r="J137" s="4">
        <f t="shared" ref="J137:J200" si="9">J136</f>
        <v>25.3245</v>
      </c>
      <c r="K137" s="126">
        <f t="shared" si="8"/>
        <v>0</v>
      </c>
      <c r="L137" s="227">
        <f>_xlfn.XLOOKUP(A137,[1]TB_Q2!$A:$A,[1]TB_Q2!$H:$H)</f>
        <v>0</v>
      </c>
      <c r="M137" s="227">
        <f t="shared" ref="M137:M200" si="10">+L137-H137</f>
        <v>0</v>
      </c>
    </row>
    <row r="138" spans="1:13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5"/>
        <v>0</v>
      </c>
      <c r="J138" s="4">
        <f t="shared" si="9"/>
        <v>25.3245</v>
      </c>
      <c r="K138" s="126">
        <f t="shared" si="8"/>
        <v>0</v>
      </c>
      <c r="L138" s="227">
        <f>_xlfn.XLOOKUP(A138,[1]TB_Q2!$A:$A,[1]TB_Q2!$H:$H)</f>
        <v>0</v>
      </c>
      <c r="M138" s="227">
        <f t="shared" si="10"/>
        <v>0</v>
      </c>
    </row>
    <row r="139" spans="1:13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11">ROUND(C139-D139+E139-F139,2)</f>
        <v>0</v>
      </c>
      <c r="J139" s="4">
        <f t="shared" si="9"/>
        <v>25.3245</v>
      </c>
      <c r="K139" s="126">
        <f t="shared" si="8"/>
        <v>0</v>
      </c>
      <c r="L139" s="227">
        <f>_xlfn.XLOOKUP(A139,[1]TB_Q2!$A:$A,[1]TB_Q2!$H:$H)</f>
        <v>0</v>
      </c>
      <c r="M139" s="227">
        <f t="shared" si="10"/>
        <v>0</v>
      </c>
    </row>
    <row r="140" spans="1:13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11"/>
        <v>0</v>
      </c>
      <c r="J140" s="4">
        <f t="shared" si="9"/>
        <v>25.3245</v>
      </c>
      <c r="K140" s="126">
        <f t="shared" si="8"/>
        <v>0</v>
      </c>
      <c r="L140" s="227">
        <f>_xlfn.XLOOKUP(A140,[1]TB_Q2!$A:$A,[1]TB_Q2!$H:$H)</f>
        <v>0</v>
      </c>
      <c r="M140" s="227">
        <f t="shared" si="10"/>
        <v>0</v>
      </c>
    </row>
    <row r="141" spans="1:13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11"/>
        <v>0</v>
      </c>
      <c r="J141" s="4">
        <f t="shared" si="9"/>
        <v>25.3245</v>
      </c>
      <c r="K141" s="126">
        <f t="shared" si="8"/>
        <v>0</v>
      </c>
      <c r="L141" s="227">
        <f>_xlfn.XLOOKUP(A141,[1]TB_Q2!$A:$A,[1]TB_Q2!$H:$H)</f>
        <v>0</v>
      </c>
      <c r="M141" s="227">
        <f t="shared" si="10"/>
        <v>0</v>
      </c>
    </row>
    <row r="142" spans="1:13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11"/>
        <v>0</v>
      </c>
      <c r="J142" s="4">
        <f t="shared" si="9"/>
        <v>25.3245</v>
      </c>
      <c r="K142" s="126">
        <f t="shared" si="8"/>
        <v>0</v>
      </c>
      <c r="L142" s="227">
        <f>_xlfn.XLOOKUP(A142,[1]TB_Q2!$A:$A,[1]TB_Q2!$H:$H)</f>
        <v>0</v>
      </c>
      <c r="M142" s="227">
        <f t="shared" si="10"/>
        <v>0</v>
      </c>
    </row>
    <row r="143" spans="1:13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11"/>
        <v>0</v>
      </c>
      <c r="J143" s="4">
        <f t="shared" si="9"/>
        <v>25.3245</v>
      </c>
      <c r="K143" s="126">
        <f t="shared" si="8"/>
        <v>0</v>
      </c>
      <c r="L143" s="227">
        <f>_xlfn.XLOOKUP(A143,[1]TB_Q2!$A:$A,[1]TB_Q2!$H:$H)</f>
        <v>0</v>
      </c>
      <c r="M143" s="227">
        <f t="shared" si="10"/>
        <v>0</v>
      </c>
    </row>
    <row r="144" spans="1:13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11"/>
        <v>0</v>
      </c>
      <c r="J144" s="4">
        <f t="shared" si="9"/>
        <v>25.3245</v>
      </c>
      <c r="K144" s="126">
        <f t="shared" si="8"/>
        <v>0</v>
      </c>
      <c r="L144" s="227">
        <f>_xlfn.XLOOKUP(A144,[1]TB_Q2!$A:$A,[1]TB_Q2!$H:$H)</f>
        <v>0</v>
      </c>
      <c r="M144" s="227">
        <f t="shared" si="10"/>
        <v>0</v>
      </c>
    </row>
    <row r="145" spans="1:13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11"/>
        <v>0</v>
      </c>
      <c r="J145" s="4">
        <f t="shared" si="9"/>
        <v>25.3245</v>
      </c>
      <c r="K145" s="126">
        <f t="shared" si="8"/>
        <v>0</v>
      </c>
      <c r="L145" s="227">
        <f>_xlfn.XLOOKUP(A145,[1]TB_Q2!$A:$A,[1]TB_Q2!$H:$H)</f>
        <v>0</v>
      </c>
      <c r="M145" s="227">
        <f t="shared" si="10"/>
        <v>0</v>
      </c>
    </row>
    <row r="146" spans="1:13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11"/>
        <v>0</v>
      </c>
      <c r="J146" s="4">
        <f t="shared" si="9"/>
        <v>25.3245</v>
      </c>
      <c r="K146" s="126">
        <f t="shared" si="8"/>
        <v>0</v>
      </c>
      <c r="L146" s="227">
        <f>_xlfn.XLOOKUP(A146,[1]TB_Q2!$A:$A,[1]TB_Q2!$H:$H)</f>
        <v>0</v>
      </c>
      <c r="M146" s="227">
        <f t="shared" si="10"/>
        <v>0</v>
      </c>
    </row>
    <row r="147" spans="1:13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11"/>
        <v>0</v>
      </c>
      <c r="J147" s="4">
        <f t="shared" si="9"/>
        <v>25.3245</v>
      </c>
      <c r="K147" s="126">
        <f t="shared" si="8"/>
        <v>0</v>
      </c>
      <c r="L147" s="227">
        <f>_xlfn.XLOOKUP(A147,[1]TB_Q2!$A:$A,[1]TB_Q2!$H:$H)</f>
        <v>0</v>
      </c>
      <c r="M147" s="227">
        <f t="shared" si="10"/>
        <v>0</v>
      </c>
    </row>
    <row r="148" spans="1:13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11"/>
        <v>0</v>
      </c>
      <c r="J148" s="4">
        <f t="shared" si="9"/>
        <v>25.3245</v>
      </c>
      <c r="K148" s="126">
        <f t="shared" si="8"/>
        <v>0</v>
      </c>
      <c r="L148" s="227">
        <f>_xlfn.XLOOKUP(A148,[1]TB_Q2!$A:$A,[1]TB_Q2!$H:$H)</f>
        <v>0</v>
      </c>
      <c r="M148" s="227">
        <f t="shared" si="10"/>
        <v>0</v>
      </c>
    </row>
    <row r="149" spans="1:13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11"/>
        <v>0</v>
      </c>
      <c r="J149" s="4">
        <f t="shared" si="9"/>
        <v>25.3245</v>
      </c>
      <c r="K149" s="126">
        <f t="shared" si="8"/>
        <v>0</v>
      </c>
      <c r="L149" s="227">
        <f>_xlfn.XLOOKUP(A149,[1]TB_Q2!$A:$A,[1]TB_Q2!$H:$H)</f>
        <v>0</v>
      </c>
      <c r="M149" s="227">
        <f t="shared" si="10"/>
        <v>0</v>
      </c>
    </row>
    <row r="150" spans="1:13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11"/>
        <v>0</v>
      </c>
      <c r="J150" s="4">
        <f t="shared" si="9"/>
        <v>25.3245</v>
      </c>
      <c r="K150" s="126">
        <f t="shared" si="8"/>
        <v>0</v>
      </c>
      <c r="L150" s="227">
        <f>_xlfn.XLOOKUP(A150,[1]TB_Q2!$A:$A,[1]TB_Q2!$H:$H)</f>
        <v>0</v>
      </c>
      <c r="M150" s="227">
        <f t="shared" si="10"/>
        <v>0</v>
      </c>
    </row>
    <row r="151" spans="1:13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11"/>
        <v>0</v>
      </c>
      <c r="J151" s="4">
        <f t="shared" si="9"/>
        <v>25.3245</v>
      </c>
      <c r="K151" s="126">
        <f t="shared" si="8"/>
        <v>0</v>
      </c>
      <c r="L151" s="227">
        <f>_xlfn.XLOOKUP(A151,[1]TB_Q2!$A:$A,[1]TB_Q2!$H:$H)</f>
        <v>0</v>
      </c>
      <c r="M151" s="227">
        <f t="shared" si="10"/>
        <v>0</v>
      </c>
    </row>
    <row r="152" spans="1:13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11"/>
        <v>0</v>
      </c>
      <c r="J152" s="4">
        <f t="shared" si="9"/>
        <v>25.3245</v>
      </c>
      <c r="K152" s="126">
        <f t="shared" si="8"/>
        <v>0</v>
      </c>
      <c r="L152" s="227">
        <f>_xlfn.XLOOKUP(A152,[1]TB_Q2!$A:$A,[1]TB_Q2!$H:$H)</f>
        <v>0</v>
      </c>
      <c r="M152" s="227">
        <f t="shared" si="10"/>
        <v>0</v>
      </c>
    </row>
    <row r="153" spans="1:13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11"/>
        <v>0</v>
      </c>
      <c r="J153" s="4">
        <f t="shared" si="9"/>
        <v>25.3245</v>
      </c>
      <c r="K153" s="126">
        <f t="shared" si="8"/>
        <v>0</v>
      </c>
      <c r="L153" s="227">
        <f>_xlfn.XLOOKUP(A153,[1]TB_Q2!$A:$A,[1]TB_Q2!$H:$H)</f>
        <v>0</v>
      </c>
      <c r="M153" s="227">
        <f t="shared" si="10"/>
        <v>0</v>
      </c>
    </row>
    <row r="154" spans="1:13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11"/>
        <v>0</v>
      </c>
      <c r="J154" s="4">
        <f t="shared" si="9"/>
        <v>25.3245</v>
      </c>
      <c r="K154" s="126">
        <f t="shared" si="8"/>
        <v>0</v>
      </c>
      <c r="L154" s="227">
        <f>_xlfn.XLOOKUP(A154,[1]TB_Q2!$A:$A,[1]TB_Q2!$H:$H)</f>
        <v>0</v>
      </c>
      <c r="M154" s="227">
        <f t="shared" si="10"/>
        <v>0</v>
      </c>
    </row>
    <row r="155" spans="1:13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11"/>
        <v>0</v>
      </c>
      <c r="J155" s="4">
        <f t="shared" si="9"/>
        <v>25.3245</v>
      </c>
      <c r="K155" s="126">
        <f t="shared" si="8"/>
        <v>0</v>
      </c>
      <c r="L155" s="227">
        <f>_xlfn.XLOOKUP(A155,[1]TB_Q2!$A:$A,[1]TB_Q2!$H:$H)</f>
        <v>0</v>
      </c>
      <c r="M155" s="227">
        <f t="shared" si="10"/>
        <v>0</v>
      </c>
    </row>
    <row r="156" spans="1:13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11"/>
        <v>0</v>
      </c>
      <c r="J156" s="4">
        <f t="shared" si="9"/>
        <v>25.3245</v>
      </c>
      <c r="K156" s="126">
        <f t="shared" si="8"/>
        <v>0</v>
      </c>
      <c r="L156" s="227">
        <f>_xlfn.XLOOKUP(A156,[1]TB_Q2!$A:$A,[1]TB_Q2!$H:$H)</f>
        <v>0</v>
      </c>
      <c r="M156" s="227">
        <f t="shared" si="10"/>
        <v>0</v>
      </c>
    </row>
    <row r="157" spans="1:13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11"/>
        <v>0</v>
      </c>
      <c r="J157" s="4">
        <f t="shared" si="9"/>
        <v>25.3245</v>
      </c>
      <c r="K157" s="126">
        <f t="shared" si="8"/>
        <v>0</v>
      </c>
      <c r="L157" s="227">
        <f>_xlfn.XLOOKUP(A157,[1]TB_Q2!$A:$A,[1]TB_Q2!$H:$H)</f>
        <v>0</v>
      </c>
      <c r="M157" s="227">
        <f t="shared" si="10"/>
        <v>0</v>
      </c>
    </row>
    <row r="158" spans="1:13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11"/>
        <v>0</v>
      </c>
      <c r="J158" s="4">
        <f t="shared" si="9"/>
        <v>25.3245</v>
      </c>
      <c r="K158" s="126">
        <f t="shared" si="8"/>
        <v>0</v>
      </c>
      <c r="L158" s="227">
        <f>_xlfn.XLOOKUP(A158,[1]TB_Q2!$A:$A,[1]TB_Q2!$H:$H)</f>
        <v>0</v>
      </c>
      <c r="M158" s="227">
        <f t="shared" si="10"/>
        <v>0</v>
      </c>
    </row>
    <row r="159" spans="1:13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11"/>
        <v>0</v>
      </c>
      <c r="J159" s="4">
        <f t="shared" si="9"/>
        <v>25.3245</v>
      </c>
      <c r="K159" s="126">
        <f t="shared" si="8"/>
        <v>0</v>
      </c>
      <c r="L159" s="227">
        <f>_xlfn.XLOOKUP(A159,[1]TB_Q2!$A:$A,[1]TB_Q2!$H:$H)</f>
        <v>0</v>
      </c>
      <c r="M159" s="227">
        <f t="shared" si="10"/>
        <v>0</v>
      </c>
    </row>
    <row r="160" spans="1:13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11"/>
        <v>0</v>
      </c>
      <c r="J160" s="4">
        <f t="shared" si="9"/>
        <v>25.3245</v>
      </c>
      <c r="K160" s="126">
        <f t="shared" si="8"/>
        <v>0</v>
      </c>
      <c r="L160" s="227">
        <f>_xlfn.XLOOKUP(A160,[1]TB_Q2!$A:$A,[1]TB_Q2!$H:$H)</f>
        <v>0</v>
      </c>
      <c r="M160" s="227">
        <f t="shared" si="10"/>
        <v>0</v>
      </c>
    </row>
    <row r="161" spans="1:13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11"/>
        <v>0</v>
      </c>
      <c r="J161" s="4">
        <f t="shared" si="9"/>
        <v>25.3245</v>
      </c>
      <c r="K161" s="126">
        <f t="shared" si="8"/>
        <v>0</v>
      </c>
      <c r="L161" s="227">
        <f>_xlfn.XLOOKUP(A161,[1]TB_Q2!$A:$A,[1]TB_Q2!$H:$H)</f>
        <v>0</v>
      </c>
      <c r="M161" s="227">
        <f t="shared" si="10"/>
        <v>0</v>
      </c>
    </row>
    <row r="162" spans="1:13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11"/>
        <v>0</v>
      </c>
      <c r="J162" s="4">
        <f t="shared" si="9"/>
        <v>25.3245</v>
      </c>
      <c r="K162" s="126">
        <f t="shared" si="8"/>
        <v>0</v>
      </c>
      <c r="L162" s="227">
        <f>_xlfn.XLOOKUP(A162,[1]TB_Q2!$A:$A,[1]TB_Q2!$H:$H)</f>
        <v>0</v>
      </c>
      <c r="M162" s="227">
        <f t="shared" si="10"/>
        <v>0</v>
      </c>
    </row>
    <row r="163" spans="1:13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11"/>
        <v>0</v>
      </c>
      <c r="J163" s="4">
        <f t="shared" si="9"/>
        <v>25.3245</v>
      </c>
      <c r="K163" s="126">
        <f t="shared" si="8"/>
        <v>0</v>
      </c>
      <c r="L163" s="227">
        <f>_xlfn.XLOOKUP(A163,[1]TB_Q2!$A:$A,[1]TB_Q2!$H:$H)</f>
        <v>0</v>
      </c>
      <c r="M163" s="227">
        <f t="shared" si="10"/>
        <v>0</v>
      </c>
    </row>
    <row r="164" spans="1:13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11"/>
        <v>-394396.22</v>
      </c>
      <c r="J164" s="4">
        <f t="shared" si="9"/>
        <v>25.3245</v>
      </c>
      <c r="K164" s="130">
        <f t="shared" si="8"/>
        <v>-9987887.0700000003</v>
      </c>
      <c r="L164" s="227">
        <f>_xlfn.XLOOKUP(A164,[1]TB_Q2!$A:$A,[1]TB_Q2!$H:$H)</f>
        <v>-394396.22</v>
      </c>
      <c r="M164" s="227">
        <f t="shared" si="10"/>
        <v>0</v>
      </c>
    </row>
    <row r="165" spans="1:13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11"/>
        <v>0</v>
      </c>
      <c r="J165" s="4">
        <f t="shared" si="9"/>
        <v>25.3245</v>
      </c>
      <c r="K165" s="126">
        <f t="shared" si="8"/>
        <v>0</v>
      </c>
      <c r="L165" s="227">
        <f>_xlfn.XLOOKUP(A165,[1]TB_Q2!$A:$A,[1]TB_Q2!$H:$H)</f>
        <v>0</v>
      </c>
      <c r="M165" s="227">
        <f t="shared" si="10"/>
        <v>0</v>
      </c>
    </row>
    <row r="166" spans="1:13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11"/>
        <v>0</v>
      </c>
      <c r="J166" s="4">
        <f t="shared" si="9"/>
        <v>25.3245</v>
      </c>
      <c r="K166" s="126">
        <f t="shared" si="8"/>
        <v>0</v>
      </c>
      <c r="L166" s="227">
        <f>_xlfn.XLOOKUP(A166,[1]TB_Q2!$A:$A,[1]TB_Q2!$H:$H)</f>
        <v>0</v>
      </c>
      <c r="M166" s="227">
        <f t="shared" si="10"/>
        <v>0</v>
      </c>
    </row>
    <row r="167" spans="1:13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11"/>
        <v>-217927.86</v>
      </c>
      <c r="J167" s="4">
        <f t="shared" si="9"/>
        <v>25.3245</v>
      </c>
      <c r="K167" s="126">
        <f t="shared" si="8"/>
        <v>-5518914.0899999999</v>
      </c>
      <c r="L167" s="227">
        <f>_xlfn.XLOOKUP(A167,[1]TB_Q2!$A:$A,[1]TB_Q2!$H:$H)</f>
        <v>-217927.86</v>
      </c>
      <c r="M167" s="227">
        <f t="shared" si="10"/>
        <v>0</v>
      </c>
    </row>
    <row r="168" spans="1:13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11"/>
        <v>-488.35</v>
      </c>
      <c r="J168" s="4">
        <f t="shared" si="9"/>
        <v>25.3245</v>
      </c>
      <c r="K168" s="126">
        <f t="shared" si="8"/>
        <v>-12367.22</v>
      </c>
      <c r="L168" s="227">
        <f>_xlfn.XLOOKUP(A168,[1]TB_Q2!$A:$A,[1]TB_Q2!$H:$H)</f>
        <v>-488.35</v>
      </c>
      <c r="M168" s="227">
        <f t="shared" si="10"/>
        <v>0</v>
      </c>
    </row>
    <row r="169" spans="1:13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11"/>
        <v>0</v>
      </c>
      <c r="J169" s="4">
        <f t="shared" si="9"/>
        <v>25.3245</v>
      </c>
      <c r="K169" s="126">
        <f t="shared" si="8"/>
        <v>0</v>
      </c>
      <c r="L169" s="227">
        <f>_xlfn.XLOOKUP(A169,[1]TB_Q2!$A:$A,[1]TB_Q2!$H:$H)</f>
        <v>0</v>
      </c>
      <c r="M169" s="227">
        <f t="shared" si="10"/>
        <v>0</v>
      </c>
    </row>
    <row r="170" spans="1:13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11"/>
        <v>0</v>
      </c>
      <c r="J170" s="4">
        <f t="shared" si="9"/>
        <v>25.3245</v>
      </c>
      <c r="K170" s="126">
        <f t="shared" si="8"/>
        <v>0</v>
      </c>
      <c r="L170" s="227">
        <f>_xlfn.XLOOKUP(A170,[1]TB_Q2!$A:$A,[1]TB_Q2!$H:$H)</f>
        <v>0</v>
      </c>
      <c r="M170" s="227">
        <f t="shared" si="10"/>
        <v>0</v>
      </c>
    </row>
    <row r="171" spans="1:13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11"/>
        <v>-21566.49</v>
      </c>
      <c r="J171" s="4">
        <f t="shared" si="9"/>
        <v>25.3245</v>
      </c>
      <c r="K171" s="126">
        <f t="shared" si="8"/>
        <v>-546160.57999999996</v>
      </c>
      <c r="L171" s="227">
        <f>_xlfn.XLOOKUP(A171,[1]TB_Q2!$A:$A,[1]TB_Q2!$H:$H)</f>
        <v>-21566.49</v>
      </c>
      <c r="M171" s="227">
        <f t="shared" si="10"/>
        <v>0</v>
      </c>
    </row>
    <row r="172" spans="1:13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11"/>
        <v>0</v>
      </c>
      <c r="J172" s="4">
        <f t="shared" si="9"/>
        <v>25.3245</v>
      </c>
      <c r="K172" s="126">
        <f t="shared" si="8"/>
        <v>0</v>
      </c>
      <c r="L172" s="227">
        <f>_xlfn.XLOOKUP(A172,[1]TB_Q2!$A:$A,[1]TB_Q2!$H:$H)</f>
        <v>0</v>
      </c>
      <c r="M172" s="227">
        <f t="shared" si="10"/>
        <v>0</v>
      </c>
    </row>
    <row r="173" spans="1:13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11"/>
        <v>0</v>
      </c>
      <c r="J173" s="4">
        <f t="shared" si="9"/>
        <v>25.3245</v>
      </c>
      <c r="K173" s="126">
        <f t="shared" si="8"/>
        <v>0</v>
      </c>
      <c r="L173" s="227">
        <f>_xlfn.XLOOKUP(A173,[1]TB_Q2!$A:$A,[1]TB_Q2!$H:$H)</f>
        <v>0</v>
      </c>
      <c r="M173" s="227">
        <f t="shared" si="10"/>
        <v>0</v>
      </c>
    </row>
    <row r="174" spans="1:13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11"/>
        <v>-295362.96999999997</v>
      </c>
      <c r="J174" s="4">
        <f t="shared" si="9"/>
        <v>25.3245</v>
      </c>
      <c r="K174" s="126">
        <f t="shared" si="8"/>
        <v>-7479919.5300000003</v>
      </c>
      <c r="L174" s="227">
        <f>_xlfn.XLOOKUP(A174,[1]TB_Q2!$A:$A,[1]TB_Q2!$H:$H)</f>
        <v>-295362.96999999997</v>
      </c>
      <c r="M174" s="227">
        <f t="shared" si="10"/>
        <v>0</v>
      </c>
    </row>
    <row r="175" spans="1:13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11"/>
        <v>-58726.02</v>
      </c>
      <c r="J175" s="4">
        <f t="shared" si="9"/>
        <v>25.3245</v>
      </c>
      <c r="K175" s="126">
        <f t="shared" si="8"/>
        <v>-1487207.09</v>
      </c>
      <c r="L175" s="227">
        <f>_xlfn.XLOOKUP(A175,[1]TB_Q2!$A:$A,[1]TB_Q2!$H:$H)</f>
        <v>-58726.02</v>
      </c>
      <c r="M175" s="227">
        <f t="shared" si="10"/>
        <v>0</v>
      </c>
    </row>
    <row r="176" spans="1:13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11"/>
        <v>-148937.60000000001</v>
      </c>
      <c r="J176" s="4">
        <f t="shared" si="9"/>
        <v>25.3245</v>
      </c>
      <c r="K176" s="126">
        <f t="shared" si="8"/>
        <v>-3771770.25</v>
      </c>
      <c r="L176" s="227">
        <f>_xlfn.XLOOKUP(A176,[1]TB_Q2!$A:$A,[1]TB_Q2!$H:$H)</f>
        <v>-148937.60000000001</v>
      </c>
      <c r="M176" s="227">
        <f t="shared" si="10"/>
        <v>0</v>
      </c>
    </row>
    <row r="177" spans="1:13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11"/>
        <v>-407801.5</v>
      </c>
      <c r="J177" s="4">
        <f t="shared" si="9"/>
        <v>25.3245</v>
      </c>
      <c r="K177" s="126">
        <f t="shared" si="8"/>
        <v>-10327369.09</v>
      </c>
      <c r="L177" s="227">
        <f>_xlfn.XLOOKUP(A177,[1]TB_Q2!$A:$A,[1]TB_Q2!$H:$H)</f>
        <v>-407801.5</v>
      </c>
      <c r="M177" s="227">
        <f t="shared" si="10"/>
        <v>0</v>
      </c>
    </row>
    <row r="178" spans="1:13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11"/>
        <v>-18138.060000000001</v>
      </c>
      <c r="J178" s="4">
        <f t="shared" si="9"/>
        <v>25.3245</v>
      </c>
      <c r="K178" s="126">
        <f t="shared" si="8"/>
        <v>-459337.3</v>
      </c>
      <c r="L178" s="227">
        <f>_xlfn.XLOOKUP(A178,[1]TB_Q2!$A:$A,[1]TB_Q2!$H:$H)</f>
        <v>-18138.060000000001</v>
      </c>
      <c r="M178" s="227">
        <f t="shared" si="10"/>
        <v>0</v>
      </c>
    </row>
    <row r="179" spans="1:13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11"/>
        <v>0</v>
      </c>
      <c r="J179" s="4">
        <f t="shared" si="9"/>
        <v>25.3245</v>
      </c>
      <c r="K179" s="126">
        <f t="shared" si="8"/>
        <v>0</v>
      </c>
      <c r="L179" s="227">
        <f>_xlfn.XLOOKUP(A179,[1]TB_Q2!$A:$A,[1]TB_Q2!$H:$H)</f>
        <v>0</v>
      </c>
      <c r="M179" s="227">
        <f t="shared" si="10"/>
        <v>0</v>
      </c>
    </row>
    <row r="180" spans="1:13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11"/>
        <v>0</v>
      </c>
      <c r="J180" s="4">
        <f t="shared" si="9"/>
        <v>25.3245</v>
      </c>
      <c r="K180" s="126">
        <f t="shared" si="8"/>
        <v>0</v>
      </c>
      <c r="L180" s="227">
        <f>_xlfn.XLOOKUP(A180,[1]TB_Q2!$A:$A,[1]TB_Q2!$H:$H)</f>
        <v>0</v>
      </c>
      <c r="M180" s="227">
        <f t="shared" si="10"/>
        <v>0</v>
      </c>
    </row>
    <row r="181" spans="1:13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11"/>
        <v>0</v>
      </c>
      <c r="J181" s="4">
        <f t="shared" si="9"/>
        <v>25.3245</v>
      </c>
      <c r="K181" s="126">
        <f t="shared" si="8"/>
        <v>0</v>
      </c>
      <c r="L181" s="227">
        <f>_xlfn.XLOOKUP(A181,[1]TB_Q2!$A:$A,[1]TB_Q2!$H:$H)</f>
        <v>0</v>
      </c>
      <c r="M181" s="227">
        <f t="shared" si="10"/>
        <v>0</v>
      </c>
    </row>
    <row r="182" spans="1:13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11"/>
        <v>-90013.84</v>
      </c>
      <c r="J182" s="4">
        <f t="shared" si="9"/>
        <v>25.3245</v>
      </c>
      <c r="K182" s="126">
        <f t="shared" si="8"/>
        <v>-2279555.4900000002</v>
      </c>
      <c r="L182" s="227">
        <f>_xlfn.XLOOKUP(A182,[1]TB_Q2!$A:$A,[1]TB_Q2!$H:$H)</f>
        <v>-90013.84</v>
      </c>
      <c r="M182" s="227">
        <f t="shared" si="10"/>
        <v>0</v>
      </c>
    </row>
    <row r="183" spans="1:13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11"/>
        <v>0</v>
      </c>
      <c r="J183" s="4">
        <f t="shared" si="9"/>
        <v>25.3245</v>
      </c>
      <c r="K183" s="126">
        <f t="shared" si="8"/>
        <v>0</v>
      </c>
      <c r="L183" s="227">
        <f>_xlfn.XLOOKUP(A183,[1]TB_Q2!$A:$A,[1]TB_Q2!$H:$H)</f>
        <v>0</v>
      </c>
      <c r="M183" s="227">
        <f t="shared" si="10"/>
        <v>0</v>
      </c>
    </row>
    <row r="184" spans="1:13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11"/>
        <v>0</v>
      </c>
      <c r="J184" s="4">
        <f t="shared" si="9"/>
        <v>25.3245</v>
      </c>
      <c r="K184" s="126">
        <f t="shared" si="8"/>
        <v>0</v>
      </c>
      <c r="L184" s="227">
        <f>_xlfn.XLOOKUP(A184,[1]TB_Q2!$A:$A,[1]TB_Q2!$H:$H)</f>
        <v>0</v>
      </c>
      <c r="M184" s="227">
        <f t="shared" si="10"/>
        <v>0</v>
      </c>
    </row>
    <row r="185" spans="1:13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11"/>
        <v>0</v>
      </c>
      <c r="J185" s="4">
        <f t="shared" si="9"/>
        <v>25.3245</v>
      </c>
      <c r="K185" s="126">
        <f t="shared" si="8"/>
        <v>0</v>
      </c>
      <c r="L185" s="227">
        <f>_xlfn.XLOOKUP(A185,[1]TB_Q2!$A:$A,[1]TB_Q2!$H:$H)</f>
        <v>0</v>
      </c>
      <c r="M185" s="227">
        <f t="shared" si="10"/>
        <v>0</v>
      </c>
    </row>
    <row r="186" spans="1:13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11"/>
        <v>0</v>
      </c>
      <c r="J186" s="4">
        <f t="shared" si="9"/>
        <v>25.3245</v>
      </c>
      <c r="K186" s="126">
        <f t="shared" si="8"/>
        <v>0</v>
      </c>
      <c r="L186" s="227">
        <f>_xlfn.XLOOKUP(A186,[1]TB_Q2!$A:$A,[1]TB_Q2!$H:$H)</f>
        <v>0</v>
      </c>
      <c r="M186" s="227">
        <f t="shared" si="10"/>
        <v>0</v>
      </c>
    </row>
    <row r="187" spans="1:13">
      <c r="A187" s="276"/>
      <c r="B187" s="277" t="s">
        <v>484</v>
      </c>
      <c r="C187" s="191"/>
      <c r="D187" s="191"/>
      <c r="E187" s="270"/>
      <c r="F187" s="270"/>
      <c r="H187" s="126">
        <f t="shared" si="11"/>
        <v>0</v>
      </c>
      <c r="J187" s="4">
        <f t="shared" si="9"/>
        <v>25.3245</v>
      </c>
      <c r="K187" s="126">
        <f t="shared" si="8"/>
        <v>0</v>
      </c>
      <c r="L187" s="227">
        <f>_xlfn.XLOOKUP(A187,[1]TB_Q2!$A:$A,[1]TB_Q2!$H:$H)</f>
        <v>4389788.4100000011</v>
      </c>
      <c r="M187" s="227">
        <f t="shared" si="10"/>
        <v>4389788.4100000011</v>
      </c>
    </row>
    <row r="188" spans="1:13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11"/>
        <v>0</v>
      </c>
      <c r="J188" s="4">
        <f t="shared" si="9"/>
        <v>25.3245</v>
      </c>
      <c r="K188" s="126">
        <f t="shared" si="8"/>
        <v>0</v>
      </c>
      <c r="L188" s="227">
        <f>_xlfn.XLOOKUP(A188,[1]TB_Q2!$A:$A,[1]TB_Q2!$H:$H)</f>
        <v>0</v>
      </c>
      <c r="M188" s="227">
        <f t="shared" si="10"/>
        <v>0</v>
      </c>
    </row>
    <row r="189" spans="1:13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11"/>
        <v>0</v>
      </c>
      <c r="J189" s="4">
        <f t="shared" si="9"/>
        <v>25.3245</v>
      </c>
      <c r="K189" s="126">
        <f t="shared" si="8"/>
        <v>0</v>
      </c>
      <c r="L189" s="227">
        <f>_xlfn.XLOOKUP(A189,[1]TB_Q2!$A:$A,[1]TB_Q2!$H:$H)</f>
        <v>0</v>
      </c>
      <c r="M189" s="227">
        <f t="shared" si="10"/>
        <v>0</v>
      </c>
    </row>
    <row r="190" spans="1:13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11"/>
        <v>0</v>
      </c>
      <c r="J190" s="4">
        <f t="shared" si="9"/>
        <v>25.3245</v>
      </c>
      <c r="K190" s="126">
        <f t="shared" si="8"/>
        <v>0</v>
      </c>
      <c r="L190" s="227">
        <f>_xlfn.XLOOKUP(A190,[1]TB_Q2!$A:$A,[1]TB_Q2!$H:$H)</f>
        <v>0</v>
      </c>
      <c r="M190" s="227">
        <f t="shared" si="10"/>
        <v>0</v>
      </c>
    </row>
    <row r="191" spans="1:13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11"/>
        <v>0</v>
      </c>
      <c r="J191" s="4">
        <f t="shared" si="9"/>
        <v>25.3245</v>
      </c>
      <c r="K191" s="126">
        <f t="shared" si="8"/>
        <v>0</v>
      </c>
      <c r="L191" s="227">
        <f>_xlfn.XLOOKUP(A191,[1]TB_Q2!$A:$A,[1]TB_Q2!$H:$H)</f>
        <v>0</v>
      </c>
      <c r="M191" s="227">
        <f t="shared" si="10"/>
        <v>0</v>
      </c>
    </row>
    <row r="192" spans="1:13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11"/>
        <v>0</v>
      </c>
      <c r="J192" s="4">
        <f t="shared" si="9"/>
        <v>25.3245</v>
      </c>
      <c r="K192" s="126">
        <f t="shared" si="8"/>
        <v>0</v>
      </c>
      <c r="L192" s="227">
        <f>_xlfn.XLOOKUP(A192,[1]TB_Q2!$A:$A,[1]TB_Q2!$H:$H)</f>
        <v>0</v>
      </c>
      <c r="M192" s="227">
        <f t="shared" si="10"/>
        <v>0</v>
      </c>
    </row>
    <row r="193" spans="1:13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11"/>
        <v>0</v>
      </c>
      <c r="J193" s="4">
        <f t="shared" si="9"/>
        <v>25.3245</v>
      </c>
      <c r="K193" s="126">
        <f t="shared" si="8"/>
        <v>0</v>
      </c>
      <c r="L193" s="227">
        <f>_xlfn.XLOOKUP(A193,[1]TB_Q2!$A:$A,[1]TB_Q2!$H:$H)</f>
        <v>0</v>
      </c>
      <c r="M193" s="227">
        <f t="shared" si="10"/>
        <v>0</v>
      </c>
    </row>
    <row r="194" spans="1:13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11"/>
        <v>0</v>
      </c>
      <c r="J194" s="4">
        <f t="shared" si="9"/>
        <v>25.3245</v>
      </c>
      <c r="K194" s="126">
        <f t="shared" si="8"/>
        <v>0</v>
      </c>
      <c r="L194" s="227">
        <f>_xlfn.XLOOKUP(A194,[1]TB_Q2!$A:$A,[1]TB_Q2!$H:$H)</f>
        <v>0</v>
      </c>
      <c r="M194" s="227">
        <f t="shared" si="10"/>
        <v>0</v>
      </c>
    </row>
    <row r="195" spans="1:13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11"/>
        <v>0</v>
      </c>
      <c r="J195" s="4">
        <f t="shared" si="9"/>
        <v>25.3245</v>
      </c>
      <c r="K195" s="126">
        <f t="shared" si="8"/>
        <v>0</v>
      </c>
      <c r="L195" s="227">
        <f>_xlfn.XLOOKUP(A195,[1]TB_Q2!$A:$A,[1]TB_Q2!$H:$H)</f>
        <v>0</v>
      </c>
      <c r="M195" s="227">
        <f t="shared" si="10"/>
        <v>0</v>
      </c>
    </row>
    <row r="196" spans="1:13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11"/>
        <v>0</v>
      </c>
      <c r="J196" s="4">
        <f t="shared" si="9"/>
        <v>25.3245</v>
      </c>
      <c r="K196" s="126">
        <f t="shared" si="8"/>
        <v>0</v>
      </c>
      <c r="L196" s="227">
        <f>_xlfn.XLOOKUP(A196,[1]TB_Q2!$A:$A,[1]TB_Q2!$H:$H)</f>
        <v>0</v>
      </c>
      <c r="M196" s="227">
        <f t="shared" si="10"/>
        <v>0</v>
      </c>
    </row>
    <row r="197" spans="1:13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11"/>
        <v>0</v>
      </c>
      <c r="J197" s="4">
        <f t="shared" si="9"/>
        <v>25.3245</v>
      </c>
      <c r="K197" s="126">
        <f t="shared" si="8"/>
        <v>0</v>
      </c>
      <c r="L197" s="227">
        <f>_xlfn.XLOOKUP(A197,[1]TB_Q2!$A:$A,[1]TB_Q2!$H:$H)</f>
        <v>0</v>
      </c>
      <c r="M197" s="227">
        <f t="shared" si="10"/>
        <v>0</v>
      </c>
    </row>
    <row r="198" spans="1:13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11"/>
        <v>0</v>
      </c>
      <c r="J198" s="4">
        <f t="shared" si="9"/>
        <v>25.3245</v>
      </c>
      <c r="K198" s="126">
        <f t="shared" si="8"/>
        <v>0</v>
      </c>
      <c r="L198" s="227">
        <f>_xlfn.XLOOKUP(A198,[1]TB_Q2!$A:$A,[1]TB_Q2!$H:$H)</f>
        <v>0</v>
      </c>
      <c r="M198" s="227">
        <f t="shared" si="10"/>
        <v>0</v>
      </c>
    </row>
    <row r="199" spans="1:13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11"/>
        <v>0</v>
      </c>
      <c r="J199" s="4">
        <f t="shared" si="9"/>
        <v>25.3245</v>
      </c>
      <c r="K199" s="126">
        <f t="shared" si="8"/>
        <v>0</v>
      </c>
      <c r="L199" s="227">
        <f>_xlfn.XLOOKUP(A199,[1]TB_Q2!$A:$A,[1]TB_Q2!$H:$H)</f>
        <v>0</v>
      </c>
      <c r="M199" s="227">
        <f t="shared" si="10"/>
        <v>0</v>
      </c>
    </row>
    <row r="200" spans="1:13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11"/>
        <v>0</v>
      </c>
      <c r="J200" s="4">
        <f t="shared" si="9"/>
        <v>25.3245</v>
      </c>
      <c r="K200" s="126">
        <f t="shared" ref="K200:K263" si="12">ROUND(H200*J200,2)</f>
        <v>0</v>
      </c>
      <c r="L200" s="227">
        <f>_xlfn.XLOOKUP(A200,[1]TB_Q2!$A:$A,[1]TB_Q2!$H:$H)</f>
        <v>0</v>
      </c>
      <c r="M200" s="227">
        <f t="shared" si="10"/>
        <v>0</v>
      </c>
    </row>
    <row r="201" spans="1:13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11"/>
        <v>0</v>
      </c>
      <c r="J201" s="4">
        <f t="shared" ref="J201:J264" si="13">J200</f>
        <v>25.3245</v>
      </c>
      <c r="K201" s="126">
        <f t="shared" si="12"/>
        <v>0</v>
      </c>
      <c r="L201" s="227">
        <f>_xlfn.XLOOKUP(A201,[1]TB_Q2!$A:$A,[1]TB_Q2!$H:$H)</f>
        <v>0</v>
      </c>
      <c r="M201" s="227">
        <f t="shared" ref="M201:M264" si="14">+L201-H201</f>
        <v>0</v>
      </c>
    </row>
    <row r="202" spans="1:13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11"/>
        <v>0</v>
      </c>
      <c r="J202" s="4">
        <f t="shared" si="13"/>
        <v>25.3245</v>
      </c>
      <c r="K202" s="126">
        <f t="shared" si="12"/>
        <v>0</v>
      </c>
      <c r="L202" s="227">
        <f>_xlfn.XLOOKUP(A202,[1]TB_Q2!$A:$A,[1]TB_Q2!$H:$H)</f>
        <v>0</v>
      </c>
      <c r="M202" s="227">
        <f t="shared" si="14"/>
        <v>0</v>
      </c>
    </row>
    <row r="203" spans="1:13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5">ROUND(C203-D203+E203-F203,2)</f>
        <v>0</v>
      </c>
      <c r="J203" s="4">
        <f t="shared" si="13"/>
        <v>25.3245</v>
      </c>
      <c r="K203" s="126">
        <f t="shared" si="12"/>
        <v>0</v>
      </c>
      <c r="L203" s="227">
        <f>_xlfn.XLOOKUP(A203,[1]TB_Q2!$A:$A,[1]TB_Q2!$H:$H)</f>
        <v>0</v>
      </c>
      <c r="M203" s="227">
        <f t="shared" si="14"/>
        <v>0</v>
      </c>
    </row>
    <row r="204" spans="1:13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5"/>
        <v>0</v>
      </c>
      <c r="J204" s="4">
        <f t="shared" si="13"/>
        <v>25.3245</v>
      </c>
      <c r="K204" s="126">
        <f t="shared" si="12"/>
        <v>0</v>
      </c>
      <c r="L204" s="227">
        <f>_xlfn.XLOOKUP(A204,[1]TB_Q2!$A:$A,[1]TB_Q2!$H:$H)</f>
        <v>0</v>
      </c>
      <c r="M204" s="227">
        <f t="shared" si="14"/>
        <v>0</v>
      </c>
    </row>
    <row r="205" spans="1:13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5"/>
        <v>0</v>
      </c>
      <c r="J205" s="4">
        <f t="shared" si="13"/>
        <v>25.3245</v>
      </c>
      <c r="K205" s="126">
        <f t="shared" si="12"/>
        <v>0</v>
      </c>
      <c r="L205" s="227">
        <f>_xlfn.XLOOKUP(A205,[1]TB_Q2!$A:$A,[1]TB_Q2!$H:$H)</f>
        <v>0</v>
      </c>
      <c r="M205" s="227">
        <f t="shared" si="14"/>
        <v>0</v>
      </c>
    </row>
    <row r="206" spans="1:13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5"/>
        <v>0</v>
      </c>
      <c r="J206" s="4">
        <f t="shared" si="13"/>
        <v>25.3245</v>
      </c>
      <c r="K206" s="126">
        <f t="shared" si="12"/>
        <v>0</v>
      </c>
      <c r="L206" s="227">
        <f>_xlfn.XLOOKUP(A206,[1]TB_Q2!$A:$A,[1]TB_Q2!$H:$H)</f>
        <v>0</v>
      </c>
      <c r="M206" s="227">
        <f t="shared" si="14"/>
        <v>0</v>
      </c>
    </row>
    <row r="207" spans="1:13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5"/>
        <v>0</v>
      </c>
      <c r="J207" s="4">
        <f t="shared" si="13"/>
        <v>25.3245</v>
      </c>
      <c r="K207" s="126">
        <f t="shared" si="12"/>
        <v>0</v>
      </c>
      <c r="L207" s="227">
        <f>_xlfn.XLOOKUP(A207,[1]TB_Q2!$A:$A,[1]TB_Q2!$H:$H)</f>
        <v>0</v>
      </c>
      <c r="M207" s="227">
        <f t="shared" si="14"/>
        <v>0</v>
      </c>
    </row>
    <row r="208" spans="1:13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5"/>
        <v>0</v>
      </c>
      <c r="J208" s="4">
        <f t="shared" si="13"/>
        <v>25.3245</v>
      </c>
      <c r="K208" s="126">
        <f t="shared" si="12"/>
        <v>0</v>
      </c>
      <c r="L208" s="227">
        <f>_xlfn.XLOOKUP(A208,[1]TB_Q2!$A:$A,[1]TB_Q2!$H:$H)</f>
        <v>0</v>
      </c>
      <c r="M208" s="227">
        <f t="shared" si="14"/>
        <v>0</v>
      </c>
    </row>
    <row r="209" spans="1:13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5"/>
        <v>0</v>
      </c>
      <c r="J209" s="4">
        <f t="shared" si="13"/>
        <v>25.3245</v>
      </c>
      <c r="K209" s="126">
        <f t="shared" si="12"/>
        <v>0</v>
      </c>
      <c r="L209" s="227">
        <f>_xlfn.XLOOKUP(A209,[1]TB_Q2!$A:$A,[1]TB_Q2!$H:$H)</f>
        <v>0</v>
      </c>
      <c r="M209" s="227">
        <f t="shared" si="14"/>
        <v>0</v>
      </c>
    </row>
    <row r="210" spans="1:13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5"/>
        <v>0</v>
      </c>
      <c r="J210" s="4">
        <f t="shared" si="13"/>
        <v>25.3245</v>
      </c>
      <c r="K210" s="126">
        <f t="shared" si="12"/>
        <v>0</v>
      </c>
      <c r="L210" s="227">
        <f>_xlfn.XLOOKUP(A210,[1]TB_Q2!$A:$A,[1]TB_Q2!$H:$H)</f>
        <v>0</v>
      </c>
      <c r="M210" s="227">
        <f t="shared" si="14"/>
        <v>0</v>
      </c>
    </row>
    <row r="211" spans="1:13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5"/>
        <v>0</v>
      </c>
      <c r="J211" s="4">
        <f t="shared" si="13"/>
        <v>25.3245</v>
      </c>
      <c r="K211" s="126">
        <f t="shared" si="12"/>
        <v>0</v>
      </c>
      <c r="L211" s="227">
        <f>_xlfn.XLOOKUP(A211,[1]TB_Q2!$A:$A,[1]TB_Q2!$H:$H)</f>
        <v>0</v>
      </c>
      <c r="M211" s="227">
        <f t="shared" si="14"/>
        <v>0</v>
      </c>
    </row>
    <row r="212" spans="1:13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5"/>
        <v>0</v>
      </c>
      <c r="J212" s="4">
        <f t="shared" si="13"/>
        <v>25.3245</v>
      </c>
      <c r="K212" s="126">
        <f t="shared" si="12"/>
        <v>0</v>
      </c>
      <c r="L212" s="227">
        <f>_xlfn.XLOOKUP(A212,[1]TB_Q2!$A:$A,[1]TB_Q2!$H:$H)</f>
        <v>0</v>
      </c>
      <c r="M212" s="227">
        <f t="shared" si="14"/>
        <v>0</v>
      </c>
    </row>
    <row r="213" spans="1:13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5"/>
        <v>0</v>
      </c>
      <c r="J213" s="4">
        <f t="shared" si="13"/>
        <v>25.3245</v>
      </c>
      <c r="K213" s="126">
        <f t="shared" si="12"/>
        <v>0</v>
      </c>
      <c r="L213" s="227">
        <f>_xlfn.XLOOKUP(A213,[1]TB_Q2!$A:$A,[1]TB_Q2!$H:$H)</f>
        <v>0</v>
      </c>
      <c r="M213" s="227">
        <f t="shared" si="14"/>
        <v>0</v>
      </c>
    </row>
    <row r="214" spans="1:13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5"/>
        <v>0</v>
      </c>
      <c r="J214" s="4">
        <f t="shared" si="13"/>
        <v>25.3245</v>
      </c>
      <c r="K214" s="126">
        <f t="shared" si="12"/>
        <v>0</v>
      </c>
      <c r="L214" s="227">
        <f>_xlfn.XLOOKUP(A214,[1]TB_Q2!$A:$A,[1]TB_Q2!$H:$H)</f>
        <v>0</v>
      </c>
      <c r="M214" s="227">
        <f t="shared" si="14"/>
        <v>0</v>
      </c>
    </row>
    <row r="215" spans="1:13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5"/>
        <v>0</v>
      </c>
      <c r="J215" s="4">
        <f t="shared" si="13"/>
        <v>25.3245</v>
      </c>
      <c r="K215" s="126">
        <f t="shared" si="12"/>
        <v>0</v>
      </c>
      <c r="L215" s="227">
        <f>_xlfn.XLOOKUP(A215,[1]TB_Q2!$A:$A,[1]TB_Q2!$H:$H)</f>
        <v>0</v>
      </c>
      <c r="M215" s="227">
        <f t="shared" si="14"/>
        <v>0</v>
      </c>
    </row>
    <row r="216" spans="1:13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5"/>
        <v>-500000</v>
      </c>
      <c r="J216" s="4">
        <f t="shared" si="13"/>
        <v>25.3245</v>
      </c>
      <c r="K216" s="126">
        <f t="shared" si="12"/>
        <v>-12662250</v>
      </c>
      <c r="L216" s="227">
        <f>_xlfn.XLOOKUP(A216,[1]TB_Q2!$A:$A,[1]TB_Q2!$H:$H)</f>
        <v>-500000</v>
      </c>
      <c r="M216" s="227">
        <f t="shared" si="14"/>
        <v>0</v>
      </c>
    </row>
    <row r="217" spans="1:13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5"/>
        <v>0</v>
      </c>
      <c r="J217" s="4">
        <f t="shared" si="13"/>
        <v>25.3245</v>
      </c>
      <c r="K217" s="126">
        <f t="shared" si="12"/>
        <v>0</v>
      </c>
      <c r="L217" s="227">
        <f>_xlfn.XLOOKUP(A217,[1]TB_Q2!$A:$A,[1]TB_Q2!$H:$H)</f>
        <v>0</v>
      </c>
      <c r="M217" s="227">
        <f t="shared" si="14"/>
        <v>0</v>
      </c>
    </row>
    <row r="218" spans="1:13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5"/>
        <v>0</v>
      </c>
      <c r="J218" s="4">
        <f t="shared" si="13"/>
        <v>25.3245</v>
      </c>
      <c r="K218" s="126">
        <f t="shared" si="12"/>
        <v>0</v>
      </c>
      <c r="L218" s="227">
        <f>_xlfn.XLOOKUP(A218,[1]TB_Q2!$A:$A,[1]TB_Q2!$H:$H)</f>
        <v>0</v>
      </c>
      <c r="M218" s="227">
        <f t="shared" si="14"/>
        <v>0</v>
      </c>
    </row>
    <row r="219" spans="1:13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5"/>
        <v>0</v>
      </c>
      <c r="J219" s="4">
        <f t="shared" si="13"/>
        <v>25.3245</v>
      </c>
      <c r="K219" s="126">
        <f t="shared" si="12"/>
        <v>0</v>
      </c>
      <c r="L219" s="227">
        <f>_xlfn.XLOOKUP(A219,[1]TB_Q2!$A:$A,[1]TB_Q2!$H:$H)</f>
        <v>0</v>
      </c>
      <c r="M219" s="227">
        <f t="shared" si="14"/>
        <v>0</v>
      </c>
    </row>
    <row r="220" spans="1:13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5"/>
        <v>0</v>
      </c>
      <c r="J220" s="4">
        <f t="shared" si="13"/>
        <v>25.3245</v>
      </c>
      <c r="K220" s="126">
        <f t="shared" si="12"/>
        <v>0</v>
      </c>
      <c r="L220" s="227">
        <f>_xlfn.XLOOKUP(A220,[1]TB_Q2!$A:$A,[1]TB_Q2!$H:$H)</f>
        <v>0</v>
      </c>
      <c r="M220" s="227">
        <f t="shared" si="14"/>
        <v>0</v>
      </c>
    </row>
    <row r="221" spans="1:13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3"/>
        <v>25.3245</v>
      </c>
      <c r="K221" s="130">
        <f t="shared" si="12"/>
        <v>-111169196.59</v>
      </c>
      <c r="L221" s="227">
        <f>_xlfn.XLOOKUP(A221,[1]TB_Q2!$A:$A,[1]TB_Q2!$H:$H)</f>
        <v>-4389788.41</v>
      </c>
      <c r="M221" s="227">
        <f t="shared" si="14"/>
        <v>0</v>
      </c>
    </row>
    <row r="222" spans="1:13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3"/>
        <v>25.3245</v>
      </c>
      <c r="K222" s="126">
        <f t="shared" si="12"/>
        <v>37986750</v>
      </c>
      <c r="L222" s="227">
        <f>_xlfn.XLOOKUP(A222,[1]TB_Q2!$A:$A,[1]TB_Q2!$H:$H)</f>
        <v>1500000</v>
      </c>
      <c r="M222" s="227">
        <f t="shared" si="14"/>
        <v>0</v>
      </c>
    </row>
    <row r="223" spans="1:13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5"/>
        <v>0</v>
      </c>
      <c r="J223" s="4">
        <f t="shared" si="13"/>
        <v>25.3245</v>
      </c>
      <c r="K223" s="126">
        <f t="shared" si="12"/>
        <v>0</v>
      </c>
      <c r="L223" s="227">
        <f>_xlfn.XLOOKUP(A223,[1]TB_Q2!$A:$A,[1]TB_Q2!$H:$H)</f>
        <v>0</v>
      </c>
      <c r="M223" s="227">
        <f t="shared" si="14"/>
        <v>0</v>
      </c>
    </row>
    <row r="224" spans="1:13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5"/>
        <v>0</v>
      </c>
      <c r="J224" s="4">
        <f t="shared" si="13"/>
        <v>25.3245</v>
      </c>
      <c r="K224" s="126">
        <f t="shared" si="12"/>
        <v>0</v>
      </c>
      <c r="L224" s="227">
        <f>_xlfn.XLOOKUP(A224,[1]TB_Q2!$A:$A,[1]TB_Q2!$H:$H)</f>
        <v>0</v>
      </c>
      <c r="M224" s="227">
        <f t="shared" si="14"/>
        <v>0</v>
      </c>
    </row>
    <row r="225" spans="1:13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5"/>
        <v>0</v>
      </c>
      <c r="J225" s="4">
        <f t="shared" si="13"/>
        <v>25.3245</v>
      </c>
      <c r="K225" s="126">
        <f t="shared" si="12"/>
        <v>0</v>
      </c>
      <c r="L225" s="227">
        <f>_xlfn.XLOOKUP(A225,[1]TB_Q2!$A:$A,[1]TB_Q2!$H:$H)</f>
        <v>0</v>
      </c>
      <c r="M225" s="227">
        <f t="shared" si="14"/>
        <v>0</v>
      </c>
    </row>
    <row r="226" spans="1:13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5"/>
        <v>0</v>
      </c>
      <c r="J226" s="4">
        <f t="shared" si="13"/>
        <v>25.3245</v>
      </c>
      <c r="K226" s="126">
        <f t="shared" si="12"/>
        <v>0</v>
      </c>
      <c r="L226" s="227">
        <f>_xlfn.XLOOKUP(A226,[1]TB_Q2!$A:$A,[1]TB_Q2!$H:$H)</f>
        <v>0</v>
      </c>
      <c r="M226" s="227">
        <f t="shared" si="14"/>
        <v>0</v>
      </c>
    </row>
    <row r="227" spans="1:13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5"/>
        <v>0</v>
      </c>
      <c r="J227" s="4">
        <f t="shared" si="13"/>
        <v>25.3245</v>
      </c>
      <c r="K227" s="126">
        <f t="shared" si="12"/>
        <v>0</v>
      </c>
      <c r="L227" s="227">
        <f>_xlfn.XLOOKUP(A227,[1]TB_Q2!$A:$A,[1]TB_Q2!$H:$H)</f>
        <v>0</v>
      </c>
      <c r="M227" s="227">
        <f t="shared" si="14"/>
        <v>0</v>
      </c>
    </row>
    <row r="228" spans="1:13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5"/>
        <v>0</v>
      </c>
      <c r="J228" s="4">
        <f t="shared" si="13"/>
        <v>25.3245</v>
      </c>
      <c r="K228" s="126">
        <f t="shared" si="12"/>
        <v>0</v>
      </c>
      <c r="L228" s="227">
        <f>_xlfn.XLOOKUP(A228,[1]TB_Q2!$A:$A,[1]TB_Q2!$H:$H)</f>
        <v>0</v>
      </c>
      <c r="M228" s="227">
        <f t="shared" si="14"/>
        <v>0</v>
      </c>
    </row>
    <row r="229" spans="1:13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5"/>
        <v>0</v>
      </c>
      <c r="J229" s="4">
        <f t="shared" si="13"/>
        <v>25.3245</v>
      </c>
      <c r="K229" s="126">
        <f t="shared" si="12"/>
        <v>0</v>
      </c>
      <c r="L229" s="227">
        <f>_xlfn.XLOOKUP(A229,[1]TB_Q2!$A:$A,[1]TB_Q2!$H:$H)</f>
        <v>0</v>
      </c>
      <c r="M229" s="227">
        <f t="shared" si="14"/>
        <v>0</v>
      </c>
    </row>
    <row r="230" spans="1:13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5"/>
        <v>0</v>
      </c>
      <c r="J230" s="4">
        <f t="shared" si="13"/>
        <v>25.3245</v>
      </c>
      <c r="K230" s="126">
        <f t="shared" si="12"/>
        <v>0</v>
      </c>
      <c r="L230" s="227">
        <f>_xlfn.XLOOKUP(A230,[1]TB_Q2!$A:$A,[1]TB_Q2!$H:$H)</f>
        <v>0</v>
      </c>
      <c r="M230" s="227">
        <f t="shared" si="14"/>
        <v>0</v>
      </c>
    </row>
    <row r="231" spans="1:13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5"/>
        <v>0</v>
      </c>
      <c r="J231" s="4">
        <f t="shared" si="13"/>
        <v>25.3245</v>
      </c>
      <c r="K231" s="126">
        <f t="shared" si="12"/>
        <v>0</v>
      </c>
      <c r="L231" s="227">
        <f>_xlfn.XLOOKUP(A231,[1]TB_Q2!$A:$A,[1]TB_Q2!$H:$H)</f>
        <v>0</v>
      </c>
      <c r="M231" s="227">
        <f t="shared" si="14"/>
        <v>0</v>
      </c>
    </row>
    <row r="232" spans="1:13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5"/>
        <v>0</v>
      </c>
      <c r="J232" s="4">
        <f t="shared" si="13"/>
        <v>25.3245</v>
      </c>
      <c r="K232" s="126">
        <f t="shared" si="12"/>
        <v>0</v>
      </c>
      <c r="L232" s="227">
        <f>_xlfn.XLOOKUP(A232,[1]TB_Q2!$A:$A,[1]TB_Q2!$H:$H)</f>
        <v>0</v>
      </c>
      <c r="M232" s="227">
        <f t="shared" si="14"/>
        <v>0</v>
      </c>
    </row>
    <row r="233" spans="1:13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5"/>
        <v>0</v>
      </c>
      <c r="J233" s="4">
        <f t="shared" si="13"/>
        <v>25.3245</v>
      </c>
      <c r="K233" s="126">
        <f t="shared" si="12"/>
        <v>0</v>
      </c>
      <c r="L233" s="227">
        <f>_xlfn.XLOOKUP(A233,[1]TB_Q2!$A:$A,[1]TB_Q2!$H:$H)</f>
        <v>0</v>
      </c>
      <c r="M233" s="227">
        <f t="shared" si="14"/>
        <v>0</v>
      </c>
    </row>
    <row r="234" spans="1:13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5"/>
        <v>0</v>
      </c>
      <c r="J234" s="4">
        <f t="shared" si="13"/>
        <v>25.3245</v>
      </c>
      <c r="K234" s="126">
        <f t="shared" si="12"/>
        <v>0</v>
      </c>
      <c r="L234" s="227">
        <f>_xlfn.XLOOKUP(A234,[1]TB_Q2!$A:$A,[1]TB_Q2!$H:$H)</f>
        <v>0</v>
      </c>
      <c r="M234" s="227">
        <f t="shared" si="14"/>
        <v>0</v>
      </c>
    </row>
    <row r="235" spans="1:13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5"/>
        <v>0</v>
      </c>
      <c r="J235" s="4">
        <f t="shared" si="13"/>
        <v>25.3245</v>
      </c>
      <c r="K235" s="126">
        <f t="shared" si="12"/>
        <v>0</v>
      </c>
      <c r="L235" s="227">
        <f>_xlfn.XLOOKUP(A235,[1]TB_Q2!$A:$A,[1]TB_Q2!$H:$H)</f>
        <v>0</v>
      </c>
      <c r="M235" s="227">
        <f t="shared" si="14"/>
        <v>0</v>
      </c>
    </row>
    <row r="236" spans="1:13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5"/>
        <v>0</v>
      </c>
      <c r="J236" s="4">
        <f t="shared" si="13"/>
        <v>25.3245</v>
      </c>
      <c r="K236" s="126">
        <f t="shared" si="12"/>
        <v>0</v>
      </c>
      <c r="L236" s="227">
        <f>_xlfn.XLOOKUP(A236,[1]TB_Q2!$A:$A,[1]TB_Q2!$H:$H)</f>
        <v>0</v>
      </c>
      <c r="M236" s="227">
        <f t="shared" si="14"/>
        <v>0</v>
      </c>
    </row>
    <row r="237" spans="1:13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5"/>
        <v>0</v>
      </c>
      <c r="J237" s="4">
        <f t="shared" si="13"/>
        <v>25.3245</v>
      </c>
      <c r="K237" s="126">
        <f t="shared" si="12"/>
        <v>0</v>
      </c>
      <c r="L237" s="227">
        <f>_xlfn.XLOOKUP(A237,[1]TB_Q2!$A:$A,[1]TB_Q2!$H:$H)</f>
        <v>0</v>
      </c>
      <c r="M237" s="227">
        <f t="shared" si="14"/>
        <v>0</v>
      </c>
    </row>
    <row r="238" spans="1:13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5"/>
        <v>0</v>
      </c>
      <c r="J238" s="4">
        <f t="shared" si="13"/>
        <v>25.3245</v>
      </c>
      <c r="K238" s="126">
        <f t="shared" si="12"/>
        <v>0</v>
      </c>
      <c r="L238" s="227">
        <f>_xlfn.XLOOKUP(A238,[1]TB_Q2!$A:$A,[1]TB_Q2!$H:$H)</f>
        <v>0</v>
      </c>
      <c r="M238" s="227">
        <f t="shared" si="14"/>
        <v>0</v>
      </c>
    </row>
    <row r="239" spans="1:13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5"/>
        <v>0</v>
      </c>
      <c r="J239" s="4">
        <f t="shared" si="13"/>
        <v>25.3245</v>
      </c>
      <c r="K239" s="126">
        <f t="shared" si="12"/>
        <v>0</v>
      </c>
      <c r="L239" s="227">
        <f>_xlfn.XLOOKUP(A239,[1]TB_Q2!$A:$A,[1]TB_Q2!$H:$H)</f>
        <v>0</v>
      </c>
      <c r="M239" s="227">
        <f t="shared" si="14"/>
        <v>0</v>
      </c>
    </row>
    <row r="240" spans="1:13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5"/>
        <v>0</v>
      </c>
      <c r="J240" s="4">
        <f t="shared" si="13"/>
        <v>25.3245</v>
      </c>
      <c r="K240" s="126">
        <f t="shared" si="12"/>
        <v>0</v>
      </c>
      <c r="L240" s="227">
        <f>_xlfn.XLOOKUP(A240,[1]TB_Q2!$A:$A,[1]TB_Q2!$H:$H)</f>
        <v>0</v>
      </c>
      <c r="M240" s="227">
        <f t="shared" si="14"/>
        <v>0</v>
      </c>
    </row>
    <row r="241" spans="1:13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5"/>
        <v>0</v>
      </c>
      <c r="J241" s="4">
        <f t="shared" si="13"/>
        <v>25.3245</v>
      </c>
      <c r="K241" s="126">
        <f t="shared" si="12"/>
        <v>0</v>
      </c>
      <c r="L241" s="227">
        <f>_xlfn.XLOOKUP(A241,[1]TB_Q2!$A:$A,[1]TB_Q2!$H:$H)</f>
        <v>0</v>
      </c>
      <c r="M241" s="227">
        <f t="shared" si="14"/>
        <v>0</v>
      </c>
    </row>
    <row r="242" spans="1:13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5"/>
        <v>0</v>
      </c>
      <c r="J242" s="4">
        <f t="shared" si="13"/>
        <v>25.3245</v>
      </c>
      <c r="K242" s="126">
        <f t="shared" si="12"/>
        <v>0</v>
      </c>
      <c r="L242" s="227">
        <f>_xlfn.XLOOKUP(A242,[1]TB_Q2!$A:$A,[1]TB_Q2!$H:$H)</f>
        <v>0</v>
      </c>
      <c r="M242" s="227">
        <f t="shared" si="14"/>
        <v>0</v>
      </c>
    </row>
    <row r="243" spans="1:13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5"/>
        <v>-2435662.58</v>
      </c>
      <c r="J243" s="4">
        <f t="shared" si="13"/>
        <v>25.3245</v>
      </c>
      <c r="K243" s="126">
        <f t="shared" si="12"/>
        <v>-61681937.009999998</v>
      </c>
      <c r="L243" s="227">
        <f>_xlfn.XLOOKUP(A243,[1]TB_Q2!$A:$A,[1]TB_Q2!$H:$H)</f>
        <v>-2435662.58</v>
      </c>
      <c r="M243" s="227">
        <f t="shared" si="14"/>
        <v>0</v>
      </c>
    </row>
    <row r="244" spans="1:13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5"/>
        <v>0</v>
      </c>
      <c r="J244" s="4">
        <f t="shared" si="13"/>
        <v>25.3245</v>
      </c>
      <c r="K244" s="126">
        <f t="shared" si="12"/>
        <v>0</v>
      </c>
      <c r="L244" s="227">
        <f>_xlfn.XLOOKUP(A244,[1]TB_Q2!$A:$A,[1]TB_Q2!$H:$H)</f>
        <v>0</v>
      </c>
      <c r="M244" s="227">
        <f t="shared" si="14"/>
        <v>0</v>
      </c>
    </row>
    <row r="245" spans="1:13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5"/>
        <v>0</v>
      </c>
      <c r="J245" s="4">
        <f t="shared" si="13"/>
        <v>25.3245</v>
      </c>
      <c r="K245" s="126">
        <f t="shared" si="12"/>
        <v>0</v>
      </c>
      <c r="L245" s="227">
        <f>_xlfn.XLOOKUP(A245,[1]TB_Q2!$A:$A,[1]TB_Q2!$H:$H)</f>
        <v>0</v>
      </c>
      <c r="M245" s="227">
        <f t="shared" si="14"/>
        <v>0</v>
      </c>
    </row>
    <row r="246" spans="1:13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5"/>
        <v>0</v>
      </c>
      <c r="J246" s="4">
        <f t="shared" si="13"/>
        <v>25.3245</v>
      </c>
      <c r="K246" s="126">
        <f t="shared" si="12"/>
        <v>0</v>
      </c>
      <c r="L246" s="227">
        <f>_xlfn.XLOOKUP(A246,[1]TB_Q2!$A:$A,[1]TB_Q2!$H:$H)</f>
        <v>0</v>
      </c>
      <c r="M246" s="227">
        <f t="shared" si="14"/>
        <v>0</v>
      </c>
    </row>
    <row r="247" spans="1:13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5"/>
        <v>0</v>
      </c>
      <c r="J247" s="4">
        <f t="shared" si="13"/>
        <v>25.3245</v>
      </c>
      <c r="K247" s="126">
        <f t="shared" si="12"/>
        <v>0</v>
      </c>
      <c r="L247" s="227">
        <f>_xlfn.XLOOKUP(A247,[1]TB_Q2!$A:$A,[1]TB_Q2!$H:$H)</f>
        <v>0</v>
      </c>
      <c r="M247" s="227">
        <f t="shared" si="14"/>
        <v>0</v>
      </c>
    </row>
    <row r="248" spans="1:13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5"/>
        <v>0</v>
      </c>
      <c r="J248" s="4">
        <f t="shared" si="13"/>
        <v>25.3245</v>
      </c>
      <c r="K248" s="126">
        <f t="shared" si="12"/>
        <v>0</v>
      </c>
      <c r="L248" s="227">
        <f>_xlfn.XLOOKUP(A248,[1]TB_Q2!$A:$A,[1]TB_Q2!$H:$H)</f>
        <v>0</v>
      </c>
      <c r="M248" s="227">
        <f t="shared" si="14"/>
        <v>0</v>
      </c>
    </row>
    <row r="249" spans="1:13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5"/>
        <v>0</v>
      </c>
      <c r="J249" s="4">
        <f t="shared" si="13"/>
        <v>25.3245</v>
      </c>
      <c r="K249" s="126">
        <f t="shared" si="12"/>
        <v>0</v>
      </c>
      <c r="L249" s="227">
        <f>_xlfn.XLOOKUP(A249,[1]TB_Q2!$A:$A,[1]TB_Q2!$H:$H)</f>
        <v>0</v>
      </c>
      <c r="M249" s="227">
        <f t="shared" si="14"/>
        <v>0</v>
      </c>
    </row>
    <row r="250" spans="1:13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5"/>
        <v>0</v>
      </c>
      <c r="J250" s="4">
        <f t="shared" si="13"/>
        <v>25.3245</v>
      </c>
      <c r="K250" s="126">
        <f t="shared" si="12"/>
        <v>0</v>
      </c>
      <c r="L250" s="227">
        <f>_xlfn.XLOOKUP(A250,[1]TB_Q2!$A:$A,[1]TB_Q2!$H:$H)</f>
        <v>0</v>
      </c>
      <c r="M250" s="227">
        <f t="shared" si="14"/>
        <v>0</v>
      </c>
    </row>
    <row r="251" spans="1:13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5"/>
        <v>0</v>
      </c>
      <c r="J251" s="4">
        <f t="shared" si="13"/>
        <v>25.3245</v>
      </c>
      <c r="K251" s="126">
        <f t="shared" si="12"/>
        <v>0</v>
      </c>
      <c r="L251" s="227">
        <f>_xlfn.XLOOKUP(A251,[1]TB_Q2!$A:$A,[1]TB_Q2!$H:$H)</f>
        <v>0</v>
      </c>
      <c r="M251" s="227">
        <f t="shared" si="14"/>
        <v>0</v>
      </c>
    </row>
    <row r="252" spans="1:13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5"/>
        <v>0</v>
      </c>
      <c r="J252" s="4">
        <f t="shared" si="13"/>
        <v>25.3245</v>
      </c>
      <c r="K252" s="126">
        <f t="shared" si="12"/>
        <v>0</v>
      </c>
      <c r="L252" s="227">
        <f>_xlfn.XLOOKUP(A252,[1]TB_Q2!$A:$A,[1]TB_Q2!$H:$H)</f>
        <v>0</v>
      </c>
      <c r="M252" s="227">
        <f t="shared" si="14"/>
        <v>0</v>
      </c>
    </row>
    <row r="253" spans="1:13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5"/>
        <v>-1325410.06</v>
      </c>
      <c r="J253" s="4">
        <f t="shared" si="13"/>
        <v>25.3245</v>
      </c>
      <c r="K253" s="126">
        <f t="shared" si="12"/>
        <v>-33565347.060000002</v>
      </c>
      <c r="L253" s="227">
        <f>_xlfn.XLOOKUP(A253,[1]TB_Q2!$A:$A,[1]TB_Q2!$H:$H)</f>
        <v>-1325410.06</v>
      </c>
      <c r="M253" s="227">
        <f t="shared" si="14"/>
        <v>0</v>
      </c>
    </row>
    <row r="254" spans="1:13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5"/>
        <v>0</v>
      </c>
      <c r="J254" s="4">
        <f t="shared" si="13"/>
        <v>25.3245</v>
      </c>
      <c r="K254" s="126">
        <f t="shared" si="12"/>
        <v>0</v>
      </c>
      <c r="L254" s="227">
        <f>_xlfn.XLOOKUP(A254,[1]TB_Q2!$A:$A,[1]TB_Q2!$H:$H)</f>
        <v>0</v>
      </c>
      <c r="M254" s="227">
        <f t="shared" si="14"/>
        <v>0</v>
      </c>
    </row>
    <row r="255" spans="1:13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5"/>
        <v>0</v>
      </c>
      <c r="J255" s="4">
        <f t="shared" si="13"/>
        <v>25.3245</v>
      </c>
      <c r="K255" s="126">
        <f t="shared" si="12"/>
        <v>0</v>
      </c>
      <c r="L255" s="227">
        <f>_xlfn.XLOOKUP(A255,[1]TB_Q2!$A:$A,[1]TB_Q2!$H:$H)</f>
        <v>0</v>
      </c>
      <c r="M255" s="227">
        <f t="shared" si="14"/>
        <v>0</v>
      </c>
    </row>
    <row r="256" spans="1:13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5"/>
        <v>0</v>
      </c>
      <c r="J256" s="4">
        <f t="shared" si="13"/>
        <v>25.3245</v>
      </c>
      <c r="K256" s="126">
        <f t="shared" si="12"/>
        <v>0</v>
      </c>
      <c r="L256" s="227">
        <f>_xlfn.XLOOKUP(A256,[1]TB_Q2!$A:$A,[1]TB_Q2!$H:$H)</f>
        <v>0</v>
      </c>
      <c r="M256" s="227">
        <f t="shared" si="14"/>
        <v>0</v>
      </c>
    </row>
    <row r="257" spans="1:13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5"/>
        <v>0</v>
      </c>
      <c r="J257" s="4">
        <f t="shared" si="13"/>
        <v>25.3245</v>
      </c>
      <c r="K257" s="126">
        <f t="shared" si="12"/>
        <v>0</v>
      </c>
      <c r="L257" s="227">
        <f>_xlfn.XLOOKUP(A257,[1]TB_Q2!$A:$A,[1]TB_Q2!$H:$H)</f>
        <v>0</v>
      </c>
      <c r="M257" s="227">
        <f t="shared" si="14"/>
        <v>0</v>
      </c>
    </row>
    <row r="258" spans="1:13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5"/>
        <v>0</v>
      </c>
      <c r="J258" s="4">
        <f t="shared" si="13"/>
        <v>25.3245</v>
      </c>
      <c r="K258" s="126">
        <f t="shared" si="12"/>
        <v>0</v>
      </c>
      <c r="L258" s="227">
        <f>_xlfn.XLOOKUP(A258,[1]TB_Q2!$A:$A,[1]TB_Q2!$H:$H)</f>
        <v>0</v>
      </c>
      <c r="M258" s="227">
        <f t="shared" si="14"/>
        <v>0</v>
      </c>
    </row>
    <row r="259" spans="1:13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5"/>
        <v>0</v>
      </c>
      <c r="J259" s="4">
        <f t="shared" si="13"/>
        <v>25.3245</v>
      </c>
      <c r="K259" s="126">
        <f t="shared" si="12"/>
        <v>0</v>
      </c>
      <c r="L259" s="227">
        <f>_xlfn.XLOOKUP(A259,[1]TB_Q2!$A:$A,[1]TB_Q2!$H:$H)</f>
        <v>0</v>
      </c>
      <c r="M259" s="227">
        <f t="shared" si="14"/>
        <v>0</v>
      </c>
    </row>
    <row r="260" spans="1:13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5"/>
        <v>0</v>
      </c>
      <c r="J260" s="4">
        <f t="shared" si="13"/>
        <v>25.3245</v>
      </c>
      <c r="K260" s="126">
        <f t="shared" si="12"/>
        <v>0</v>
      </c>
      <c r="L260" s="227">
        <f>_xlfn.XLOOKUP(A260,[1]TB_Q2!$A:$A,[1]TB_Q2!$H:$H)</f>
        <v>0</v>
      </c>
      <c r="M260" s="227">
        <f t="shared" si="14"/>
        <v>0</v>
      </c>
    </row>
    <row r="261" spans="1:13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5"/>
        <v>0</v>
      </c>
      <c r="J261" s="4">
        <f t="shared" si="13"/>
        <v>25.3245</v>
      </c>
      <c r="K261" s="126">
        <f t="shared" si="12"/>
        <v>0</v>
      </c>
      <c r="L261" s="227">
        <f>_xlfn.XLOOKUP(A261,[1]TB_Q2!$A:$A,[1]TB_Q2!$H:$H)</f>
        <v>0</v>
      </c>
      <c r="M261" s="227">
        <f t="shared" si="14"/>
        <v>0</v>
      </c>
    </row>
    <row r="262" spans="1:13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5"/>
        <v>0</v>
      </c>
      <c r="J262" s="4">
        <f t="shared" si="13"/>
        <v>25.3245</v>
      </c>
      <c r="K262" s="126">
        <f t="shared" si="12"/>
        <v>0</v>
      </c>
      <c r="L262" s="227">
        <f>_xlfn.XLOOKUP(A262,[1]TB_Q2!$A:$A,[1]TB_Q2!$H:$H)</f>
        <v>0</v>
      </c>
      <c r="M262" s="227">
        <f t="shared" si="14"/>
        <v>0</v>
      </c>
    </row>
    <row r="263" spans="1:13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5"/>
        <v>0</v>
      </c>
      <c r="J263" s="4">
        <f t="shared" si="13"/>
        <v>25.3245</v>
      </c>
      <c r="K263" s="126">
        <f t="shared" si="12"/>
        <v>0</v>
      </c>
      <c r="L263" s="227">
        <f>_xlfn.XLOOKUP(A263,[1]TB_Q2!$A:$A,[1]TB_Q2!$H:$H)</f>
        <v>0</v>
      </c>
      <c r="M263" s="227">
        <f t="shared" si="14"/>
        <v>0</v>
      </c>
    </row>
    <row r="264" spans="1:13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5"/>
        <v>0</v>
      </c>
      <c r="J264" s="4">
        <f t="shared" si="13"/>
        <v>25.3245</v>
      </c>
      <c r="K264" s="126">
        <f t="shared" ref="K264:K327" si="16">ROUND(H264*J264,2)</f>
        <v>0</v>
      </c>
      <c r="L264" s="227">
        <f>_xlfn.XLOOKUP(A264,[1]TB_Q2!$A:$A,[1]TB_Q2!$H:$H)</f>
        <v>0</v>
      </c>
      <c r="M264" s="227">
        <f t="shared" si="14"/>
        <v>0</v>
      </c>
    </row>
    <row r="265" spans="1:13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5"/>
        <v>0</v>
      </c>
      <c r="J265" s="4">
        <f t="shared" ref="J265:J328" si="17">J264</f>
        <v>25.3245</v>
      </c>
      <c r="K265" s="126">
        <f t="shared" si="16"/>
        <v>0</v>
      </c>
      <c r="L265" s="227">
        <f>_xlfn.XLOOKUP(A265,[1]TB_Q2!$A:$A,[1]TB_Q2!$H:$H)</f>
        <v>0</v>
      </c>
      <c r="M265" s="227">
        <f t="shared" ref="M265:M328" si="18">+L265-H265</f>
        <v>0</v>
      </c>
    </row>
    <row r="266" spans="1:13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5"/>
        <v>0</v>
      </c>
      <c r="J266" s="4">
        <f t="shared" si="17"/>
        <v>25.3245</v>
      </c>
      <c r="K266" s="126">
        <f t="shared" si="16"/>
        <v>0</v>
      </c>
      <c r="L266" s="227">
        <f>_xlfn.XLOOKUP(A266,[1]TB_Q2!$A:$A,[1]TB_Q2!$H:$H)</f>
        <v>0</v>
      </c>
      <c r="M266" s="227">
        <f t="shared" si="18"/>
        <v>0</v>
      </c>
    </row>
    <row r="267" spans="1:13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9">ROUND(C267-D267+E267-F267,2)</f>
        <v>0</v>
      </c>
      <c r="J267" s="4">
        <f t="shared" si="17"/>
        <v>25.3245</v>
      </c>
      <c r="K267" s="126">
        <f t="shared" si="16"/>
        <v>0</v>
      </c>
      <c r="L267" s="227">
        <f>_xlfn.XLOOKUP(A267,[1]TB_Q2!$A:$A,[1]TB_Q2!$H:$H)</f>
        <v>0</v>
      </c>
      <c r="M267" s="227">
        <f t="shared" si="18"/>
        <v>0</v>
      </c>
    </row>
    <row r="268" spans="1:13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9"/>
        <v>0</v>
      </c>
      <c r="J268" s="4">
        <f t="shared" si="17"/>
        <v>25.3245</v>
      </c>
      <c r="K268" s="126">
        <f t="shared" si="16"/>
        <v>0</v>
      </c>
      <c r="L268" s="227">
        <f>_xlfn.XLOOKUP(A268,[1]TB_Q2!$A:$A,[1]TB_Q2!$H:$H)</f>
        <v>0</v>
      </c>
      <c r="M268" s="227">
        <f t="shared" si="18"/>
        <v>0</v>
      </c>
    </row>
    <row r="269" spans="1:13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9"/>
        <v>0</v>
      </c>
      <c r="J269" s="4">
        <f t="shared" si="17"/>
        <v>25.3245</v>
      </c>
      <c r="K269" s="126">
        <f t="shared" si="16"/>
        <v>0</v>
      </c>
      <c r="L269" s="227">
        <f>_xlfn.XLOOKUP(A269,[1]TB_Q2!$A:$A,[1]TB_Q2!$H:$H)</f>
        <v>0</v>
      </c>
      <c r="M269" s="227">
        <f t="shared" si="18"/>
        <v>0</v>
      </c>
    </row>
    <row r="270" spans="1:13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9"/>
        <v>0</v>
      </c>
      <c r="J270" s="4">
        <f t="shared" si="17"/>
        <v>25.3245</v>
      </c>
      <c r="K270" s="126">
        <f t="shared" si="16"/>
        <v>0</v>
      </c>
      <c r="L270" s="227">
        <f>_xlfn.XLOOKUP(A270,[1]TB_Q2!$A:$A,[1]TB_Q2!$H:$H)</f>
        <v>0</v>
      </c>
      <c r="M270" s="227">
        <f t="shared" si="18"/>
        <v>0</v>
      </c>
    </row>
    <row r="271" spans="1:13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9"/>
        <v>109342.2</v>
      </c>
      <c r="J271" s="4">
        <f t="shared" si="17"/>
        <v>25.3245</v>
      </c>
      <c r="K271" s="126">
        <f t="shared" si="16"/>
        <v>2769036.54</v>
      </c>
      <c r="L271" s="227">
        <f>_xlfn.XLOOKUP(A271,[1]TB_Q2!$A:$A,[1]TB_Q2!$H:$H)</f>
        <v>109342.2</v>
      </c>
      <c r="M271" s="227">
        <f t="shared" si="18"/>
        <v>0</v>
      </c>
    </row>
    <row r="272" spans="1:13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9"/>
        <v>0</v>
      </c>
      <c r="J272" s="4">
        <f t="shared" si="17"/>
        <v>25.3245</v>
      </c>
      <c r="K272" s="126">
        <f t="shared" si="16"/>
        <v>0</v>
      </c>
      <c r="L272" s="227">
        <f>_xlfn.XLOOKUP(A272,[1]TB_Q2!$A:$A,[1]TB_Q2!$H:$H)</f>
        <v>0</v>
      </c>
      <c r="M272" s="227">
        <f t="shared" si="18"/>
        <v>0</v>
      </c>
    </row>
    <row r="273" spans="1:13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9"/>
        <v>0</v>
      </c>
      <c r="J273" s="4">
        <f t="shared" si="17"/>
        <v>25.3245</v>
      </c>
      <c r="K273" s="126">
        <f t="shared" si="16"/>
        <v>0</v>
      </c>
      <c r="L273" s="227">
        <f>_xlfn.XLOOKUP(A273,[1]TB_Q2!$A:$A,[1]TB_Q2!$H:$H)</f>
        <v>0</v>
      </c>
      <c r="M273" s="227">
        <f t="shared" si="18"/>
        <v>0</v>
      </c>
    </row>
    <row r="274" spans="1:13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9"/>
        <v>0</v>
      </c>
      <c r="J274" s="4">
        <f t="shared" si="17"/>
        <v>25.3245</v>
      </c>
      <c r="K274" s="126">
        <f t="shared" si="16"/>
        <v>0</v>
      </c>
      <c r="L274" s="227">
        <f>_xlfn.XLOOKUP(A274,[1]TB_Q2!$A:$A,[1]TB_Q2!$H:$H)</f>
        <v>0</v>
      </c>
      <c r="M274" s="227">
        <f t="shared" si="18"/>
        <v>0</v>
      </c>
    </row>
    <row r="275" spans="1:13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9"/>
        <v>0</v>
      </c>
      <c r="J275" s="4">
        <f t="shared" si="17"/>
        <v>25.3245</v>
      </c>
      <c r="K275" s="126">
        <f t="shared" si="16"/>
        <v>0</v>
      </c>
      <c r="L275" s="227">
        <f>_xlfn.XLOOKUP(A275,[1]TB_Q2!$A:$A,[1]TB_Q2!$H:$H)</f>
        <v>0</v>
      </c>
      <c r="M275" s="227">
        <f t="shared" si="18"/>
        <v>0</v>
      </c>
    </row>
    <row r="276" spans="1:13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9"/>
        <v>0</v>
      </c>
      <c r="J276" s="4">
        <f t="shared" si="17"/>
        <v>25.3245</v>
      </c>
      <c r="K276" s="126">
        <f t="shared" si="16"/>
        <v>0</v>
      </c>
      <c r="L276" s="227">
        <f>_xlfn.XLOOKUP(A276,[1]TB_Q2!$A:$A,[1]TB_Q2!$H:$H)</f>
        <v>0</v>
      </c>
      <c r="M276" s="227">
        <f t="shared" si="18"/>
        <v>0</v>
      </c>
    </row>
    <row r="277" spans="1:13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9"/>
        <v>0</v>
      </c>
      <c r="J277" s="4">
        <f t="shared" si="17"/>
        <v>25.3245</v>
      </c>
      <c r="K277" s="126">
        <f t="shared" si="16"/>
        <v>0</v>
      </c>
      <c r="L277" s="227">
        <f>_xlfn.XLOOKUP(A277,[1]TB_Q2!$A:$A,[1]TB_Q2!$H:$H)</f>
        <v>0</v>
      </c>
      <c r="M277" s="227">
        <f t="shared" si="18"/>
        <v>0</v>
      </c>
    </row>
    <row r="278" spans="1:13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9"/>
        <v>0</v>
      </c>
      <c r="J278" s="4">
        <f t="shared" si="17"/>
        <v>25.3245</v>
      </c>
      <c r="K278" s="126">
        <f t="shared" si="16"/>
        <v>0</v>
      </c>
      <c r="L278" s="227">
        <f>_xlfn.XLOOKUP(A278,[1]TB_Q2!$A:$A,[1]TB_Q2!$H:$H)</f>
        <v>0</v>
      </c>
      <c r="M278" s="227">
        <f t="shared" si="18"/>
        <v>0</v>
      </c>
    </row>
    <row r="279" spans="1:13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9"/>
        <v>0</v>
      </c>
      <c r="J279" s="4">
        <f t="shared" si="17"/>
        <v>25.3245</v>
      </c>
      <c r="K279" s="126">
        <f t="shared" si="16"/>
        <v>0</v>
      </c>
      <c r="L279" s="227">
        <f>_xlfn.XLOOKUP(A279,[1]TB_Q2!$A:$A,[1]TB_Q2!$H:$H)</f>
        <v>0</v>
      </c>
      <c r="M279" s="227">
        <f t="shared" si="18"/>
        <v>0</v>
      </c>
    </row>
    <row r="280" spans="1:13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9"/>
        <v>0</v>
      </c>
      <c r="J280" s="4">
        <f t="shared" si="17"/>
        <v>25.3245</v>
      </c>
      <c r="K280" s="126">
        <f t="shared" si="16"/>
        <v>0</v>
      </c>
      <c r="L280" s="227">
        <f>_xlfn.XLOOKUP(A280,[1]TB_Q2!$A:$A,[1]TB_Q2!$H:$H)</f>
        <v>0</v>
      </c>
      <c r="M280" s="227">
        <f t="shared" si="18"/>
        <v>0</v>
      </c>
    </row>
    <row r="281" spans="1:13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9"/>
        <v>0</v>
      </c>
      <c r="J281" s="4">
        <f t="shared" si="17"/>
        <v>25.3245</v>
      </c>
      <c r="K281" s="126">
        <f t="shared" si="16"/>
        <v>0</v>
      </c>
      <c r="L281" s="227">
        <f>_xlfn.XLOOKUP(A281,[1]TB_Q2!$A:$A,[1]TB_Q2!$H:$H)</f>
        <v>0</v>
      </c>
      <c r="M281" s="227">
        <f t="shared" si="18"/>
        <v>0</v>
      </c>
    </row>
    <row r="282" spans="1:13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9"/>
        <v>0</v>
      </c>
      <c r="J282" s="4">
        <f t="shared" si="17"/>
        <v>25.3245</v>
      </c>
      <c r="K282" s="126">
        <f t="shared" si="16"/>
        <v>0</v>
      </c>
      <c r="L282" s="227">
        <f>_xlfn.XLOOKUP(A282,[1]TB_Q2!$A:$A,[1]TB_Q2!$H:$H)</f>
        <v>0</v>
      </c>
      <c r="M282" s="227">
        <f t="shared" si="18"/>
        <v>0</v>
      </c>
    </row>
    <row r="283" spans="1:13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9"/>
        <v>0</v>
      </c>
      <c r="J283" s="4">
        <f t="shared" si="17"/>
        <v>25.3245</v>
      </c>
      <c r="K283" s="126">
        <f t="shared" si="16"/>
        <v>0</v>
      </c>
      <c r="L283" s="227">
        <f>_xlfn.XLOOKUP(A283,[1]TB_Q2!$A:$A,[1]TB_Q2!$H:$H)</f>
        <v>0</v>
      </c>
      <c r="M283" s="227">
        <f t="shared" si="18"/>
        <v>0</v>
      </c>
    </row>
    <row r="284" spans="1:13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9"/>
        <v>0</v>
      </c>
      <c r="J284" s="4">
        <f t="shared" si="17"/>
        <v>25.3245</v>
      </c>
      <c r="K284" s="126">
        <f t="shared" si="16"/>
        <v>0</v>
      </c>
      <c r="L284" s="227">
        <f>_xlfn.XLOOKUP(A284,[1]TB_Q2!$A:$A,[1]TB_Q2!$H:$H)</f>
        <v>0</v>
      </c>
      <c r="M284" s="227">
        <f t="shared" si="18"/>
        <v>0</v>
      </c>
    </row>
    <row r="285" spans="1:13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9"/>
        <v>0</v>
      </c>
      <c r="J285" s="4">
        <f t="shared" si="17"/>
        <v>25.3245</v>
      </c>
      <c r="K285" s="126">
        <f t="shared" si="16"/>
        <v>0</v>
      </c>
      <c r="L285" s="227">
        <f>_xlfn.XLOOKUP(A285,[1]TB_Q2!$A:$A,[1]TB_Q2!$H:$H)</f>
        <v>0</v>
      </c>
      <c r="M285" s="227">
        <f t="shared" si="18"/>
        <v>0</v>
      </c>
    </row>
    <row r="286" spans="1:13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9"/>
        <v>0</v>
      </c>
      <c r="J286" s="4">
        <f t="shared" si="17"/>
        <v>25.3245</v>
      </c>
      <c r="K286" s="126">
        <f t="shared" si="16"/>
        <v>0</v>
      </c>
      <c r="L286" s="227">
        <f>_xlfn.XLOOKUP(A286,[1]TB_Q2!$A:$A,[1]TB_Q2!$H:$H)</f>
        <v>0</v>
      </c>
      <c r="M286" s="227">
        <f t="shared" si="18"/>
        <v>0</v>
      </c>
    </row>
    <row r="287" spans="1:13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9"/>
        <v>1766272.66</v>
      </c>
      <c r="J287" s="4">
        <f t="shared" si="17"/>
        <v>25.3245</v>
      </c>
      <c r="K287" s="126">
        <f t="shared" si="16"/>
        <v>44729971.979999997</v>
      </c>
      <c r="L287" s="227">
        <f>_xlfn.XLOOKUP(A287,[1]TB_Q2!$A:$A,[1]TB_Q2!$H:$H)</f>
        <v>1766272.66</v>
      </c>
      <c r="M287" s="227">
        <f t="shared" si="18"/>
        <v>0</v>
      </c>
    </row>
    <row r="288" spans="1:13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9"/>
        <v>0</v>
      </c>
      <c r="J288" s="4">
        <f t="shared" si="17"/>
        <v>25.3245</v>
      </c>
      <c r="K288" s="126">
        <f t="shared" si="16"/>
        <v>0</v>
      </c>
      <c r="L288" s="227">
        <f>_xlfn.XLOOKUP(A288,[1]TB_Q2!$A:$A,[1]TB_Q2!$H:$H)</f>
        <v>0</v>
      </c>
      <c r="M288" s="227">
        <f t="shared" si="18"/>
        <v>0</v>
      </c>
    </row>
    <row r="289" spans="1:13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9"/>
        <v>0</v>
      </c>
      <c r="J289" s="4">
        <f t="shared" si="17"/>
        <v>25.3245</v>
      </c>
      <c r="K289" s="126">
        <f t="shared" si="16"/>
        <v>0</v>
      </c>
      <c r="L289" s="227">
        <f>_xlfn.XLOOKUP(A289,[1]TB_Q2!$A:$A,[1]TB_Q2!$H:$H)</f>
        <v>0</v>
      </c>
      <c r="M289" s="227">
        <f t="shared" si="18"/>
        <v>0</v>
      </c>
    </row>
    <row r="290" spans="1:13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9"/>
        <v>0</v>
      </c>
      <c r="J290" s="4">
        <f t="shared" si="17"/>
        <v>25.3245</v>
      </c>
      <c r="K290" s="126">
        <f t="shared" si="16"/>
        <v>0</v>
      </c>
      <c r="L290" s="227">
        <f>_xlfn.XLOOKUP(A290,[1]TB_Q2!$A:$A,[1]TB_Q2!$H:$H)</f>
        <v>0</v>
      </c>
      <c r="M290" s="227">
        <f t="shared" si="18"/>
        <v>0</v>
      </c>
    </row>
    <row r="291" spans="1:13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9"/>
        <v>0</v>
      </c>
      <c r="J291" s="4">
        <f t="shared" si="17"/>
        <v>25.3245</v>
      </c>
      <c r="K291" s="126">
        <f t="shared" si="16"/>
        <v>0</v>
      </c>
      <c r="L291" s="227">
        <f>_xlfn.XLOOKUP(A291,[1]TB_Q2!$A:$A,[1]TB_Q2!$H:$H)</f>
        <v>0</v>
      </c>
      <c r="M291" s="227">
        <f t="shared" si="18"/>
        <v>0</v>
      </c>
    </row>
    <row r="292" spans="1:13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9"/>
        <v>0</v>
      </c>
      <c r="J292" s="4">
        <f t="shared" si="17"/>
        <v>25.3245</v>
      </c>
      <c r="K292" s="126">
        <f t="shared" si="16"/>
        <v>0</v>
      </c>
      <c r="L292" s="227">
        <f>_xlfn.XLOOKUP(A292,[1]TB_Q2!$A:$A,[1]TB_Q2!$H:$H)</f>
        <v>0</v>
      </c>
      <c r="M292" s="227">
        <f t="shared" si="18"/>
        <v>0</v>
      </c>
    </row>
    <row r="293" spans="1:13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9"/>
        <v>0</v>
      </c>
      <c r="J293" s="4">
        <f t="shared" si="17"/>
        <v>25.3245</v>
      </c>
      <c r="K293" s="126">
        <f t="shared" si="16"/>
        <v>0</v>
      </c>
      <c r="L293" s="227">
        <f>_xlfn.XLOOKUP(A293,[1]TB_Q2!$A:$A,[1]TB_Q2!$H:$H)</f>
        <v>0</v>
      </c>
      <c r="M293" s="227">
        <f t="shared" si="18"/>
        <v>0</v>
      </c>
    </row>
    <row r="294" spans="1:13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9"/>
        <v>0</v>
      </c>
      <c r="J294" s="4">
        <f t="shared" si="17"/>
        <v>25.3245</v>
      </c>
      <c r="K294" s="126">
        <f t="shared" si="16"/>
        <v>0</v>
      </c>
      <c r="L294" s="227">
        <f>_xlfn.XLOOKUP(A294,[1]TB_Q2!$A:$A,[1]TB_Q2!$H:$H)</f>
        <v>0</v>
      </c>
      <c r="M294" s="227">
        <f t="shared" si="18"/>
        <v>0</v>
      </c>
    </row>
    <row r="295" spans="1:13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9"/>
        <v>0</v>
      </c>
      <c r="J295" s="4">
        <f t="shared" si="17"/>
        <v>25.3245</v>
      </c>
      <c r="K295" s="126">
        <f t="shared" si="16"/>
        <v>0</v>
      </c>
      <c r="L295" s="227">
        <f>_xlfn.XLOOKUP(A295,[1]TB_Q2!$A:$A,[1]TB_Q2!$H:$H)</f>
        <v>0</v>
      </c>
      <c r="M295" s="227">
        <f t="shared" si="18"/>
        <v>0</v>
      </c>
    </row>
    <row r="296" spans="1:13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9"/>
        <v>0</v>
      </c>
      <c r="J296" s="4">
        <f t="shared" si="17"/>
        <v>25.3245</v>
      </c>
      <c r="K296" s="126">
        <f t="shared" si="16"/>
        <v>0</v>
      </c>
      <c r="L296" s="227">
        <f>_xlfn.XLOOKUP(A296,[1]TB_Q2!$A:$A,[1]TB_Q2!$H:$H)</f>
        <v>0</v>
      </c>
      <c r="M296" s="227">
        <f t="shared" si="18"/>
        <v>0</v>
      </c>
    </row>
    <row r="297" spans="1:13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9"/>
        <v>0</v>
      </c>
      <c r="J297" s="4">
        <f t="shared" si="17"/>
        <v>25.3245</v>
      </c>
      <c r="K297" s="126">
        <f t="shared" si="16"/>
        <v>0</v>
      </c>
      <c r="L297" s="227">
        <f>_xlfn.XLOOKUP(A297,[1]TB_Q2!$A:$A,[1]TB_Q2!$H:$H)</f>
        <v>0</v>
      </c>
      <c r="M297" s="227">
        <f t="shared" si="18"/>
        <v>0</v>
      </c>
    </row>
    <row r="298" spans="1:13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9"/>
        <v>0</v>
      </c>
      <c r="J298" s="4">
        <f t="shared" si="17"/>
        <v>25.3245</v>
      </c>
      <c r="K298" s="126">
        <f t="shared" si="16"/>
        <v>0</v>
      </c>
      <c r="L298" s="227">
        <f>_xlfn.XLOOKUP(A298,[1]TB_Q2!$A:$A,[1]TB_Q2!$H:$H)</f>
        <v>0</v>
      </c>
      <c r="M298" s="227">
        <f t="shared" si="18"/>
        <v>0</v>
      </c>
    </row>
    <row r="299" spans="1:13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9"/>
        <v>0</v>
      </c>
      <c r="J299" s="4">
        <f t="shared" si="17"/>
        <v>25.3245</v>
      </c>
      <c r="K299" s="126">
        <f t="shared" si="16"/>
        <v>0</v>
      </c>
      <c r="L299" s="227">
        <f>_xlfn.XLOOKUP(A299,[1]TB_Q2!$A:$A,[1]TB_Q2!$H:$H)</f>
        <v>0</v>
      </c>
      <c r="M299" s="227">
        <f t="shared" si="18"/>
        <v>0</v>
      </c>
    </row>
    <row r="300" spans="1:13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9"/>
        <v>0</v>
      </c>
      <c r="J300" s="4">
        <f t="shared" si="17"/>
        <v>25.3245</v>
      </c>
      <c r="K300" s="126">
        <f t="shared" si="16"/>
        <v>0</v>
      </c>
      <c r="L300" s="227">
        <f>_xlfn.XLOOKUP(A300,[1]TB_Q2!$A:$A,[1]TB_Q2!$H:$H)</f>
        <v>0</v>
      </c>
      <c r="M300" s="227">
        <f t="shared" si="18"/>
        <v>0</v>
      </c>
    </row>
    <row r="301" spans="1:13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9"/>
        <v>0</v>
      </c>
      <c r="J301" s="4">
        <f t="shared" si="17"/>
        <v>25.3245</v>
      </c>
      <c r="K301" s="126">
        <f t="shared" si="16"/>
        <v>0</v>
      </c>
      <c r="L301" s="227">
        <f>_xlfn.XLOOKUP(A301,[1]TB_Q2!$A:$A,[1]TB_Q2!$H:$H)</f>
        <v>0</v>
      </c>
      <c r="M301" s="227">
        <f t="shared" si="18"/>
        <v>0</v>
      </c>
    </row>
    <row r="302" spans="1:13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9"/>
        <v>0</v>
      </c>
      <c r="J302" s="4">
        <f t="shared" si="17"/>
        <v>25.3245</v>
      </c>
      <c r="K302" s="126">
        <f t="shared" si="16"/>
        <v>0</v>
      </c>
      <c r="L302" s="227">
        <f>_xlfn.XLOOKUP(A302,[1]TB_Q2!$A:$A,[1]TB_Q2!$H:$H)</f>
        <v>0</v>
      </c>
      <c r="M302" s="227">
        <f t="shared" si="18"/>
        <v>0</v>
      </c>
    </row>
    <row r="303" spans="1:13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9"/>
        <v>0</v>
      </c>
      <c r="J303" s="4">
        <f t="shared" si="17"/>
        <v>25.3245</v>
      </c>
      <c r="K303" s="126">
        <f t="shared" si="16"/>
        <v>0</v>
      </c>
      <c r="L303" s="227">
        <f>_xlfn.XLOOKUP(A303,[1]TB_Q2!$A:$A,[1]TB_Q2!$H:$H)</f>
        <v>0</v>
      </c>
      <c r="M303" s="227">
        <f t="shared" si="18"/>
        <v>0</v>
      </c>
    </row>
    <row r="304" spans="1:13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9"/>
        <v>0</v>
      </c>
      <c r="J304" s="4">
        <f t="shared" si="17"/>
        <v>25.3245</v>
      </c>
      <c r="K304" s="126">
        <f t="shared" si="16"/>
        <v>0</v>
      </c>
      <c r="L304" s="227">
        <f>_xlfn.XLOOKUP(A304,[1]TB_Q2!$A:$A,[1]TB_Q2!$H:$H)</f>
        <v>0</v>
      </c>
      <c r="M304" s="227">
        <f t="shared" si="18"/>
        <v>0</v>
      </c>
    </row>
    <row r="305" spans="1:13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9"/>
        <v>0</v>
      </c>
      <c r="J305" s="4">
        <f t="shared" si="17"/>
        <v>25.3245</v>
      </c>
      <c r="K305" s="126">
        <f t="shared" si="16"/>
        <v>0</v>
      </c>
      <c r="L305" s="227">
        <f>_xlfn.XLOOKUP(A305,[1]TB_Q2!$A:$A,[1]TB_Q2!$H:$H)</f>
        <v>0</v>
      </c>
      <c r="M305" s="227">
        <f t="shared" si="18"/>
        <v>0</v>
      </c>
    </row>
    <row r="306" spans="1:13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9"/>
        <v>0</v>
      </c>
      <c r="J306" s="4">
        <f t="shared" si="17"/>
        <v>25.3245</v>
      </c>
      <c r="K306" s="126">
        <f t="shared" si="16"/>
        <v>0</v>
      </c>
      <c r="L306" s="227">
        <f>_xlfn.XLOOKUP(A306,[1]TB_Q2!$A:$A,[1]TB_Q2!$H:$H)</f>
        <v>0</v>
      </c>
      <c r="M306" s="227">
        <f t="shared" si="18"/>
        <v>0</v>
      </c>
    </row>
    <row r="307" spans="1:13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9"/>
        <v>0</v>
      </c>
      <c r="J307" s="4">
        <f t="shared" si="17"/>
        <v>25.3245</v>
      </c>
      <c r="K307" s="126">
        <f t="shared" si="16"/>
        <v>0</v>
      </c>
      <c r="L307" s="227">
        <f>_xlfn.XLOOKUP(A307,[1]TB_Q2!$A:$A,[1]TB_Q2!$H:$H)</f>
        <v>0</v>
      </c>
      <c r="M307" s="227">
        <f t="shared" si="18"/>
        <v>0</v>
      </c>
    </row>
    <row r="308" spans="1:13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9"/>
        <v>0</v>
      </c>
      <c r="J308" s="4">
        <f t="shared" si="17"/>
        <v>25.3245</v>
      </c>
      <c r="K308" s="126">
        <f t="shared" si="16"/>
        <v>0</v>
      </c>
      <c r="L308" s="227">
        <f>_xlfn.XLOOKUP(A308,[1]TB_Q2!$A:$A,[1]TB_Q2!$H:$H)</f>
        <v>0</v>
      </c>
      <c r="M308" s="227">
        <f t="shared" si="18"/>
        <v>0</v>
      </c>
    </row>
    <row r="309" spans="1:13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9"/>
        <v>0</v>
      </c>
      <c r="J309" s="4">
        <f t="shared" si="17"/>
        <v>25.3245</v>
      </c>
      <c r="K309" s="126">
        <f t="shared" si="16"/>
        <v>0</v>
      </c>
      <c r="L309" s="227">
        <f>_xlfn.XLOOKUP(A309,[1]TB_Q2!$A:$A,[1]TB_Q2!$H:$H)</f>
        <v>0</v>
      </c>
      <c r="M309" s="227">
        <f t="shared" si="18"/>
        <v>0</v>
      </c>
    </row>
    <row r="310" spans="1:13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9"/>
        <v>0</v>
      </c>
      <c r="J310" s="4">
        <f t="shared" si="17"/>
        <v>25.3245</v>
      </c>
      <c r="K310" s="126">
        <f t="shared" si="16"/>
        <v>0</v>
      </c>
      <c r="L310" s="227">
        <f>_xlfn.XLOOKUP(A310,[1]TB_Q2!$A:$A,[1]TB_Q2!$H:$H)</f>
        <v>0</v>
      </c>
      <c r="M310" s="227">
        <f t="shared" si="18"/>
        <v>0</v>
      </c>
    </row>
    <row r="311" spans="1:13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9"/>
        <v>0</v>
      </c>
      <c r="J311" s="4">
        <f t="shared" si="17"/>
        <v>25.3245</v>
      </c>
      <c r="K311" s="126">
        <f t="shared" si="16"/>
        <v>0</v>
      </c>
      <c r="L311" s="227">
        <f>_xlfn.XLOOKUP(A311,[1]TB_Q2!$A:$A,[1]TB_Q2!$H:$H)</f>
        <v>0</v>
      </c>
      <c r="M311" s="227">
        <f t="shared" si="18"/>
        <v>0</v>
      </c>
    </row>
    <row r="312" spans="1:13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9"/>
        <v>0</v>
      </c>
      <c r="J312" s="4">
        <f t="shared" si="17"/>
        <v>25.3245</v>
      </c>
      <c r="K312" s="126">
        <f t="shared" si="16"/>
        <v>0</v>
      </c>
      <c r="L312" s="227">
        <f>_xlfn.XLOOKUP(A312,[1]TB_Q2!$A:$A,[1]TB_Q2!$H:$H)</f>
        <v>0</v>
      </c>
      <c r="M312" s="227">
        <f t="shared" si="18"/>
        <v>0</v>
      </c>
    </row>
    <row r="313" spans="1:13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9"/>
        <v>0</v>
      </c>
      <c r="J313" s="4">
        <f t="shared" si="17"/>
        <v>25.3245</v>
      </c>
      <c r="K313" s="126">
        <f t="shared" si="16"/>
        <v>0</v>
      </c>
      <c r="L313" s="227">
        <f>_xlfn.XLOOKUP(A313,[1]TB_Q2!$A:$A,[1]TB_Q2!$H:$H)</f>
        <v>0</v>
      </c>
      <c r="M313" s="227">
        <f t="shared" si="18"/>
        <v>0</v>
      </c>
    </row>
    <row r="314" spans="1:13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9"/>
        <v>0</v>
      </c>
      <c r="J314" s="4">
        <f t="shared" si="17"/>
        <v>25.3245</v>
      </c>
      <c r="K314" s="126">
        <f t="shared" si="16"/>
        <v>0</v>
      </c>
      <c r="L314" s="227">
        <f>_xlfn.XLOOKUP(A314,[1]TB_Q2!$A:$A,[1]TB_Q2!$H:$H)</f>
        <v>0</v>
      </c>
      <c r="M314" s="227">
        <f t="shared" si="18"/>
        <v>0</v>
      </c>
    </row>
    <row r="315" spans="1:13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9"/>
        <v>0</v>
      </c>
      <c r="J315" s="4">
        <f t="shared" si="17"/>
        <v>25.3245</v>
      </c>
      <c r="K315" s="126">
        <f t="shared" si="16"/>
        <v>0</v>
      </c>
      <c r="L315" s="227">
        <f>_xlfn.XLOOKUP(A315,[1]TB_Q2!$A:$A,[1]TB_Q2!$H:$H)</f>
        <v>0</v>
      </c>
      <c r="M315" s="227">
        <f t="shared" si="18"/>
        <v>0</v>
      </c>
    </row>
    <row r="316" spans="1:13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9"/>
        <v>0</v>
      </c>
      <c r="J316" s="4">
        <f t="shared" si="17"/>
        <v>25.3245</v>
      </c>
      <c r="K316" s="126">
        <f t="shared" si="16"/>
        <v>0</v>
      </c>
      <c r="L316" s="227">
        <f>_xlfn.XLOOKUP(A316,[1]TB_Q2!$A:$A,[1]TB_Q2!$H:$H)</f>
        <v>0</v>
      </c>
      <c r="M316" s="227">
        <f t="shared" si="18"/>
        <v>0</v>
      </c>
    </row>
    <row r="317" spans="1:13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9"/>
        <v>0</v>
      </c>
      <c r="J317" s="4">
        <f t="shared" si="17"/>
        <v>25.3245</v>
      </c>
      <c r="K317" s="126">
        <f t="shared" si="16"/>
        <v>0</v>
      </c>
      <c r="L317" s="227">
        <f>_xlfn.XLOOKUP(A317,[1]TB_Q2!$A:$A,[1]TB_Q2!$H:$H)</f>
        <v>0</v>
      </c>
      <c r="M317" s="227">
        <f t="shared" si="18"/>
        <v>0</v>
      </c>
    </row>
    <row r="318" spans="1:13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9"/>
        <v>0</v>
      </c>
      <c r="J318" s="4">
        <f t="shared" si="17"/>
        <v>25.3245</v>
      </c>
      <c r="K318" s="126">
        <f t="shared" si="16"/>
        <v>0</v>
      </c>
      <c r="L318" s="227">
        <f>_xlfn.XLOOKUP(A318,[1]TB_Q2!$A:$A,[1]TB_Q2!$H:$H)</f>
        <v>0</v>
      </c>
      <c r="M318" s="227">
        <f t="shared" si="18"/>
        <v>0</v>
      </c>
    </row>
    <row r="319" spans="1:13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9"/>
        <v>0</v>
      </c>
      <c r="J319" s="4">
        <f t="shared" si="17"/>
        <v>25.3245</v>
      </c>
      <c r="K319" s="126">
        <f t="shared" si="16"/>
        <v>0</v>
      </c>
      <c r="L319" s="227">
        <f>_xlfn.XLOOKUP(A319,[1]TB_Q2!$A:$A,[1]TB_Q2!$H:$H)</f>
        <v>0</v>
      </c>
      <c r="M319" s="227">
        <f t="shared" si="18"/>
        <v>0</v>
      </c>
    </row>
    <row r="320" spans="1:13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9"/>
        <v>0</v>
      </c>
      <c r="J320" s="4">
        <f t="shared" si="17"/>
        <v>25.3245</v>
      </c>
      <c r="K320" s="126">
        <f t="shared" si="16"/>
        <v>0</v>
      </c>
      <c r="L320" s="227">
        <f>_xlfn.XLOOKUP(A320,[1]TB_Q2!$A:$A,[1]TB_Q2!$H:$H)</f>
        <v>0</v>
      </c>
      <c r="M320" s="227">
        <f t="shared" si="18"/>
        <v>0</v>
      </c>
    </row>
    <row r="321" spans="1:13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9"/>
        <v>0</v>
      </c>
      <c r="J321" s="4">
        <f t="shared" si="17"/>
        <v>25.3245</v>
      </c>
      <c r="K321" s="126">
        <f t="shared" si="16"/>
        <v>0</v>
      </c>
      <c r="L321" s="227">
        <f>_xlfn.XLOOKUP(A321,[1]TB_Q2!$A:$A,[1]TB_Q2!$H:$H)</f>
        <v>0</v>
      </c>
      <c r="M321" s="227">
        <f t="shared" si="18"/>
        <v>0</v>
      </c>
    </row>
    <row r="322" spans="1:13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9"/>
        <v>0</v>
      </c>
      <c r="J322" s="4">
        <f t="shared" si="17"/>
        <v>25.3245</v>
      </c>
      <c r="K322" s="126">
        <f t="shared" si="16"/>
        <v>0</v>
      </c>
      <c r="L322" s="227">
        <f>_xlfn.XLOOKUP(A322,[1]TB_Q2!$A:$A,[1]TB_Q2!$H:$H)</f>
        <v>0</v>
      </c>
      <c r="M322" s="227">
        <f t="shared" si="18"/>
        <v>0</v>
      </c>
    </row>
    <row r="323" spans="1:13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9"/>
        <v>0</v>
      </c>
      <c r="J323" s="4">
        <f t="shared" si="17"/>
        <v>25.3245</v>
      </c>
      <c r="K323" s="126">
        <f t="shared" si="16"/>
        <v>0</v>
      </c>
      <c r="L323" s="227">
        <f>_xlfn.XLOOKUP(A323,[1]TB_Q2!$A:$A,[1]TB_Q2!$H:$H)</f>
        <v>0</v>
      </c>
      <c r="M323" s="227">
        <f t="shared" si="18"/>
        <v>0</v>
      </c>
    </row>
    <row r="324" spans="1:13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9"/>
        <v>0</v>
      </c>
      <c r="J324" s="4">
        <f t="shared" si="17"/>
        <v>25.3245</v>
      </c>
      <c r="K324" s="126">
        <f t="shared" si="16"/>
        <v>0</v>
      </c>
      <c r="L324" s="227">
        <f>_xlfn.XLOOKUP(A324,[1]TB_Q2!$A:$A,[1]TB_Q2!$H:$H)</f>
        <v>0</v>
      </c>
      <c r="M324" s="227">
        <f t="shared" si="18"/>
        <v>0</v>
      </c>
    </row>
    <row r="325" spans="1:13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9"/>
        <v>0</v>
      </c>
      <c r="J325" s="4">
        <f t="shared" si="17"/>
        <v>25.3245</v>
      </c>
      <c r="K325" s="126">
        <f t="shared" si="16"/>
        <v>0</v>
      </c>
      <c r="L325" s="227">
        <f>_xlfn.XLOOKUP(A325,[1]TB_Q2!$A:$A,[1]TB_Q2!$H:$H)</f>
        <v>0</v>
      </c>
      <c r="M325" s="227">
        <f t="shared" si="18"/>
        <v>0</v>
      </c>
    </row>
    <row r="326" spans="1:13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9"/>
        <v>0</v>
      </c>
      <c r="J326" s="4">
        <f t="shared" si="17"/>
        <v>25.3245</v>
      </c>
      <c r="K326" s="126">
        <f t="shared" si="16"/>
        <v>0</v>
      </c>
      <c r="L326" s="227">
        <f>_xlfn.XLOOKUP(A326,[1]TB_Q2!$A:$A,[1]TB_Q2!$H:$H)</f>
        <v>0</v>
      </c>
      <c r="M326" s="227">
        <f t="shared" si="18"/>
        <v>0</v>
      </c>
    </row>
    <row r="327" spans="1:13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9"/>
        <v>0</v>
      </c>
      <c r="J327" s="4">
        <f t="shared" si="17"/>
        <v>25.3245</v>
      </c>
      <c r="K327" s="126">
        <f t="shared" si="16"/>
        <v>0</v>
      </c>
      <c r="L327" s="227">
        <f>_xlfn.XLOOKUP(A327,[1]TB_Q2!$A:$A,[1]TB_Q2!$H:$H)</f>
        <v>0</v>
      </c>
      <c r="M327" s="227">
        <f t="shared" si="18"/>
        <v>0</v>
      </c>
    </row>
    <row r="328" spans="1:13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9"/>
        <v>0</v>
      </c>
      <c r="J328" s="4">
        <f t="shared" si="17"/>
        <v>25.3245</v>
      </c>
      <c r="K328" s="126">
        <f t="shared" ref="K328:K391" si="20">ROUND(H328*J328,2)</f>
        <v>0</v>
      </c>
      <c r="L328" s="227">
        <f>_xlfn.XLOOKUP(A328,[1]TB_Q2!$A:$A,[1]TB_Q2!$H:$H)</f>
        <v>0</v>
      </c>
      <c r="M328" s="227">
        <f t="shared" si="18"/>
        <v>0</v>
      </c>
    </row>
    <row r="329" spans="1:13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9"/>
        <v>0</v>
      </c>
      <c r="J329" s="4">
        <f t="shared" ref="J329:J392" si="21">J328</f>
        <v>25.3245</v>
      </c>
      <c r="K329" s="126">
        <f t="shared" si="20"/>
        <v>0</v>
      </c>
      <c r="L329" s="227">
        <f>_xlfn.XLOOKUP(A329,[1]TB_Q2!$A:$A,[1]TB_Q2!$H:$H)</f>
        <v>0</v>
      </c>
      <c r="M329" s="227">
        <f t="shared" ref="M329:M392" si="22">+L329-H329</f>
        <v>0</v>
      </c>
    </row>
    <row r="330" spans="1:13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9"/>
        <v>0</v>
      </c>
      <c r="J330" s="4">
        <f t="shared" si="21"/>
        <v>25.3245</v>
      </c>
      <c r="K330" s="126">
        <f t="shared" si="20"/>
        <v>0</v>
      </c>
      <c r="L330" s="227">
        <f>_xlfn.XLOOKUP(A330,[1]TB_Q2!$A:$A,[1]TB_Q2!$H:$H)</f>
        <v>0</v>
      </c>
      <c r="M330" s="227">
        <f t="shared" si="22"/>
        <v>0</v>
      </c>
    </row>
    <row r="331" spans="1:13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9"/>
        <v>0</v>
      </c>
      <c r="J331" s="4">
        <f t="shared" si="21"/>
        <v>25.3245</v>
      </c>
      <c r="K331" s="126">
        <f t="shared" si="20"/>
        <v>0</v>
      </c>
      <c r="L331" s="227">
        <f>_xlfn.XLOOKUP(A331,[1]TB_Q2!$A:$A,[1]TB_Q2!$H:$H)</f>
        <v>0</v>
      </c>
      <c r="M331" s="227">
        <f t="shared" si="22"/>
        <v>0</v>
      </c>
    </row>
    <row r="332" spans="1:13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9"/>
        <v>0</v>
      </c>
      <c r="J332" s="4">
        <f t="shared" si="21"/>
        <v>25.3245</v>
      </c>
      <c r="K332" s="126">
        <f t="shared" si="20"/>
        <v>0</v>
      </c>
      <c r="L332" s="227">
        <f>_xlfn.XLOOKUP(A332,[1]TB_Q2!$A:$A,[1]TB_Q2!$H:$H)</f>
        <v>0</v>
      </c>
      <c r="M332" s="227">
        <f t="shared" si="22"/>
        <v>0</v>
      </c>
    </row>
    <row r="333" spans="1:13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9"/>
        <v>0</v>
      </c>
      <c r="J333" s="4">
        <f t="shared" si="21"/>
        <v>25.3245</v>
      </c>
      <c r="K333" s="126">
        <f t="shared" si="20"/>
        <v>0</v>
      </c>
      <c r="L333" s="227">
        <f>_xlfn.XLOOKUP(A333,[1]TB_Q2!$A:$A,[1]TB_Q2!$H:$H)</f>
        <v>0</v>
      </c>
      <c r="M333" s="227">
        <f t="shared" si="22"/>
        <v>0</v>
      </c>
    </row>
    <row r="334" spans="1:13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9"/>
        <v>0</v>
      </c>
      <c r="J334" s="4">
        <f t="shared" si="21"/>
        <v>25.3245</v>
      </c>
      <c r="K334" s="126">
        <f t="shared" si="20"/>
        <v>0</v>
      </c>
      <c r="L334" s="227">
        <f>_xlfn.XLOOKUP(A334,[1]TB_Q2!$A:$A,[1]TB_Q2!$H:$H)</f>
        <v>0</v>
      </c>
      <c r="M334" s="227">
        <f t="shared" si="22"/>
        <v>0</v>
      </c>
    </row>
    <row r="335" spans="1:13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23">ROUND(C335-D335+E335-F335,2)</f>
        <v>0</v>
      </c>
      <c r="J335" s="4">
        <f t="shared" si="21"/>
        <v>25.3245</v>
      </c>
      <c r="K335" s="126">
        <f t="shared" si="20"/>
        <v>0</v>
      </c>
      <c r="L335" s="227">
        <f>_xlfn.XLOOKUP(A335,[1]TB_Q2!$A:$A,[1]TB_Q2!$H:$H)</f>
        <v>0</v>
      </c>
      <c r="M335" s="227">
        <f t="shared" si="22"/>
        <v>0</v>
      </c>
    </row>
    <row r="336" spans="1:13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23"/>
        <v>0</v>
      </c>
      <c r="J336" s="4">
        <f t="shared" si="21"/>
        <v>25.3245</v>
      </c>
      <c r="K336" s="126">
        <f t="shared" si="20"/>
        <v>0</v>
      </c>
      <c r="L336" s="227">
        <f>_xlfn.XLOOKUP(A336,[1]TB_Q2!$A:$A,[1]TB_Q2!$H:$H)</f>
        <v>0</v>
      </c>
      <c r="M336" s="227">
        <f t="shared" si="22"/>
        <v>0</v>
      </c>
    </row>
    <row r="337" spans="1:13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23"/>
        <v>0</v>
      </c>
      <c r="J337" s="4">
        <f t="shared" si="21"/>
        <v>25.3245</v>
      </c>
      <c r="K337" s="126">
        <f t="shared" si="20"/>
        <v>0</v>
      </c>
      <c r="L337" s="227">
        <f>_xlfn.XLOOKUP(A337,[1]TB_Q2!$A:$A,[1]TB_Q2!$H:$H)</f>
        <v>0</v>
      </c>
      <c r="M337" s="227">
        <f t="shared" si="22"/>
        <v>0</v>
      </c>
    </row>
    <row r="338" spans="1:13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23"/>
        <v>0</v>
      </c>
      <c r="J338" s="4">
        <f t="shared" si="21"/>
        <v>25.3245</v>
      </c>
      <c r="K338" s="126">
        <f t="shared" si="20"/>
        <v>0</v>
      </c>
      <c r="L338" s="227">
        <f>_xlfn.XLOOKUP(A338,[1]TB_Q2!$A:$A,[1]TB_Q2!$H:$H)</f>
        <v>0</v>
      </c>
      <c r="M338" s="227">
        <f t="shared" si="22"/>
        <v>0</v>
      </c>
    </row>
    <row r="339" spans="1:13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23"/>
        <v>0</v>
      </c>
      <c r="J339" s="4">
        <f t="shared" si="21"/>
        <v>25.3245</v>
      </c>
      <c r="K339" s="126">
        <f t="shared" si="20"/>
        <v>0</v>
      </c>
      <c r="L339" s="227">
        <f>_xlfn.XLOOKUP(A339,[1]TB_Q2!$A:$A,[1]TB_Q2!$H:$H)</f>
        <v>0</v>
      </c>
      <c r="M339" s="227">
        <f t="shared" si="22"/>
        <v>0</v>
      </c>
    </row>
    <row r="340" spans="1:13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23"/>
        <v>0</v>
      </c>
      <c r="J340" s="4">
        <f t="shared" si="21"/>
        <v>25.3245</v>
      </c>
      <c r="K340" s="126">
        <f t="shared" si="20"/>
        <v>0</v>
      </c>
      <c r="L340" s="227">
        <f>_xlfn.XLOOKUP(A340,[1]TB_Q2!$A:$A,[1]TB_Q2!$H:$H)</f>
        <v>0</v>
      </c>
      <c r="M340" s="227">
        <f t="shared" si="22"/>
        <v>0</v>
      </c>
    </row>
    <row r="341" spans="1:13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23"/>
        <v>0</v>
      </c>
      <c r="J341" s="4">
        <f t="shared" si="21"/>
        <v>25.3245</v>
      </c>
      <c r="K341" s="126">
        <f t="shared" si="20"/>
        <v>0</v>
      </c>
      <c r="L341" s="227">
        <f>_xlfn.XLOOKUP(A341,[1]TB_Q2!$A:$A,[1]TB_Q2!$H:$H)</f>
        <v>0</v>
      </c>
      <c r="M341" s="227">
        <f t="shared" si="22"/>
        <v>0</v>
      </c>
    </row>
    <row r="342" spans="1:13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23"/>
        <v>0</v>
      </c>
      <c r="J342" s="4">
        <f t="shared" si="21"/>
        <v>25.3245</v>
      </c>
      <c r="K342" s="126">
        <f t="shared" si="20"/>
        <v>0</v>
      </c>
      <c r="L342" s="227">
        <f>_xlfn.XLOOKUP(A342,[1]TB_Q2!$A:$A,[1]TB_Q2!$H:$H)</f>
        <v>0</v>
      </c>
      <c r="M342" s="227">
        <f t="shared" si="22"/>
        <v>0</v>
      </c>
    </row>
    <row r="343" spans="1:13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23"/>
        <v>0</v>
      </c>
      <c r="J343" s="4">
        <f t="shared" si="21"/>
        <v>25.3245</v>
      </c>
      <c r="K343" s="126">
        <f t="shared" si="20"/>
        <v>0</v>
      </c>
      <c r="L343" s="227">
        <f>_xlfn.XLOOKUP(A343,[1]TB_Q2!$A:$A,[1]TB_Q2!$H:$H)</f>
        <v>0</v>
      </c>
      <c r="M343" s="227">
        <f t="shared" si="22"/>
        <v>0</v>
      </c>
    </row>
    <row r="344" spans="1:13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23"/>
        <v>1002267.64</v>
      </c>
      <c r="J344" s="4">
        <f t="shared" si="21"/>
        <v>25.3245</v>
      </c>
      <c r="K344" s="126">
        <f t="shared" si="20"/>
        <v>25381926.850000001</v>
      </c>
      <c r="L344" s="227">
        <f>_xlfn.XLOOKUP(A344,[1]TB_Q2!$A:$A,[1]TB_Q2!$H:$H)</f>
        <v>1002267.64</v>
      </c>
      <c r="M344" s="227">
        <f t="shared" si="22"/>
        <v>0</v>
      </c>
    </row>
    <row r="345" spans="1:13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23"/>
        <v>101647.35</v>
      </c>
      <c r="J345" s="4">
        <f t="shared" si="21"/>
        <v>25.3245</v>
      </c>
      <c r="K345" s="126">
        <f t="shared" si="20"/>
        <v>2574168.3199999998</v>
      </c>
      <c r="L345" s="227">
        <f>_xlfn.XLOOKUP(A345,[1]TB_Q2!$A:$A,[1]TB_Q2!$H:$H)</f>
        <v>101647.35</v>
      </c>
      <c r="M345" s="227">
        <f t="shared" si="22"/>
        <v>0</v>
      </c>
    </row>
    <row r="346" spans="1:13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23"/>
        <v>29750</v>
      </c>
      <c r="J346" s="4">
        <f t="shared" si="21"/>
        <v>25.3245</v>
      </c>
      <c r="K346" s="126">
        <f t="shared" si="20"/>
        <v>753403.88</v>
      </c>
      <c r="L346" s="227">
        <f>_xlfn.XLOOKUP(A346,[1]TB_Q2!$A:$A,[1]TB_Q2!$H:$H)</f>
        <v>29750</v>
      </c>
      <c r="M346" s="227">
        <f t="shared" si="22"/>
        <v>0</v>
      </c>
    </row>
    <row r="347" spans="1:13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23"/>
        <v>8097.82</v>
      </c>
      <c r="J347" s="4">
        <f t="shared" si="21"/>
        <v>25.3245</v>
      </c>
      <c r="K347" s="126">
        <f t="shared" si="20"/>
        <v>205073.24</v>
      </c>
      <c r="L347" s="227">
        <f>_xlfn.XLOOKUP(A347,[1]TB_Q2!$A:$A,[1]TB_Q2!$H:$H)</f>
        <v>8097.82</v>
      </c>
      <c r="M347" s="227">
        <f t="shared" si="22"/>
        <v>0</v>
      </c>
    </row>
    <row r="348" spans="1:13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23"/>
        <v>0</v>
      </c>
      <c r="J348" s="4">
        <f t="shared" si="21"/>
        <v>25.3245</v>
      </c>
      <c r="K348" s="126">
        <f t="shared" si="20"/>
        <v>0</v>
      </c>
      <c r="L348" s="227">
        <f>_xlfn.XLOOKUP(A348,[1]TB_Q2!$A:$A,[1]TB_Q2!$H:$H)</f>
        <v>0</v>
      </c>
      <c r="M348" s="227">
        <f t="shared" si="22"/>
        <v>0</v>
      </c>
    </row>
    <row r="349" spans="1:13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23"/>
        <v>13044.89</v>
      </c>
      <c r="J349" s="4">
        <f t="shared" si="21"/>
        <v>25.3245</v>
      </c>
      <c r="K349" s="126">
        <f t="shared" si="20"/>
        <v>330355.32</v>
      </c>
      <c r="L349" s="227">
        <f>_xlfn.XLOOKUP(A349,[1]TB_Q2!$A:$A,[1]TB_Q2!$H:$H)</f>
        <v>13044.89</v>
      </c>
      <c r="M349" s="227">
        <f t="shared" si="22"/>
        <v>0</v>
      </c>
    </row>
    <row r="350" spans="1:13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23"/>
        <v>27769.57</v>
      </c>
      <c r="J350" s="4">
        <f t="shared" si="21"/>
        <v>25.3245</v>
      </c>
      <c r="K350" s="126">
        <f t="shared" si="20"/>
        <v>703250.48</v>
      </c>
      <c r="L350" s="227">
        <f>_xlfn.XLOOKUP(A350,[1]TB_Q2!$A:$A,[1]TB_Q2!$H:$H)</f>
        <v>27769.57</v>
      </c>
      <c r="M350" s="227">
        <f t="shared" si="22"/>
        <v>0</v>
      </c>
    </row>
    <row r="351" spans="1:13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23"/>
        <v>7050.61</v>
      </c>
      <c r="J351" s="4">
        <f t="shared" si="21"/>
        <v>25.3245</v>
      </c>
      <c r="K351" s="126">
        <f t="shared" si="20"/>
        <v>178553.17</v>
      </c>
      <c r="L351" s="227">
        <f>_xlfn.XLOOKUP(A351,[1]TB_Q2!$A:$A,[1]TB_Q2!$H:$H)</f>
        <v>7050.61</v>
      </c>
      <c r="M351" s="227">
        <f t="shared" si="22"/>
        <v>0</v>
      </c>
    </row>
    <row r="352" spans="1:13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23"/>
        <v>0</v>
      </c>
      <c r="J352" s="4">
        <f t="shared" si="21"/>
        <v>25.3245</v>
      </c>
      <c r="K352" s="126">
        <f t="shared" si="20"/>
        <v>0</v>
      </c>
      <c r="L352" s="227">
        <f>_xlfn.XLOOKUP(A352,[1]TB_Q2!$A:$A,[1]TB_Q2!$H:$H)</f>
        <v>0</v>
      </c>
      <c r="M352" s="227">
        <f t="shared" si="22"/>
        <v>0</v>
      </c>
    </row>
    <row r="353" spans="1:13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23"/>
        <v>1521.61</v>
      </c>
      <c r="J353" s="4">
        <f t="shared" si="21"/>
        <v>25.3245</v>
      </c>
      <c r="K353" s="126">
        <f t="shared" si="20"/>
        <v>38534.01</v>
      </c>
      <c r="L353" s="227">
        <f>_xlfn.XLOOKUP(A353,[1]TB_Q2!$A:$A,[1]TB_Q2!$H:$H)</f>
        <v>1521.61</v>
      </c>
      <c r="M353" s="227">
        <f t="shared" si="22"/>
        <v>0</v>
      </c>
    </row>
    <row r="354" spans="1:13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23"/>
        <v>0</v>
      </c>
      <c r="J354" s="4">
        <f t="shared" si="21"/>
        <v>25.3245</v>
      </c>
      <c r="K354" s="126">
        <f t="shared" si="20"/>
        <v>0</v>
      </c>
      <c r="L354" s="227">
        <f>_xlfn.XLOOKUP(A354,[1]TB_Q2!$A:$A,[1]TB_Q2!$H:$H)</f>
        <v>0</v>
      </c>
      <c r="M354" s="227">
        <f t="shared" si="22"/>
        <v>0</v>
      </c>
    </row>
    <row r="355" spans="1:13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23"/>
        <v>0</v>
      </c>
      <c r="J355" s="4">
        <f t="shared" si="21"/>
        <v>25.3245</v>
      </c>
      <c r="K355" s="126">
        <f t="shared" si="20"/>
        <v>0</v>
      </c>
      <c r="L355" s="227">
        <f>_xlfn.XLOOKUP(A355,[1]TB_Q2!$A:$A,[1]TB_Q2!$H:$H)</f>
        <v>0</v>
      </c>
      <c r="M355" s="227">
        <f t="shared" si="22"/>
        <v>0</v>
      </c>
    </row>
    <row r="356" spans="1:13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23"/>
        <v>0</v>
      </c>
      <c r="J356" s="4">
        <f t="shared" si="21"/>
        <v>25.3245</v>
      </c>
      <c r="K356" s="126">
        <f t="shared" si="20"/>
        <v>0</v>
      </c>
      <c r="L356" s="227">
        <f>_xlfn.XLOOKUP(A356,[1]TB_Q2!$A:$A,[1]TB_Q2!$H:$H)</f>
        <v>0</v>
      </c>
      <c r="M356" s="227">
        <f t="shared" si="22"/>
        <v>0</v>
      </c>
    </row>
    <row r="357" spans="1:13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23"/>
        <v>86862</v>
      </c>
      <c r="J357" s="4">
        <f t="shared" si="21"/>
        <v>25.3245</v>
      </c>
      <c r="K357" s="126">
        <f t="shared" si="20"/>
        <v>2199736.7200000002</v>
      </c>
      <c r="L357" s="227">
        <f>_xlfn.XLOOKUP(A357,[1]TB_Q2!$A:$A,[1]TB_Q2!$H:$H)</f>
        <v>86862</v>
      </c>
      <c r="M357" s="227">
        <f t="shared" si="22"/>
        <v>0</v>
      </c>
    </row>
    <row r="358" spans="1:13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23"/>
        <v>1246</v>
      </c>
      <c r="J358" s="4">
        <f t="shared" si="21"/>
        <v>25.3245</v>
      </c>
      <c r="K358" s="126">
        <f t="shared" si="20"/>
        <v>31554.33</v>
      </c>
      <c r="L358" s="227">
        <f>_xlfn.XLOOKUP(A358,[1]TB_Q2!$A:$A,[1]TB_Q2!$H:$H)</f>
        <v>1246</v>
      </c>
      <c r="M358" s="227">
        <f t="shared" si="22"/>
        <v>0</v>
      </c>
    </row>
    <row r="359" spans="1:13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23"/>
        <v>9613.16</v>
      </c>
      <c r="J359" s="4">
        <f t="shared" si="21"/>
        <v>25.3245</v>
      </c>
      <c r="K359" s="126">
        <f t="shared" si="20"/>
        <v>243448.47</v>
      </c>
      <c r="L359" s="227">
        <f>_xlfn.XLOOKUP(A359,[1]TB_Q2!$A:$A,[1]TB_Q2!$H:$H)</f>
        <v>9613.16</v>
      </c>
      <c r="M359" s="227">
        <f t="shared" si="22"/>
        <v>0</v>
      </c>
    </row>
    <row r="360" spans="1:13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23"/>
        <v>0</v>
      </c>
      <c r="J360" s="4">
        <f t="shared" si="21"/>
        <v>25.3245</v>
      </c>
      <c r="K360" s="126">
        <f t="shared" si="20"/>
        <v>0</v>
      </c>
      <c r="L360" s="227">
        <f>_xlfn.XLOOKUP(A360,[1]TB_Q2!$A:$A,[1]TB_Q2!$H:$H)</f>
        <v>0</v>
      </c>
      <c r="M360" s="227">
        <f t="shared" si="22"/>
        <v>0</v>
      </c>
    </row>
    <row r="361" spans="1:13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23"/>
        <v>0</v>
      </c>
      <c r="J361" s="4">
        <f t="shared" si="21"/>
        <v>25.3245</v>
      </c>
      <c r="K361" s="126">
        <f t="shared" si="20"/>
        <v>0</v>
      </c>
      <c r="L361" s="227">
        <f>_xlfn.XLOOKUP(A361,[1]TB_Q2!$A:$A,[1]TB_Q2!$H:$H)</f>
        <v>0</v>
      </c>
      <c r="M361" s="227">
        <f t="shared" si="22"/>
        <v>0</v>
      </c>
    </row>
    <row r="362" spans="1:13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23"/>
        <v>0</v>
      </c>
      <c r="J362" s="4">
        <f t="shared" si="21"/>
        <v>25.3245</v>
      </c>
      <c r="K362" s="126">
        <f t="shared" si="20"/>
        <v>0</v>
      </c>
      <c r="L362" s="227">
        <f>_xlfn.XLOOKUP(A362,[1]TB_Q2!$A:$A,[1]TB_Q2!$H:$H)</f>
        <v>0</v>
      </c>
      <c r="M362" s="227">
        <f t="shared" si="22"/>
        <v>0</v>
      </c>
    </row>
    <row r="363" spans="1:13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23"/>
        <v>0</v>
      </c>
      <c r="J363" s="4">
        <f t="shared" si="21"/>
        <v>25.3245</v>
      </c>
      <c r="K363" s="126">
        <f t="shared" si="20"/>
        <v>0</v>
      </c>
      <c r="L363" s="227">
        <f>_xlfn.XLOOKUP(A363,[1]TB_Q2!$A:$A,[1]TB_Q2!$H:$H)</f>
        <v>0</v>
      </c>
      <c r="M363" s="227">
        <f t="shared" si="22"/>
        <v>0</v>
      </c>
    </row>
    <row r="364" spans="1:13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23"/>
        <v>0</v>
      </c>
      <c r="J364" s="4">
        <f t="shared" si="21"/>
        <v>25.3245</v>
      </c>
      <c r="K364" s="126">
        <f t="shared" si="20"/>
        <v>0</v>
      </c>
      <c r="L364" s="227">
        <f>_xlfn.XLOOKUP(A364,[1]TB_Q2!$A:$A,[1]TB_Q2!$H:$H)</f>
        <v>0</v>
      </c>
      <c r="M364" s="227">
        <f t="shared" si="22"/>
        <v>0</v>
      </c>
    </row>
    <row r="365" spans="1:13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23"/>
        <v>0</v>
      </c>
      <c r="J365" s="4">
        <f t="shared" si="21"/>
        <v>25.3245</v>
      </c>
      <c r="K365" s="126">
        <f t="shared" si="20"/>
        <v>0</v>
      </c>
      <c r="L365" s="227">
        <f>_xlfn.XLOOKUP(A365,[1]TB_Q2!$A:$A,[1]TB_Q2!$H:$H)</f>
        <v>0</v>
      </c>
      <c r="M365" s="227">
        <f t="shared" si="22"/>
        <v>0</v>
      </c>
    </row>
    <row r="366" spans="1:13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23"/>
        <v>-2340.44</v>
      </c>
      <c r="J366" s="4">
        <f t="shared" si="21"/>
        <v>25.3245</v>
      </c>
      <c r="K366" s="126">
        <f t="shared" si="20"/>
        <v>-59270.47</v>
      </c>
      <c r="L366" s="227">
        <f>_xlfn.XLOOKUP(A366,[1]TB_Q2!$A:$A,[1]TB_Q2!$H:$H)</f>
        <v>-2340.44</v>
      </c>
      <c r="M366" s="227">
        <f t="shared" si="22"/>
        <v>0</v>
      </c>
    </row>
    <row r="367" spans="1:13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23"/>
        <v>0</v>
      </c>
      <c r="J367" s="4">
        <f t="shared" si="21"/>
        <v>25.3245</v>
      </c>
      <c r="K367" s="126">
        <f t="shared" si="20"/>
        <v>0</v>
      </c>
      <c r="L367" s="227">
        <f>_xlfn.XLOOKUP(A367,[1]TB_Q2!$A:$A,[1]TB_Q2!$H:$H)</f>
        <v>0</v>
      </c>
      <c r="M367" s="227">
        <f t="shared" si="22"/>
        <v>0</v>
      </c>
    </row>
    <row r="368" spans="1:13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23"/>
        <v>0</v>
      </c>
      <c r="J368" s="4">
        <f t="shared" si="21"/>
        <v>25.3245</v>
      </c>
      <c r="K368" s="126">
        <f t="shared" si="20"/>
        <v>0</v>
      </c>
      <c r="L368" s="227">
        <f>_xlfn.XLOOKUP(A368,[1]TB_Q2!$A:$A,[1]TB_Q2!$H:$H)</f>
        <v>0</v>
      </c>
      <c r="M368" s="227">
        <f t="shared" si="22"/>
        <v>0</v>
      </c>
    </row>
    <row r="369" spans="1:13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23"/>
        <v>9852.8700000000008</v>
      </c>
      <c r="J369" s="4">
        <f t="shared" si="21"/>
        <v>25.3245</v>
      </c>
      <c r="K369" s="126">
        <f t="shared" si="20"/>
        <v>249519.01</v>
      </c>
      <c r="L369" s="227">
        <f>_xlfn.XLOOKUP(A369,[1]TB_Q2!$A:$A,[1]TB_Q2!$H:$H)</f>
        <v>9852.8700000000008</v>
      </c>
      <c r="M369" s="227">
        <f t="shared" si="22"/>
        <v>0</v>
      </c>
    </row>
    <row r="370" spans="1:13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23"/>
        <v>2686.17</v>
      </c>
      <c r="J370" s="4">
        <f t="shared" si="21"/>
        <v>25.3245</v>
      </c>
      <c r="K370" s="126">
        <f t="shared" si="20"/>
        <v>68025.91</v>
      </c>
      <c r="L370" s="227">
        <f>_xlfn.XLOOKUP(A370,[1]TB_Q2!$A:$A,[1]TB_Q2!$H:$H)</f>
        <v>2686.17</v>
      </c>
      <c r="M370" s="227">
        <f t="shared" si="22"/>
        <v>0</v>
      </c>
    </row>
    <row r="371" spans="1:13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23"/>
        <v>2.08</v>
      </c>
      <c r="J371" s="4">
        <f t="shared" si="21"/>
        <v>25.3245</v>
      </c>
      <c r="K371" s="126">
        <f t="shared" si="20"/>
        <v>52.67</v>
      </c>
      <c r="L371" s="227">
        <f>_xlfn.XLOOKUP(A371,[1]TB_Q2!$A:$A,[1]TB_Q2!$H:$H)</f>
        <v>2.08</v>
      </c>
      <c r="M371" s="227">
        <f t="shared" si="22"/>
        <v>0</v>
      </c>
    </row>
    <row r="372" spans="1:13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23"/>
        <v>1386</v>
      </c>
      <c r="J372" s="4">
        <f t="shared" si="21"/>
        <v>25.3245</v>
      </c>
      <c r="K372" s="126">
        <f t="shared" si="20"/>
        <v>35099.760000000002</v>
      </c>
      <c r="L372" s="227">
        <f>_xlfn.XLOOKUP(A372,[1]TB_Q2!$A:$A,[1]TB_Q2!$H:$H)</f>
        <v>1386</v>
      </c>
      <c r="M372" s="227">
        <f t="shared" si="22"/>
        <v>0</v>
      </c>
    </row>
    <row r="373" spans="1:13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23"/>
        <v>1108.81</v>
      </c>
      <c r="J373" s="4">
        <f t="shared" si="21"/>
        <v>25.3245</v>
      </c>
      <c r="K373" s="126">
        <f t="shared" si="20"/>
        <v>28080.06</v>
      </c>
      <c r="L373" s="227">
        <f>_xlfn.XLOOKUP(A373,[1]TB_Q2!$A:$A,[1]TB_Q2!$H:$H)</f>
        <v>1108.81</v>
      </c>
      <c r="M373" s="227">
        <f t="shared" si="22"/>
        <v>0</v>
      </c>
    </row>
    <row r="374" spans="1:13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23"/>
        <v>-4056.71</v>
      </c>
      <c r="J374" s="4">
        <f t="shared" si="21"/>
        <v>25.3245</v>
      </c>
      <c r="K374" s="130">
        <f t="shared" si="20"/>
        <v>-102734.15</v>
      </c>
      <c r="L374" s="227">
        <f>_xlfn.XLOOKUP(A374,[1]TB_Q2!$A:$A,[1]TB_Q2!$H:$H)</f>
        <v>-4056.71</v>
      </c>
      <c r="M374" s="227">
        <f t="shared" si="22"/>
        <v>0</v>
      </c>
    </row>
    <row r="375" spans="1:13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23"/>
        <v>0</v>
      </c>
      <c r="J375" s="4">
        <f t="shared" si="21"/>
        <v>25.3245</v>
      </c>
      <c r="K375" s="126">
        <f t="shared" si="20"/>
        <v>0</v>
      </c>
      <c r="L375" s="227">
        <f>_xlfn.XLOOKUP(A375,[1]TB_Q2!$A:$A,[1]TB_Q2!$H:$H)</f>
        <v>0</v>
      </c>
      <c r="M375" s="227">
        <f t="shared" si="22"/>
        <v>0</v>
      </c>
    </row>
    <row r="376" spans="1:13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23"/>
        <v>4278</v>
      </c>
      <c r="J376" s="4">
        <f t="shared" si="21"/>
        <v>25.3245</v>
      </c>
      <c r="K376" s="126">
        <f t="shared" si="20"/>
        <v>108338.21</v>
      </c>
      <c r="L376" s="227">
        <f>_xlfn.XLOOKUP(A376,[1]TB_Q2!$A:$A,[1]TB_Q2!$H:$H)</f>
        <v>4278</v>
      </c>
      <c r="M376" s="227">
        <f t="shared" si="22"/>
        <v>0</v>
      </c>
    </row>
    <row r="377" spans="1:13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23"/>
        <v>2511.5300000000002</v>
      </c>
      <c r="J377" s="4">
        <f t="shared" si="21"/>
        <v>25.3245</v>
      </c>
      <c r="K377" s="126">
        <f t="shared" si="20"/>
        <v>63603.24</v>
      </c>
      <c r="L377" s="227">
        <f>_xlfn.XLOOKUP(A377,[1]TB_Q2!$A:$A,[1]TB_Q2!$H:$H)</f>
        <v>2511.5300000000002</v>
      </c>
      <c r="M377" s="227">
        <f t="shared" si="22"/>
        <v>0</v>
      </c>
    </row>
    <row r="378" spans="1:13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23"/>
        <v>2669.62</v>
      </c>
      <c r="J378" s="4">
        <f t="shared" si="21"/>
        <v>25.3245</v>
      </c>
      <c r="K378" s="126">
        <f t="shared" si="20"/>
        <v>67606.789999999994</v>
      </c>
      <c r="L378" s="227">
        <f>_xlfn.XLOOKUP(A378,[1]TB_Q2!$A:$A,[1]TB_Q2!$H:$H)</f>
        <v>2669.62</v>
      </c>
      <c r="M378" s="227">
        <f t="shared" si="22"/>
        <v>0</v>
      </c>
    </row>
    <row r="379" spans="1:13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23"/>
        <v>2034.23</v>
      </c>
      <c r="J379" s="4">
        <f t="shared" si="21"/>
        <v>25.3245</v>
      </c>
      <c r="K379" s="126">
        <f t="shared" si="20"/>
        <v>51515.86</v>
      </c>
      <c r="L379" s="227">
        <f>_xlfn.XLOOKUP(A379,[1]TB_Q2!$A:$A,[1]TB_Q2!$H:$H)</f>
        <v>2034.23</v>
      </c>
      <c r="M379" s="227">
        <f t="shared" si="22"/>
        <v>0</v>
      </c>
    </row>
    <row r="380" spans="1:13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23"/>
        <v>5015.7700000000004</v>
      </c>
      <c r="J380" s="4">
        <f t="shared" si="21"/>
        <v>25.3245</v>
      </c>
      <c r="K380" s="126">
        <f t="shared" si="20"/>
        <v>127021.87</v>
      </c>
      <c r="L380" s="227">
        <f>_xlfn.XLOOKUP(A380,[1]TB_Q2!$A:$A,[1]TB_Q2!$H:$H)</f>
        <v>5015.7700000000004</v>
      </c>
      <c r="M380" s="227">
        <f t="shared" si="22"/>
        <v>0</v>
      </c>
    </row>
    <row r="381" spans="1:13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23"/>
        <v>4740</v>
      </c>
      <c r="J381" s="4">
        <f t="shared" si="21"/>
        <v>25.3245</v>
      </c>
      <c r="K381" s="126">
        <f t="shared" si="20"/>
        <v>120038.13</v>
      </c>
      <c r="L381" s="227">
        <f>_xlfn.XLOOKUP(A381,[1]TB_Q2!$A:$A,[1]TB_Q2!$H:$H)</f>
        <v>4740</v>
      </c>
      <c r="M381" s="227">
        <f t="shared" si="22"/>
        <v>0</v>
      </c>
    </row>
    <row r="382" spans="1:13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23"/>
        <v>22</v>
      </c>
      <c r="J382" s="4">
        <f t="shared" si="21"/>
        <v>25.3245</v>
      </c>
      <c r="K382" s="126">
        <f t="shared" si="20"/>
        <v>557.14</v>
      </c>
      <c r="L382" s="227">
        <f>_xlfn.XLOOKUP(A382,[1]TB_Q2!$A:$A,[1]TB_Q2!$H:$H)</f>
        <v>22</v>
      </c>
      <c r="M382" s="227">
        <f t="shared" si="22"/>
        <v>0</v>
      </c>
    </row>
    <row r="383" spans="1:13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23"/>
        <v>3740.16</v>
      </c>
      <c r="J383" s="4">
        <f t="shared" si="21"/>
        <v>25.3245</v>
      </c>
      <c r="K383" s="126">
        <f t="shared" si="20"/>
        <v>94717.68</v>
      </c>
      <c r="L383" s="227">
        <f>_xlfn.XLOOKUP(A383,[1]TB_Q2!$A:$A,[1]TB_Q2!$H:$H)</f>
        <v>3740.16</v>
      </c>
      <c r="M383" s="227">
        <f t="shared" si="22"/>
        <v>0</v>
      </c>
    </row>
    <row r="384" spans="1:13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23"/>
        <v>474.6</v>
      </c>
      <c r="J384" s="4">
        <f t="shared" si="21"/>
        <v>25.3245</v>
      </c>
      <c r="K384" s="126">
        <f t="shared" si="20"/>
        <v>12019.01</v>
      </c>
      <c r="L384" s="227">
        <f>_xlfn.XLOOKUP(A384,[1]TB_Q2!$A:$A,[1]TB_Q2!$H:$H)</f>
        <v>474.6</v>
      </c>
      <c r="M384" s="227">
        <f t="shared" si="22"/>
        <v>0</v>
      </c>
    </row>
    <row r="385" spans="1:13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23"/>
        <v>11091.53</v>
      </c>
      <c r="J385" s="4">
        <f t="shared" si="21"/>
        <v>25.3245</v>
      </c>
      <c r="K385" s="126">
        <f t="shared" si="20"/>
        <v>280887.45</v>
      </c>
      <c r="L385" s="227">
        <f>_xlfn.XLOOKUP(A385,[1]TB_Q2!$A:$A,[1]TB_Q2!$H:$H)</f>
        <v>11091.53</v>
      </c>
      <c r="M385" s="227">
        <f t="shared" si="22"/>
        <v>0</v>
      </c>
    </row>
    <row r="386" spans="1:13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23"/>
        <v>0</v>
      </c>
      <c r="J386" s="4">
        <f t="shared" si="21"/>
        <v>25.3245</v>
      </c>
      <c r="K386" s="126">
        <f t="shared" si="20"/>
        <v>0</v>
      </c>
      <c r="L386" s="227">
        <f>_xlfn.XLOOKUP(A386,[1]TB_Q2!$A:$A,[1]TB_Q2!$H:$H)</f>
        <v>0</v>
      </c>
      <c r="M386" s="227">
        <f t="shared" si="22"/>
        <v>0</v>
      </c>
    </row>
    <row r="387" spans="1:13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23"/>
        <v>0</v>
      </c>
      <c r="J387" s="4">
        <f t="shared" si="21"/>
        <v>25.3245</v>
      </c>
      <c r="K387" s="130">
        <f t="shared" si="20"/>
        <v>0</v>
      </c>
      <c r="L387" s="227">
        <f>_xlfn.XLOOKUP(A387,[1]TB_Q2!$A:$A,[1]TB_Q2!$H:$H)</f>
        <v>0</v>
      </c>
      <c r="M387" s="227">
        <f t="shared" si="22"/>
        <v>0</v>
      </c>
    </row>
    <row r="388" spans="1:13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23"/>
        <v>0</v>
      </c>
      <c r="J388" s="4">
        <f t="shared" si="21"/>
        <v>25.3245</v>
      </c>
      <c r="K388" s="126">
        <f t="shared" si="20"/>
        <v>0</v>
      </c>
      <c r="L388" s="227">
        <f>_xlfn.XLOOKUP(A388,[1]TB_Q2!$A:$A,[1]TB_Q2!$H:$H)</f>
        <v>0</v>
      </c>
      <c r="M388" s="227">
        <f t="shared" si="22"/>
        <v>0</v>
      </c>
    </row>
    <row r="389" spans="1:13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23"/>
        <v>163748.73000000001</v>
      </c>
      <c r="J389" s="4">
        <f t="shared" si="21"/>
        <v>25.3245</v>
      </c>
      <c r="K389" s="130">
        <f t="shared" si="20"/>
        <v>4146854.71</v>
      </c>
      <c r="L389" s="227">
        <f>_xlfn.XLOOKUP(A389,[1]TB_Q2!$A:$A,[1]TB_Q2!$H:$H)</f>
        <v>163748.73000000001</v>
      </c>
      <c r="M389" s="227">
        <f t="shared" si="22"/>
        <v>0</v>
      </c>
    </row>
    <row r="390" spans="1:13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23"/>
        <v>0</v>
      </c>
      <c r="J390" s="4">
        <f t="shared" si="21"/>
        <v>25.3245</v>
      </c>
      <c r="K390" s="126">
        <f t="shared" si="20"/>
        <v>0</v>
      </c>
      <c r="L390" s="227">
        <f>_xlfn.XLOOKUP(A390,[1]TB_Q2!$A:$A,[1]TB_Q2!$H:$H)</f>
        <v>0</v>
      </c>
      <c r="M390" s="227">
        <f t="shared" si="22"/>
        <v>0</v>
      </c>
    </row>
    <row r="391" spans="1:13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23"/>
        <v>494</v>
      </c>
      <c r="J391" s="4">
        <f t="shared" si="21"/>
        <v>25.3245</v>
      </c>
      <c r="K391" s="126">
        <f t="shared" si="20"/>
        <v>12510.3</v>
      </c>
      <c r="L391" s="227">
        <f>_xlfn.XLOOKUP(A391,[1]TB_Q2!$A:$A,[1]TB_Q2!$H:$H)</f>
        <v>494</v>
      </c>
      <c r="M391" s="227">
        <f t="shared" si="22"/>
        <v>0</v>
      </c>
    </row>
    <row r="392" spans="1:13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23"/>
        <v>21649.9</v>
      </c>
      <c r="J392" s="4">
        <f t="shared" si="21"/>
        <v>25.3245</v>
      </c>
      <c r="K392" s="126">
        <f t="shared" ref="K392:K428" si="24">ROUND(H392*J392,2)</f>
        <v>548272.89</v>
      </c>
      <c r="L392" s="227">
        <f>_xlfn.XLOOKUP(A392,[1]TB_Q2!$A:$A,[1]TB_Q2!$H:$H)</f>
        <v>21649.9</v>
      </c>
      <c r="M392" s="227">
        <f t="shared" si="22"/>
        <v>0</v>
      </c>
    </row>
    <row r="393" spans="1:13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23"/>
        <v>0</v>
      </c>
      <c r="J393" s="4">
        <f t="shared" ref="J393:J428" si="25">J392</f>
        <v>25.3245</v>
      </c>
      <c r="K393" s="126">
        <f t="shared" si="24"/>
        <v>0</v>
      </c>
      <c r="L393" s="227">
        <f>_xlfn.XLOOKUP(A393,[1]TB_Q2!$A:$A,[1]TB_Q2!$H:$H)</f>
        <v>0</v>
      </c>
      <c r="M393" s="227">
        <f t="shared" ref="M393:M448" si="26">+L393-H393</f>
        <v>0</v>
      </c>
    </row>
    <row r="394" spans="1:13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23"/>
        <v>0</v>
      </c>
      <c r="J394" s="4">
        <f t="shared" si="25"/>
        <v>25.3245</v>
      </c>
      <c r="K394" s="126">
        <f t="shared" si="24"/>
        <v>0</v>
      </c>
      <c r="L394" s="227">
        <f>_xlfn.XLOOKUP(A394,[1]TB_Q2!$A:$A,[1]TB_Q2!$H:$H)</f>
        <v>0</v>
      </c>
      <c r="M394" s="227">
        <f t="shared" si="26"/>
        <v>0</v>
      </c>
    </row>
    <row r="395" spans="1:13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23"/>
        <v>67968.929999999993</v>
      </c>
      <c r="J395" s="4">
        <f t="shared" si="25"/>
        <v>25.3245</v>
      </c>
      <c r="K395" s="126">
        <f t="shared" si="24"/>
        <v>1721279.17</v>
      </c>
      <c r="L395" s="227">
        <f>_xlfn.XLOOKUP(A395,[1]TB_Q2!$A:$A,[1]TB_Q2!$H:$H)</f>
        <v>67968.929999999993</v>
      </c>
      <c r="M395" s="227">
        <f t="shared" si="26"/>
        <v>0</v>
      </c>
    </row>
    <row r="396" spans="1:13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23"/>
        <v>50</v>
      </c>
      <c r="J396" s="4">
        <f t="shared" si="25"/>
        <v>25.3245</v>
      </c>
      <c r="K396" s="126">
        <f t="shared" si="24"/>
        <v>1266.23</v>
      </c>
      <c r="L396" s="227">
        <f>_xlfn.XLOOKUP(A396,[1]TB_Q2!$A:$A,[1]TB_Q2!$H:$H)</f>
        <v>50</v>
      </c>
      <c r="M396" s="227">
        <f t="shared" si="26"/>
        <v>0</v>
      </c>
    </row>
    <row r="397" spans="1:13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23"/>
        <v>563.38</v>
      </c>
      <c r="J397" s="4">
        <f t="shared" si="25"/>
        <v>25.3245</v>
      </c>
      <c r="K397" s="126">
        <f t="shared" si="24"/>
        <v>14267.32</v>
      </c>
      <c r="L397" s="227">
        <f>_xlfn.XLOOKUP(A397,[1]TB_Q2!$A:$A,[1]TB_Q2!$H:$H)</f>
        <v>563.38</v>
      </c>
      <c r="M397" s="227">
        <f t="shared" si="26"/>
        <v>0</v>
      </c>
    </row>
    <row r="398" spans="1:13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23"/>
        <v>202.75</v>
      </c>
      <c r="J398" s="4">
        <f t="shared" si="25"/>
        <v>25.3245</v>
      </c>
      <c r="K398" s="126">
        <f t="shared" si="24"/>
        <v>5134.54</v>
      </c>
      <c r="L398" s="227">
        <f>_xlfn.XLOOKUP(A398,[1]TB_Q2!$A:$A,[1]TB_Q2!$H:$H)</f>
        <v>202.75</v>
      </c>
      <c r="M398" s="227">
        <f t="shared" si="26"/>
        <v>0</v>
      </c>
    </row>
    <row r="399" spans="1:13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7">ROUND(C399-D399+E399-F399,2)</f>
        <v>327322.81</v>
      </c>
      <c r="J399" s="4">
        <f t="shared" si="25"/>
        <v>25.3245</v>
      </c>
      <c r="K399" s="130">
        <f t="shared" si="24"/>
        <v>8289286.5</v>
      </c>
      <c r="L399" s="227">
        <f>_xlfn.XLOOKUP(A399,[1]TB_Q2!$A:$A,[1]TB_Q2!$H:$H)</f>
        <v>327322.81</v>
      </c>
      <c r="M399" s="227">
        <f t="shared" si="26"/>
        <v>0</v>
      </c>
    </row>
    <row r="400" spans="1:13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7"/>
        <v>1480.86</v>
      </c>
      <c r="J400" s="4">
        <f t="shared" si="25"/>
        <v>25.3245</v>
      </c>
      <c r="K400" s="126">
        <f t="shared" si="24"/>
        <v>37502.04</v>
      </c>
      <c r="L400" s="227">
        <f>_xlfn.XLOOKUP(A400,[1]TB_Q2!$A:$A,[1]TB_Q2!$H:$H)</f>
        <v>1480.86</v>
      </c>
      <c r="M400" s="227">
        <f t="shared" si="26"/>
        <v>0</v>
      </c>
    </row>
    <row r="401" spans="1:13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7"/>
        <v>0</v>
      </c>
      <c r="J401" s="4">
        <f t="shared" si="25"/>
        <v>25.3245</v>
      </c>
      <c r="K401" s="126">
        <f t="shared" si="24"/>
        <v>0</v>
      </c>
      <c r="L401" s="227">
        <f>_xlfn.XLOOKUP(A401,[1]TB_Q2!$A:$A,[1]TB_Q2!$H:$H)</f>
        <v>0</v>
      </c>
      <c r="M401" s="227">
        <f t="shared" si="26"/>
        <v>0</v>
      </c>
    </row>
    <row r="402" spans="1:13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7"/>
        <v>22755.27</v>
      </c>
      <c r="J402" s="4">
        <f t="shared" si="25"/>
        <v>25.3245</v>
      </c>
      <c r="K402" s="126">
        <f t="shared" si="24"/>
        <v>576265.84</v>
      </c>
      <c r="L402" s="227">
        <f>_xlfn.XLOOKUP(A402,[1]TB_Q2!$A:$A,[1]TB_Q2!$H:$H)</f>
        <v>22755.27</v>
      </c>
      <c r="M402" s="227">
        <f t="shared" si="26"/>
        <v>0</v>
      </c>
    </row>
    <row r="403" spans="1:13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7"/>
        <v>0</v>
      </c>
      <c r="J403" s="4">
        <f t="shared" si="25"/>
        <v>25.3245</v>
      </c>
      <c r="K403" s="126">
        <f t="shared" si="24"/>
        <v>0</v>
      </c>
      <c r="L403" s="227">
        <f>_xlfn.XLOOKUP(A403,[1]TB_Q2!$A:$A,[1]TB_Q2!$H:$H)</f>
        <v>0</v>
      </c>
      <c r="M403" s="227">
        <f t="shared" si="26"/>
        <v>0</v>
      </c>
    </row>
    <row r="404" spans="1:13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7"/>
        <v>43520.58</v>
      </c>
      <c r="J404" s="4">
        <f t="shared" si="25"/>
        <v>25.3245</v>
      </c>
      <c r="K404" s="126">
        <f t="shared" si="24"/>
        <v>1102136.93</v>
      </c>
      <c r="L404" s="227">
        <f>_xlfn.XLOOKUP(A404,[1]TB_Q2!$A:$A,[1]TB_Q2!$H:$H)</f>
        <v>43520.58</v>
      </c>
      <c r="M404" s="227">
        <f t="shared" si="26"/>
        <v>0</v>
      </c>
    </row>
    <row r="405" spans="1:13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7"/>
        <v>7357.95</v>
      </c>
      <c r="J405" s="4">
        <f t="shared" si="25"/>
        <v>25.3245</v>
      </c>
      <c r="K405" s="126">
        <f t="shared" si="24"/>
        <v>186336.4</v>
      </c>
      <c r="L405" s="227">
        <f>_xlfn.XLOOKUP(A405,[1]TB_Q2!$A:$A,[1]TB_Q2!$H:$H)</f>
        <v>7357.95</v>
      </c>
      <c r="M405" s="227">
        <f t="shared" si="26"/>
        <v>0</v>
      </c>
    </row>
    <row r="406" spans="1:13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7"/>
        <v>5500.02</v>
      </c>
      <c r="J406" s="4">
        <f t="shared" si="25"/>
        <v>25.3245</v>
      </c>
      <c r="K406" s="126">
        <f t="shared" si="24"/>
        <v>139285.26</v>
      </c>
      <c r="L406" s="227">
        <f>_xlfn.XLOOKUP(A406,[1]TB_Q2!$A:$A,[1]TB_Q2!$H:$H)</f>
        <v>5500.02</v>
      </c>
      <c r="M406" s="227">
        <f t="shared" si="26"/>
        <v>0</v>
      </c>
    </row>
    <row r="407" spans="1:13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7"/>
        <v>300</v>
      </c>
      <c r="J407" s="4">
        <f t="shared" si="25"/>
        <v>25.3245</v>
      </c>
      <c r="K407" s="126">
        <f t="shared" si="24"/>
        <v>7597.35</v>
      </c>
      <c r="L407" s="227">
        <f>_xlfn.XLOOKUP(A407,[1]TB_Q2!$A:$A,[1]TB_Q2!$H:$H)</f>
        <v>300</v>
      </c>
      <c r="M407" s="227">
        <f t="shared" si="26"/>
        <v>0</v>
      </c>
    </row>
    <row r="408" spans="1:13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7"/>
        <v>1000.02</v>
      </c>
      <c r="J408" s="4">
        <f t="shared" si="25"/>
        <v>25.3245</v>
      </c>
      <c r="K408" s="126">
        <f t="shared" si="24"/>
        <v>25325.01</v>
      </c>
      <c r="L408" s="227">
        <f>_xlfn.XLOOKUP(A408,[1]TB_Q2!$A:$A,[1]TB_Q2!$H:$H)</f>
        <v>1000.02</v>
      </c>
      <c r="M408" s="227">
        <f t="shared" si="26"/>
        <v>0</v>
      </c>
    </row>
    <row r="409" spans="1:13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7"/>
        <v>0</v>
      </c>
      <c r="J409" s="4">
        <f t="shared" si="25"/>
        <v>25.3245</v>
      </c>
      <c r="K409" s="126">
        <f t="shared" si="24"/>
        <v>0</v>
      </c>
      <c r="L409" s="227">
        <f>_xlfn.XLOOKUP(A409,[1]TB_Q2!$A:$A,[1]TB_Q2!$H:$H)</f>
        <v>0</v>
      </c>
      <c r="M409" s="227">
        <f t="shared" si="26"/>
        <v>0</v>
      </c>
    </row>
    <row r="410" spans="1:13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7"/>
        <v>650</v>
      </c>
      <c r="J410" s="4">
        <f t="shared" si="25"/>
        <v>25.3245</v>
      </c>
      <c r="K410" s="126">
        <f t="shared" si="24"/>
        <v>16460.93</v>
      </c>
      <c r="L410" s="227">
        <f>_xlfn.XLOOKUP(A410,[1]TB_Q2!$A:$A,[1]TB_Q2!$H:$H)</f>
        <v>650</v>
      </c>
      <c r="M410" s="227">
        <f t="shared" si="26"/>
        <v>0</v>
      </c>
    </row>
    <row r="411" spans="1:13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7"/>
        <v>0</v>
      </c>
      <c r="J411" s="4">
        <f t="shared" si="25"/>
        <v>25.3245</v>
      </c>
      <c r="K411" s="126">
        <f t="shared" si="24"/>
        <v>0</v>
      </c>
      <c r="L411" s="227">
        <f>_xlfn.XLOOKUP(A411,[1]TB_Q2!$A:$A,[1]TB_Q2!$H:$H)</f>
        <v>0</v>
      </c>
      <c r="M411" s="227">
        <f t="shared" si="26"/>
        <v>0</v>
      </c>
    </row>
    <row r="412" spans="1:13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7"/>
        <v>0</v>
      </c>
      <c r="J412" s="4">
        <f t="shared" si="25"/>
        <v>25.3245</v>
      </c>
      <c r="K412" s="126">
        <f t="shared" si="24"/>
        <v>0</v>
      </c>
      <c r="L412" s="227">
        <f>_xlfn.XLOOKUP(A412,[1]TB_Q2!$A:$A,[1]TB_Q2!$H:$H)</f>
        <v>0</v>
      </c>
      <c r="M412" s="227">
        <f t="shared" si="26"/>
        <v>0</v>
      </c>
    </row>
    <row r="413" spans="1:13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7"/>
        <v>500</v>
      </c>
      <c r="J413" s="4">
        <f t="shared" si="25"/>
        <v>25.3245</v>
      </c>
      <c r="K413" s="126">
        <f t="shared" si="24"/>
        <v>12662.25</v>
      </c>
      <c r="L413" s="227">
        <f>_xlfn.XLOOKUP(A413,[1]TB_Q2!$A:$A,[1]TB_Q2!$H:$H)</f>
        <v>500</v>
      </c>
      <c r="M413" s="227">
        <f t="shared" si="26"/>
        <v>0</v>
      </c>
    </row>
    <row r="414" spans="1:13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7"/>
        <v>-24308.720000000001</v>
      </c>
      <c r="J414" s="4">
        <f t="shared" si="25"/>
        <v>25.3245</v>
      </c>
      <c r="K414" s="126">
        <f t="shared" si="24"/>
        <v>-615606.18000000005</v>
      </c>
      <c r="L414" s="227">
        <f>_xlfn.XLOOKUP(A414,[1]TB_Q2!$A:$A,[1]TB_Q2!$H:$H)</f>
        <v>-24308.720000000001</v>
      </c>
      <c r="M414" s="227">
        <f t="shared" si="26"/>
        <v>0</v>
      </c>
    </row>
    <row r="415" spans="1:13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7"/>
        <v>169100.96</v>
      </c>
      <c r="J415" s="4">
        <f t="shared" si="25"/>
        <v>25.3245</v>
      </c>
      <c r="K415" s="126">
        <f t="shared" si="24"/>
        <v>4282397.26</v>
      </c>
      <c r="L415" s="227">
        <f>_xlfn.XLOOKUP(A415,[1]TB_Q2!$A:$A,[1]TB_Q2!$H:$H)</f>
        <v>169100.96</v>
      </c>
      <c r="M415" s="227">
        <f t="shared" si="26"/>
        <v>0</v>
      </c>
    </row>
    <row r="416" spans="1:13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7"/>
        <v>12472.28</v>
      </c>
      <c r="J416" s="4">
        <f t="shared" si="25"/>
        <v>25.3245</v>
      </c>
      <c r="K416" s="126">
        <f t="shared" si="24"/>
        <v>315854.25</v>
      </c>
      <c r="L416" s="227">
        <f>_xlfn.XLOOKUP(A416,[1]TB_Q2!$A:$A,[1]TB_Q2!$H:$H)</f>
        <v>12472.28</v>
      </c>
      <c r="M416" s="227">
        <f t="shared" si="26"/>
        <v>0</v>
      </c>
    </row>
    <row r="417" spans="1:13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7"/>
        <v>13925.45</v>
      </c>
      <c r="J417" s="4">
        <f t="shared" si="25"/>
        <v>25.3245</v>
      </c>
      <c r="K417" s="126">
        <f t="shared" si="24"/>
        <v>352655.06</v>
      </c>
      <c r="L417" s="227">
        <f>_xlfn.XLOOKUP(A417,[1]TB_Q2!$A:$A,[1]TB_Q2!$H:$H)</f>
        <v>13925.45</v>
      </c>
      <c r="M417" s="227">
        <f t="shared" si="26"/>
        <v>0</v>
      </c>
    </row>
    <row r="418" spans="1:13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7"/>
        <v>14861.11</v>
      </c>
      <c r="J418" s="4">
        <f t="shared" si="25"/>
        <v>25.3245</v>
      </c>
      <c r="K418" s="130">
        <f t="shared" si="24"/>
        <v>376350.18</v>
      </c>
      <c r="L418" s="227">
        <f>_xlfn.XLOOKUP(A418,[1]TB_Q2!$A:$A,[1]TB_Q2!$H:$H)</f>
        <v>14861.11</v>
      </c>
      <c r="M418" s="227">
        <f t="shared" si="26"/>
        <v>0</v>
      </c>
    </row>
    <row r="419" spans="1:13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7"/>
        <v>0</v>
      </c>
      <c r="J419" s="4">
        <f t="shared" si="25"/>
        <v>25.3245</v>
      </c>
      <c r="K419" s="126">
        <f t="shared" si="24"/>
        <v>0</v>
      </c>
      <c r="L419" s="227">
        <f>_xlfn.XLOOKUP(A419,[1]TB_Q2!$A:$A,[1]TB_Q2!$H:$H)</f>
        <v>0</v>
      </c>
      <c r="M419" s="227">
        <f t="shared" si="26"/>
        <v>0</v>
      </c>
    </row>
    <row r="420" spans="1:13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7"/>
        <v>0</v>
      </c>
      <c r="J420" s="4">
        <f t="shared" si="25"/>
        <v>25.3245</v>
      </c>
      <c r="K420" s="126">
        <f t="shared" si="24"/>
        <v>0</v>
      </c>
      <c r="L420" s="227">
        <f>_xlfn.XLOOKUP(A420,[1]TB_Q2!$A:$A,[1]TB_Q2!$H:$H)</f>
        <v>0</v>
      </c>
      <c r="M420" s="227">
        <f t="shared" si="26"/>
        <v>0</v>
      </c>
    </row>
    <row r="421" spans="1:13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7"/>
        <v>0</v>
      </c>
      <c r="J421" s="4">
        <f t="shared" si="25"/>
        <v>25.3245</v>
      </c>
      <c r="K421" s="126">
        <f t="shared" si="24"/>
        <v>0</v>
      </c>
      <c r="L421" s="227">
        <f>_xlfn.XLOOKUP(A421,[1]TB_Q2!$A:$A,[1]TB_Q2!$H:$H)</f>
        <v>0</v>
      </c>
      <c r="M421" s="227">
        <f t="shared" si="26"/>
        <v>0</v>
      </c>
    </row>
    <row r="422" spans="1:13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7"/>
        <v>0</v>
      </c>
      <c r="J422" s="4">
        <f t="shared" si="25"/>
        <v>25.3245</v>
      </c>
      <c r="K422" s="126">
        <f t="shared" si="24"/>
        <v>0</v>
      </c>
      <c r="L422" s="227">
        <f>_xlfn.XLOOKUP(A422,[1]TB_Q2!$A:$A,[1]TB_Q2!$H:$H)</f>
        <v>0</v>
      </c>
      <c r="M422" s="227">
        <f t="shared" si="26"/>
        <v>0</v>
      </c>
    </row>
    <row r="423" spans="1:13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7"/>
        <v>0</v>
      </c>
      <c r="J423" s="4">
        <f t="shared" si="25"/>
        <v>25.3245</v>
      </c>
      <c r="K423" s="126">
        <f t="shared" si="24"/>
        <v>0</v>
      </c>
      <c r="L423" s="227">
        <f>_xlfn.XLOOKUP(A423,[1]TB_Q2!$A:$A,[1]TB_Q2!$H:$H)</f>
        <v>0</v>
      </c>
      <c r="M423" s="227">
        <f t="shared" si="26"/>
        <v>0</v>
      </c>
    </row>
    <row r="424" spans="1:13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7"/>
        <v>-9689.9</v>
      </c>
      <c r="J424" s="4">
        <f t="shared" si="25"/>
        <v>25.3245</v>
      </c>
      <c r="K424" s="126">
        <f t="shared" si="24"/>
        <v>-245391.87</v>
      </c>
      <c r="L424" s="227">
        <f>_xlfn.XLOOKUP(A424,[1]TB_Q2!$A:$A,[1]TB_Q2!$H:$H)</f>
        <v>-9689.9</v>
      </c>
      <c r="M424" s="227">
        <f t="shared" si="26"/>
        <v>0</v>
      </c>
    </row>
    <row r="425" spans="1:13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7"/>
        <v>-3311.49</v>
      </c>
      <c r="J425" s="4">
        <f t="shared" si="25"/>
        <v>25.3245</v>
      </c>
      <c r="K425" s="126">
        <f t="shared" si="24"/>
        <v>-83861.83</v>
      </c>
      <c r="L425" s="227">
        <f>_xlfn.XLOOKUP(A425,[1]TB_Q2!$A:$A,[1]TB_Q2!$H:$H)</f>
        <v>-3311.49</v>
      </c>
      <c r="M425" s="227">
        <f t="shared" si="26"/>
        <v>0</v>
      </c>
    </row>
    <row r="426" spans="1:13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7"/>
        <v>-33014.160000000003</v>
      </c>
      <c r="J426" s="4">
        <f t="shared" si="25"/>
        <v>25.3245</v>
      </c>
      <c r="K426" s="126">
        <f t="shared" si="24"/>
        <v>-836067.09</v>
      </c>
      <c r="L426" s="227">
        <f>_xlfn.XLOOKUP(A426,[1]TB_Q2!$A:$A,[1]TB_Q2!$H:$H)</f>
        <v>-33014.160000000003</v>
      </c>
      <c r="M426" s="227">
        <f t="shared" si="26"/>
        <v>0</v>
      </c>
    </row>
    <row r="427" spans="1:13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7"/>
        <v>-1265815.02</v>
      </c>
      <c r="J427" s="4">
        <f t="shared" si="25"/>
        <v>25.3245</v>
      </c>
      <c r="K427" s="126">
        <f t="shared" si="24"/>
        <v>-32056132.469999999</v>
      </c>
      <c r="L427" s="227">
        <f>_xlfn.XLOOKUP(A427,[1]TB_Q2!$A:$A,[1]TB_Q2!$H:$H)</f>
        <v>-1265815.02</v>
      </c>
      <c r="M427" s="227">
        <f t="shared" si="26"/>
        <v>0</v>
      </c>
    </row>
    <row r="428" spans="1:13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7"/>
        <v>0</v>
      </c>
      <c r="J428" s="4">
        <f t="shared" si="25"/>
        <v>25.3245</v>
      </c>
      <c r="K428" s="126">
        <f t="shared" si="24"/>
        <v>0</v>
      </c>
      <c r="L428" s="227">
        <f>_xlfn.XLOOKUP(A428,[1]TB_Q2!$A:$A,[1]TB_Q2!$H:$H)</f>
        <v>0</v>
      </c>
      <c r="M428" s="227">
        <f t="shared" si="26"/>
        <v>0</v>
      </c>
    </row>
    <row r="429" spans="1:13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8">SUM(D8:D428)</f>
        <v>12163512.810000002</v>
      </c>
      <c r="E429" s="280">
        <f t="shared" si="28"/>
        <v>392970.63000000006</v>
      </c>
      <c r="F429" s="280">
        <f t="shared" si="28"/>
        <v>392970.63</v>
      </c>
      <c r="H429" s="40">
        <f t="shared" ref="H429" si="29">SUM(H8:H428)</f>
        <v>1.1641532182693481E-9</v>
      </c>
      <c r="K429" s="40">
        <f t="shared" ref="K429" si="30">SUM(K8:K428)</f>
        <v>5.0000030547380447E-2</v>
      </c>
      <c r="L429" s="227"/>
      <c r="M429" s="227"/>
    </row>
    <row r="430" spans="1:13" ht="15" thickTop="1">
      <c r="A430" s="269"/>
      <c r="D430" s="281">
        <f>C429-D429</f>
        <v>0</v>
      </c>
      <c r="F430" s="281">
        <f>E429-F429</f>
        <v>0</v>
      </c>
      <c r="L430" s="227"/>
      <c r="M430" s="227"/>
    </row>
    <row r="431" spans="1:13">
      <c r="L431" s="227"/>
      <c r="M431" s="227"/>
    </row>
    <row r="432" spans="1:13">
      <c r="L432" s="227"/>
      <c r="M432" s="227"/>
    </row>
    <row r="433" spans="12:13">
      <c r="L433" s="227"/>
      <c r="M433" s="227"/>
    </row>
    <row r="434" spans="12:13">
      <c r="L434" s="227"/>
      <c r="M434" s="227"/>
    </row>
    <row r="435" spans="12:13">
      <c r="L435" s="227"/>
      <c r="M435" s="227"/>
    </row>
    <row r="436" spans="12:13">
      <c r="L436" s="227"/>
      <c r="M436" s="227"/>
    </row>
    <row r="437" spans="12:13">
      <c r="L437" s="227"/>
      <c r="M437" s="227"/>
    </row>
    <row r="438" spans="12:13">
      <c r="L438" s="227"/>
      <c r="M438" s="227"/>
    </row>
    <row r="439" spans="12:13">
      <c r="L439" s="227"/>
      <c r="M439" s="227"/>
    </row>
    <row r="440" spans="12:13">
      <c r="L440" s="227"/>
      <c r="M440" s="227"/>
    </row>
    <row r="441" spans="12:13">
      <c r="L441" s="227"/>
      <c r="M441" s="227"/>
    </row>
    <row r="442" spans="12:13">
      <c r="L442" s="227"/>
      <c r="M442" s="227"/>
    </row>
    <row r="443" spans="12:13">
      <c r="L443" s="227"/>
      <c r="M443" s="227"/>
    </row>
    <row r="444" spans="12:13">
      <c r="L444" s="227"/>
      <c r="M444" s="227"/>
    </row>
    <row r="445" spans="12:13">
      <c r="L445" s="227"/>
      <c r="M445" s="227"/>
    </row>
    <row r="446" spans="12:13">
      <c r="L446" s="227"/>
      <c r="M446" s="227"/>
    </row>
    <row r="447" spans="12:13">
      <c r="L447" s="227"/>
      <c r="M447" s="227"/>
    </row>
    <row r="448" spans="12:13" ht="17.899999999999999" customHeight="1">
      <c r="L448" s="227"/>
      <c r="M448" s="227"/>
    </row>
  </sheetData>
  <autoFilter ref="A7:M448" xr:uid="{00000000-0001-0000-0900-000000000000}"/>
  <conditionalFormatting sqref="C113">
    <cfRule type="duplicateValues" dxfId="20" priority="3"/>
  </conditionalFormatting>
  <conditionalFormatting sqref="D177">
    <cfRule type="duplicateValues" dxfId="19" priority="1"/>
  </conditionalFormatting>
  <conditionalFormatting sqref="D253">
    <cfRule type="duplicateValues" dxfId="1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Normal="10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Ex.rate25!V9</f>
        <v>33.5306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33.5306</v>
      </c>
      <c r="K8" s="126">
        <f t="shared" ref="K8:K71" si="0">ROUND(H8*J8,2)</f>
        <v>12060942.74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33.5306</v>
      </c>
      <c r="K9" s="126">
        <f t="shared" si="0"/>
        <v>-11119282.439999999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33.5306</v>
      </c>
      <c r="K10" s="126">
        <f t="shared" si="0"/>
        <v>1189172.1200000001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33.5306</v>
      </c>
      <c r="K11" s="126">
        <f t="shared" si="0"/>
        <v>-951323.14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33.5306</v>
      </c>
      <c r="K12" s="126">
        <f t="shared" si="0"/>
        <v>1403910.8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33.5306</v>
      </c>
      <c r="K13" s="126">
        <f t="shared" si="0"/>
        <v>-1128744.95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33.5306</v>
      </c>
      <c r="K14" s="126">
        <f t="shared" si="0"/>
        <v>96568.13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33.5306</v>
      </c>
      <c r="K15" s="126">
        <f t="shared" si="0"/>
        <v>-14485.22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33.5306</v>
      </c>
      <c r="K16" s="130">
        <f t="shared" si="0"/>
        <v>28208891.41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33.5306</v>
      </c>
      <c r="K17" s="130">
        <f t="shared" si="0"/>
        <v>-10454668.060000001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33.5306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33.5306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33.5306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33.5306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33.5306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33.5306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33.5306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33.5306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33.5306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33.5306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33.5306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33.5306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33.5306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33.5306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33.5306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33.5306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33.5306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33.5306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33.5306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33.5306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33.5306</v>
      </c>
      <c r="K38" s="126">
        <f t="shared" si="0"/>
        <v>69971057.219999999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33.5306</v>
      </c>
      <c r="K39" s="126">
        <f t="shared" si="0"/>
        <v>5375770.3099999996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33.5306</v>
      </c>
      <c r="K40" s="126">
        <f t="shared" si="0"/>
        <v>5300866.6399999997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33.5306</v>
      </c>
      <c r="K41" s="126">
        <f t="shared" si="0"/>
        <v>12267701.470000001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33.5306</v>
      </c>
      <c r="K42" s="126">
        <f t="shared" si="0"/>
        <v>1950702.34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33.5306</v>
      </c>
      <c r="K43" s="126">
        <f t="shared" si="0"/>
        <v>2138916.9700000002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33.5306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33.5306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33.5306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33.5306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33.5306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33.5306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33.5306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33.5306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33.5306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33.5306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33.5306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33.5306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33.5306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33.5306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33.5306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33.5306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33.5306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33.5306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33.5306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33.5306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33.5306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33.5306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33.5306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33.5306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33.5306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33.5306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33.5306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33.5306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33.5306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33.5306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33.5306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33.5306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33.5306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33.5306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33.5306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33.5306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33.5306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33.5306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33.5306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33.5306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33.5306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33.5306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33.5306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33.5306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33.5306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33.5306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33.5306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33.5306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33.5306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33.5306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33.5306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33.5306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33.5306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33.5306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33.5306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33.5306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33.5306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33.5306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33.5306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33.5306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33.5306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33.5306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33.5306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33.5306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33.5306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33.5306</v>
      </c>
      <c r="K109" s="126">
        <f t="shared" si="3"/>
        <v>51334007.380000003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33.5306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33.5306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33.5306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33.5306</v>
      </c>
      <c r="K113" s="126">
        <f t="shared" si="3"/>
        <v>7131070.0599999996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33.5306</v>
      </c>
      <c r="K114" s="126">
        <f t="shared" si="3"/>
        <v>15828143.199999999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33.5306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33.5306</v>
      </c>
      <c r="K116" s="126">
        <f t="shared" si="3"/>
        <v>4830365.26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33.5306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33.5306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33.5306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33.5306</v>
      </c>
      <c r="K120" s="126">
        <f t="shared" si="3"/>
        <v>2304736.19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33.5306</v>
      </c>
      <c r="K121" s="126">
        <f t="shared" si="3"/>
        <v>593346.77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33.5306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33.5306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33.5306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33.5306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33.5306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33.5306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33.5306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33.5306</v>
      </c>
      <c r="K129" s="126">
        <f t="shared" si="3"/>
        <v>1620801.81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33.5306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33.5306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33.5306</v>
      </c>
      <c r="K132" s="130">
        <f t="shared" si="3"/>
        <v>3097112.55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33.5306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33.5306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33.5306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33.5306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33.5306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33.5306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33.5306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33.5306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33.5306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33.5306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33.5306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33.5306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33.5306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33.5306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33.5306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33.5306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33.5306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33.5306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33.5306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33.5306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33.5306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33.5306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33.5306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33.5306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33.5306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33.5306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33.5306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33.5306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33.5306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33.5306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33.5306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33.5306</v>
      </c>
      <c r="K164" s="130">
        <f t="shared" si="6"/>
        <v>-13224341.890000001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33.5306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33.5306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33.5306</v>
      </c>
      <c r="K167" s="126">
        <f t="shared" si="6"/>
        <v>-7307251.9000000004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33.5306</v>
      </c>
      <c r="K168" s="126">
        <f t="shared" si="6"/>
        <v>-16374.67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33.5306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33.5306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33.5306</v>
      </c>
      <c r="K171" s="126">
        <f t="shared" si="6"/>
        <v>-723137.35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33.5306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33.5306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33.5306</v>
      </c>
      <c r="K174" s="126">
        <f t="shared" si="6"/>
        <v>-9903697.5999999996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33.5306</v>
      </c>
      <c r="K175" s="126">
        <f t="shared" si="6"/>
        <v>-1969118.69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33.5306</v>
      </c>
      <c r="K176" s="126">
        <f t="shared" si="6"/>
        <v>-4993967.09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33.5306</v>
      </c>
      <c r="K177" s="126">
        <f t="shared" si="6"/>
        <v>-13673828.98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33.5306</v>
      </c>
      <c r="K178" s="126">
        <f t="shared" si="6"/>
        <v>-608180.03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33.5306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33.5306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33.5306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33.5306</v>
      </c>
      <c r="K182" s="126">
        <f t="shared" si="6"/>
        <v>-3018218.06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33.5306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33.5306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33.5306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33.5306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33.5306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33.5306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33.5306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33.5306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33.5306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33.5306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33.5306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33.5306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33.5306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33.5306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33.5306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33.5306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33.5306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33.5306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33.5306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33.5306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33.5306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33.5306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33.5306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33.5306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33.5306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33.5306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33.5306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33.5306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33.5306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33.5306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33.5306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33.5306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33.5306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33.5306</v>
      </c>
      <c r="K216" s="126">
        <f t="shared" si="9"/>
        <v>-16765300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33.5306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33.5306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33.5306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33.5306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33.5306</v>
      </c>
      <c r="K221" s="130">
        <f t="shared" si="9"/>
        <v>-147192239.25999999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33.5306</v>
      </c>
      <c r="K222" s="126">
        <f t="shared" si="9"/>
        <v>50295900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33.5306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33.5306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33.5306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33.5306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33.5306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33.5306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33.5306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33.5306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33.5306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33.5306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33.5306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33.5306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33.5306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33.5306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33.5306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33.5306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33.5306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33.5306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33.5306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33.5306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33.5306</v>
      </c>
      <c r="K243" s="126">
        <f t="shared" si="9"/>
        <v>-81669227.700000003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33.5306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33.5306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33.5306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33.5306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33.5306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33.5306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33.5306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33.5306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33.5306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33.5306</v>
      </c>
      <c r="K253" s="126">
        <f t="shared" si="9"/>
        <v>-44441794.560000002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33.5306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33.5306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33.5306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33.5306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33.5306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33.5306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33.5306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33.5306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33.5306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33.5306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33.5306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33.5306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33.5306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33.5306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33.5306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33.5306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33.5306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33.5306</v>
      </c>
      <c r="K271" s="126">
        <f t="shared" si="12"/>
        <v>3666309.57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33.5306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33.5306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33.5306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33.5306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33.5306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33.5306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33.5306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33.5306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33.5306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33.5306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33.5306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33.5306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33.5306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33.5306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33.5306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33.5306</v>
      </c>
      <c r="K287" s="126">
        <f t="shared" si="12"/>
        <v>59224182.049999997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33.5306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33.5306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33.5306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33.5306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33.5306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33.5306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33.5306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33.5306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33.5306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33.5306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33.5306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33.5306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33.5306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33.5306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33.5306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33.5306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33.5306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33.5306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33.5306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33.5306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33.5306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33.5306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33.5306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33.5306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33.5306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33.5306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33.5306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33.5306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33.5306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33.5306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33.5306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33.5306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33.5306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33.5306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33.5306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33.5306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33.5306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33.5306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33.5306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33.5306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33.5306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33.5306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33.5306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33.5306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33.5306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33.5306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33.5306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33.5306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33.5306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33.5306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33.5306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33.5306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33.5306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33.5306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33.5306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33.5306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33.5306</v>
      </c>
      <c r="K344" s="126">
        <f t="shared" si="15"/>
        <v>33606635.329999998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33.5306</v>
      </c>
      <c r="K345" s="126">
        <f t="shared" si="15"/>
        <v>3408296.63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33.5306</v>
      </c>
      <c r="K346" s="126">
        <f t="shared" si="15"/>
        <v>997535.35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33.5306</v>
      </c>
      <c r="K347" s="126">
        <f t="shared" si="15"/>
        <v>271524.76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33.5306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33.5306</v>
      </c>
      <c r="K349" s="126">
        <f t="shared" si="15"/>
        <v>437402.99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33.5306</v>
      </c>
      <c r="K350" s="126">
        <f t="shared" si="15"/>
        <v>931130.34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33.5306</v>
      </c>
      <c r="K351" s="126">
        <f t="shared" si="15"/>
        <v>236411.18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33.5306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33.5306</v>
      </c>
      <c r="K353" s="126">
        <f t="shared" si="15"/>
        <v>51020.5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33.5306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33.5306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33.5306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33.5306</v>
      </c>
      <c r="K357" s="126">
        <f t="shared" si="15"/>
        <v>2912534.98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33.5306</v>
      </c>
      <c r="K358" s="126">
        <f t="shared" si="15"/>
        <v>41779.129999999997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33.5306</v>
      </c>
      <c r="K359" s="126">
        <f t="shared" si="15"/>
        <v>322335.02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33.5306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33.5306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33.5306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33.5306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33.5306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33.5306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33.5306</v>
      </c>
      <c r="K366" s="126">
        <f t="shared" si="15"/>
        <v>-78476.36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33.5306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33.5306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33.5306</v>
      </c>
      <c r="K369" s="126">
        <f t="shared" si="15"/>
        <v>330372.64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33.5306</v>
      </c>
      <c r="K370" s="126">
        <f t="shared" si="15"/>
        <v>90068.89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33.5306</v>
      </c>
      <c r="K371" s="126">
        <f t="shared" si="15"/>
        <v>69.739999999999995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33.5306</v>
      </c>
      <c r="K372" s="126">
        <f t="shared" si="15"/>
        <v>46473.41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33.5306</v>
      </c>
      <c r="K373" s="126">
        <f t="shared" si="15"/>
        <v>37179.06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33.5306</v>
      </c>
      <c r="K374" s="130">
        <f t="shared" si="15"/>
        <v>-136023.92000000001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33.5306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33.5306</v>
      </c>
      <c r="K376" s="126">
        <f t="shared" si="15"/>
        <v>143443.91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33.5306</v>
      </c>
      <c r="K377" s="126">
        <f t="shared" si="15"/>
        <v>84213.11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33.5306</v>
      </c>
      <c r="K378" s="126">
        <f t="shared" si="15"/>
        <v>89513.96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33.5306</v>
      </c>
      <c r="K379" s="126">
        <f t="shared" si="15"/>
        <v>68208.95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33.5306</v>
      </c>
      <c r="K380" s="126">
        <f t="shared" si="15"/>
        <v>168181.78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33.5306</v>
      </c>
      <c r="K381" s="126">
        <f t="shared" si="15"/>
        <v>158935.04000000001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33.5306</v>
      </c>
      <c r="K382" s="126">
        <f t="shared" si="15"/>
        <v>737.67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33.5306</v>
      </c>
      <c r="K383" s="126">
        <f t="shared" si="15"/>
        <v>125409.81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33.5306</v>
      </c>
      <c r="K384" s="126">
        <f t="shared" si="15"/>
        <v>15913.62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33.5306</v>
      </c>
      <c r="K385" s="126">
        <f t="shared" si="15"/>
        <v>371905.66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33.5306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33.5306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33.5306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33.5306</v>
      </c>
      <c r="K389" s="130">
        <f t="shared" si="15"/>
        <v>5490593.1699999999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33.5306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33.5306</v>
      </c>
      <c r="K391" s="126">
        <f t="shared" si="15"/>
        <v>16564.12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33.5306</v>
      </c>
      <c r="K392" s="126">
        <f t="shared" ref="K392:K428" si="18">ROUND(H392*J392,2)</f>
        <v>725934.14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33.5306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33.5306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33.5306</v>
      </c>
      <c r="K395" s="126">
        <f t="shared" si="18"/>
        <v>2279039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33.5306</v>
      </c>
      <c r="K396" s="126">
        <f t="shared" si="18"/>
        <v>1676.53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33.5306</v>
      </c>
      <c r="K397" s="126">
        <f t="shared" si="18"/>
        <v>18890.47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33.5306</v>
      </c>
      <c r="K398" s="126">
        <f t="shared" si="18"/>
        <v>6798.33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33.5306</v>
      </c>
      <c r="K399" s="130">
        <f t="shared" si="18"/>
        <v>10975330.210000001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33.5306</v>
      </c>
      <c r="K400" s="126">
        <f t="shared" si="18"/>
        <v>49654.12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33.5306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33.5306</v>
      </c>
      <c r="K402" s="126">
        <f t="shared" si="18"/>
        <v>762997.86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33.5306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33.5306</v>
      </c>
      <c r="K404" s="126">
        <f t="shared" si="18"/>
        <v>1459271.16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33.5306</v>
      </c>
      <c r="K405" s="126">
        <f t="shared" si="18"/>
        <v>246716.48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33.5306</v>
      </c>
      <c r="K406" s="126">
        <f t="shared" si="18"/>
        <v>184418.97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33.5306</v>
      </c>
      <c r="K407" s="126">
        <f t="shared" si="18"/>
        <v>10059.18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33.5306</v>
      </c>
      <c r="K408" s="126">
        <f t="shared" si="18"/>
        <v>33531.269999999997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33.5306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33.5306</v>
      </c>
      <c r="K410" s="126">
        <f t="shared" si="18"/>
        <v>21794.89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33.5306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33.5306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33.5306</v>
      </c>
      <c r="K413" s="126">
        <f t="shared" si="18"/>
        <v>16765.3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33.5306</v>
      </c>
      <c r="K414" s="126">
        <f t="shared" si="18"/>
        <v>-815085.97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33.5306</v>
      </c>
      <c r="K415" s="126">
        <f t="shared" si="18"/>
        <v>5670056.6500000004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33.5306</v>
      </c>
      <c r="K416" s="126">
        <f t="shared" si="18"/>
        <v>418203.03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33.5306</v>
      </c>
      <c r="K417" s="126">
        <f t="shared" si="18"/>
        <v>466928.69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33.5306</v>
      </c>
      <c r="K418" s="130">
        <f t="shared" si="18"/>
        <v>498301.93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33.5306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33.5306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33.5306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33.5306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33.5306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33.5306</v>
      </c>
      <c r="K424" s="126">
        <f t="shared" si="18"/>
        <v>-324908.15999999997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33.5306</v>
      </c>
      <c r="K425" s="126">
        <f t="shared" si="18"/>
        <v>-111036.25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33.5306</v>
      </c>
      <c r="K426" s="126">
        <f t="shared" si="18"/>
        <v>-1106984.5900000001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33.5306</v>
      </c>
      <c r="K427" s="126">
        <f t="shared" si="18"/>
        <v>-42443537.109999999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33.5306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2.9802322387695313E-8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autoFilter ref="A7:L430" xr:uid="{00000000-0009-0000-0000-00000A000000}"/>
  <conditionalFormatting sqref="C113">
    <cfRule type="duplicateValues" dxfId="17" priority="3"/>
  </conditionalFormatting>
  <conditionalFormatting sqref="D177">
    <cfRule type="duplicateValues" dxfId="16" priority="1"/>
  </conditionalFormatting>
  <conditionalFormatting sqref="D253">
    <cfRule type="duplicateValues" dxfId="1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Normal="10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Ex.rate25!W15</f>
        <v>25.3245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25.3245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25.3245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25.3245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25.3245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25.3245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25.3245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25.3245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25.3245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25.3245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25.3245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25.3245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25.3245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25.3245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25.3245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25.3245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25.3245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25.3245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25.3245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25.3245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25.3245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25.3245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25.3245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25.3245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25.3245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25.3245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25.3245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25.3245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25.3245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25.3245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25.3245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25.3245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25.3245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25.3245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25.3245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25.3245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25.3245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25.3245</v>
      </c>
      <c r="K109" s="126">
        <f t="shared" si="3"/>
        <v>38770796.520000003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25.3245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25.3245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25.3245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25.3245</v>
      </c>
      <c r="K113" s="126">
        <f t="shared" si="3"/>
        <v>5385850.0499999998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25.3245</v>
      </c>
      <c r="K114" s="126">
        <f t="shared" si="3"/>
        <v>11954447.949999999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25.3245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25.3245</v>
      </c>
      <c r="K116" s="126">
        <f t="shared" si="3"/>
        <v>3648207.46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25.3245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25.3245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25.3245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25.3245</v>
      </c>
      <c r="K120" s="126">
        <f t="shared" si="3"/>
        <v>1740687.3600000001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25.3245</v>
      </c>
      <c r="K121" s="126">
        <f t="shared" si="3"/>
        <v>448134.25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25.3245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25.3245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25.3245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25.3245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25.3245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25.3245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25.3245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25.3245</v>
      </c>
      <c r="K129" s="126">
        <f t="shared" si="3"/>
        <v>1224135.43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25.3245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25.3245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25.3245</v>
      </c>
      <c r="K132" s="130">
        <f t="shared" si="3"/>
        <v>2339141.7599999998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25.3245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25.3245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25.3245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25.3245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25.3245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25.3245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25.3245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25.3245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25.3245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25.3245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25.3245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25.3245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25.3245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25.3245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25.3245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25.3245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25.3245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25.3245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25.3245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25.3245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25.3245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25.3245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25.3245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25.3245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25.3245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25.3245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25.3245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25.3245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25.3245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25.3245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25.3245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25.3245</v>
      </c>
      <c r="K164" s="130">
        <f t="shared" si="6"/>
        <v>-9987887.0700000003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25.3245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25.3245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25.3245</v>
      </c>
      <c r="K167" s="126">
        <f t="shared" si="6"/>
        <v>-5518914.0899999999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25.3245</v>
      </c>
      <c r="K168" s="126">
        <f t="shared" si="6"/>
        <v>-12367.22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25.3245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25.3245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25.3245</v>
      </c>
      <c r="K171" s="126">
        <f t="shared" si="6"/>
        <v>-546160.57999999996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25.3245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25.3245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25.3245</v>
      </c>
      <c r="K174" s="126">
        <f t="shared" si="6"/>
        <v>-7479919.5300000003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25.3245</v>
      </c>
      <c r="K175" s="126">
        <f t="shared" si="6"/>
        <v>-1487207.09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25.3245</v>
      </c>
      <c r="K176" s="126">
        <f t="shared" si="6"/>
        <v>-3771770.25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25.3245</v>
      </c>
      <c r="K177" s="126">
        <f t="shared" si="6"/>
        <v>-10327369.09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25.3245</v>
      </c>
      <c r="K178" s="126">
        <f t="shared" si="6"/>
        <v>-459337.3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25.3245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25.3245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25.3245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25.3245</v>
      </c>
      <c r="K182" s="126">
        <f t="shared" si="6"/>
        <v>-2279555.4900000002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25.3245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25.3245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25.3245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25.3245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25.3245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25.3245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25.3245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25.3245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25.3245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25.3245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25.3245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25.3245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25.3245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25.3245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25.3245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25.3245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25.3245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25.3245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25.3245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25.3245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25.3245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25.3245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25.3245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25.3245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25.3245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25.3245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25.3245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25.3245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25.3245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25.3245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25.3245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25.3245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25.3245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25.3245</v>
      </c>
      <c r="K216" s="126">
        <f t="shared" si="9"/>
        <v>-12662250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25.3245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25.3245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25.3245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25.3245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25.3245</v>
      </c>
      <c r="K221" s="130">
        <f t="shared" si="9"/>
        <v>-111169196.59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25.3245</v>
      </c>
      <c r="K222" s="126">
        <f t="shared" si="9"/>
        <v>37986750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25.3245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25.3245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25.3245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25.3245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25.3245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25.3245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25.3245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25.3245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25.3245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25.3245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25.3245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25.3245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25.3245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25.3245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25.3245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25.3245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25.3245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25.3245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25.3245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25.3245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25.3245</v>
      </c>
      <c r="K243" s="126">
        <f t="shared" si="9"/>
        <v>-61681937.009999998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25.3245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25.3245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25.3245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25.3245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25.3245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25.3245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25.3245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25.3245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25.3245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25.3245</v>
      </c>
      <c r="K253" s="126">
        <f t="shared" si="9"/>
        <v>-33565347.060000002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25.3245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25.3245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25.3245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25.3245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25.3245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25.3245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25.3245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25.3245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25.3245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25.3245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25.3245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25.3245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25.3245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25.3245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25.3245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25.3245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25.3245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25.3245</v>
      </c>
      <c r="K271" s="126">
        <f t="shared" si="12"/>
        <v>2769036.54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25.3245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25.3245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25.3245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25.3245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25.3245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25.3245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25.3245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25.3245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25.3245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25.3245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25.3245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25.3245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25.3245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25.3245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25.3245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25.3245</v>
      </c>
      <c r="K287" s="126">
        <f t="shared" si="12"/>
        <v>44729971.979999997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25.3245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25.3245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25.3245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25.3245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25.3245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25.3245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25.3245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25.3245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25.3245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25.3245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25.3245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25.3245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25.3245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25.3245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25.3245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25.3245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25.3245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25.3245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25.3245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25.3245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25.3245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25.3245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25.3245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25.3245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25.3245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25.3245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25.3245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25.3245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25.3245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25.3245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25.3245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25.3245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25.3245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25.3245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25.3245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25.3245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25.3245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25.3245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25.3245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25.3245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25.3245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25.3245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25.3245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25.3245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25.3245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25.3245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25.3245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25.3245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25.3245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25.3245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25.3245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25.3245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25.3245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25.3245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25.3245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25.3245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25.3245</v>
      </c>
      <c r="K344" s="126">
        <f t="shared" si="15"/>
        <v>25381926.850000001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25.3245</v>
      </c>
      <c r="K345" s="126">
        <f t="shared" si="15"/>
        <v>2574168.3199999998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25.3245</v>
      </c>
      <c r="K346" s="126">
        <f t="shared" si="15"/>
        <v>753403.88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25.3245</v>
      </c>
      <c r="K347" s="126">
        <f t="shared" si="15"/>
        <v>205073.24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25.3245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25.3245</v>
      </c>
      <c r="K349" s="126">
        <f t="shared" si="15"/>
        <v>330355.32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25.3245</v>
      </c>
      <c r="K350" s="126">
        <f t="shared" si="15"/>
        <v>703250.48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25.3245</v>
      </c>
      <c r="K351" s="126">
        <f t="shared" si="15"/>
        <v>178553.17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25.3245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25.3245</v>
      </c>
      <c r="K353" s="126">
        <f t="shared" si="15"/>
        <v>38534.01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25.3245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25.3245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25.3245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25.3245</v>
      </c>
      <c r="K357" s="126">
        <f t="shared" si="15"/>
        <v>2199736.7200000002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25.3245</v>
      </c>
      <c r="K358" s="126">
        <f t="shared" si="15"/>
        <v>31554.33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25.3245</v>
      </c>
      <c r="K359" s="126">
        <f t="shared" si="15"/>
        <v>243448.47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25.3245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25.3245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25.3245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25.3245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25.3245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25.3245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25.3245</v>
      </c>
      <c r="K366" s="126">
        <f t="shared" si="15"/>
        <v>-59270.47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25.3245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25.3245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25.3245</v>
      </c>
      <c r="K369" s="126">
        <f t="shared" si="15"/>
        <v>249519.01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25.3245</v>
      </c>
      <c r="K370" s="126">
        <f t="shared" si="15"/>
        <v>68025.91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25.3245</v>
      </c>
      <c r="K371" s="126">
        <f t="shared" si="15"/>
        <v>52.67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25.3245</v>
      </c>
      <c r="K372" s="126">
        <f t="shared" si="15"/>
        <v>35099.760000000002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25.3245</v>
      </c>
      <c r="K373" s="126">
        <f t="shared" si="15"/>
        <v>28080.06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25.3245</v>
      </c>
      <c r="K374" s="130">
        <f t="shared" si="15"/>
        <v>-102734.15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25.3245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25.3245</v>
      </c>
      <c r="K376" s="126">
        <f t="shared" si="15"/>
        <v>108338.21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25.3245</v>
      </c>
      <c r="K377" s="126">
        <f t="shared" si="15"/>
        <v>63603.24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25.3245</v>
      </c>
      <c r="K378" s="126">
        <f t="shared" si="15"/>
        <v>67606.789999999994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25.3245</v>
      </c>
      <c r="K379" s="126">
        <f t="shared" si="15"/>
        <v>51515.86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25.3245</v>
      </c>
      <c r="K380" s="126">
        <f t="shared" si="15"/>
        <v>127021.87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25.3245</v>
      </c>
      <c r="K381" s="126">
        <f t="shared" si="15"/>
        <v>120038.13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25.3245</v>
      </c>
      <c r="K382" s="126">
        <f t="shared" si="15"/>
        <v>557.14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25.3245</v>
      </c>
      <c r="K383" s="126">
        <f t="shared" si="15"/>
        <v>94717.68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25.3245</v>
      </c>
      <c r="K384" s="126">
        <f t="shared" si="15"/>
        <v>12019.01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25.3245</v>
      </c>
      <c r="K385" s="126">
        <f t="shared" si="15"/>
        <v>280887.45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25.3245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25.3245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25.3245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25.3245</v>
      </c>
      <c r="K389" s="130">
        <f t="shared" si="15"/>
        <v>4146854.71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25.3245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25.3245</v>
      </c>
      <c r="K391" s="126">
        <f t="shared" si="15"/>
        <v>12510.3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25.3245</v>
      </c>
      <c r="K392" s="126">
        <f t="shared" ref="K392:K428" si="18">ROUND(H392*J392,2)</f>
        <v>548272.89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25.3245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25.3245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25.3245</v>
      </c>
      <c r="K395" s="126">
        <f t="shared" si="18"/>
        <v>1721279.17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25.3245</v>
      </c>
      <c r="K396" s="126">
        <f t="shared" si="18"/>
        <v>1266.23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25.3245</v>
      </c>
      <c r="K397" s="126">
        <f t="shared" si="18"/>
        <v>14267.32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25.3245</v>
      </c>
      <c r="K398" s="126">
        <f t="shared" si="18"/>
        <v>5134.54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25.3245</v>
      </c>
      <c r="K399" s="130">
        <f t="shared" si="18"/>
        <v>8289286.5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25.3245</v>
      </c>
      <c r="K400" s="126">
        <f t="shared" si="18"/>
        <v>37502.04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25.3245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25.3245</v>
      </c>
      <c r="K402" s="126">
        <f t="shared" si="18"/>
        <v>576265.84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25.3245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25.3245</v>
      </c>
      <c r="K404" s="126">
        <f t="shared" si="18"/>
        <v>1102136.93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25.3245</v>
      </c>
      <c r="K405" s="126">
        <f t="shared" si="18"/>
        <v>186336.4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25.3245</v>
      </c>
      <c r="K406" s="126">
        <f t="shared" si="18"/>
        <v>139285.26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25.3245</v>
      </c>
      <c r="K407" s="126">
        <f t="shared" si="18"/>
        <v>7597.35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25.3245</v>
      </c>
      <c r="K408" s="126">
        <f t="shared" si="18"/>
        <v>25325.01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25.3245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25.3245</v>
      </c>
      <c r="K410" s="126">
        <f t="shared" si="18"/>
        <v>16460.93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25.3245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25.3245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25.3245</v>
      </c>
      <c r="K413" s="126">
        <f t="shared" si="18"/>
        <v>12662.25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25.3245</v>
      </c>
      <c r="K414" s="126">
        <f t="shared" si="18"/>
        <v>-615606.18000000005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25.3245</v>
      </c>
      <c r="K415" s="126">
        <f t="shared" si="18"/>
        <v>4282397.26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25.3245</v>
      </c>
      <c r="K416" s="126">
        <f t="shared" si="18"/>
        <v>315854.25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25.3245</v>
      </c>
      <c r="K417" s="126">
        <f t="shared" si="18"/>
        <v>352655.06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25.3245</v>
      </c>
      <c r="K418" s="130">
        <f t="shared" si="18"/>
        <v>376350.18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25.3245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25.3245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25.3245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25.3245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25.3245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25.3245</v>
      </c>
      <c r="K424" s="126">
        <f t="shared" si="18"/>
        <v>-245391.87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25.3245</v>
      </c>
      <c r="K425" s="126">
        <f t="shared" si="18"/>
        <v>-83861.83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25.3245</v>
      </c>
      <c r="K426" s="126">
        <f t="shared" si="18"/>
        <v>-836067.09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25.3245</v>
      </c>
      <c r="K427" s="126">
        <f t="shared" si="18"/>
        <v>-32056132.469999999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25.3245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5.0000030547380447E-2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autoFilter ref="A7:L430" xr:uid="{00000000-0009-0000-0000-00000B000000}"/>
  <conditionalFormatting sqref="C113">
    <cfRule type="duplicateValues" dxfId="14" priority="3"/>
  </conditionalFormatting>
  <conditionalFormatting sqref="D177">
    <cfRule type="duplicateValues" dxfId="13" priority="1"/>
  </conditionalFormatting>
  <conditionalFormatting sqref="D253"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="70" zoomScaleNormal="7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Ex.rate25!X15</f>
        <v>25.3245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25.3245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25.3245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25.3245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25.3245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25.3245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25.3245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25.3245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25.3245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25.3245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25.3245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25.3245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25.3245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25.3245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25.3245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25.3245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25.3245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25.3245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25.3245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25.3245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25.3245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25.3245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25.3245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25.3245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25.3245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25.3245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25.3245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25.3245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25.3245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25.3245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25.3245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25.3245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25.3245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25.3245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25.3245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25.3245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25.3245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25.3245</v>
      </c>
      <c r="K109" s="126">
        <f t="shared" si="3"/>
        <v>38770796.520000003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25.3245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25.3245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25.3245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25.3245</v>
      </c>
      <c r="K113" s="126">
        <f t="shared" si="3"/>
        <v>5385850.0499999998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25.3245</v>
      </c>
      <c r="K114" s="126">
        <f t="shared" si="3"/>
        <v>11954447.949999999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25.3245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25.3245</v>
      </c>
      <c r="K116" s="126">
        <f t="shared" si="3"/>
        <v>3648207.46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25.3245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25.3245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25.3245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25.3245</v>
      </c>
      <c r="K120" s="126">
        <f t="shared" si="3"/>
        <v>1740687.3600000001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25.3245</v>
      </c>
      <c r="K121" s="126">
        <f t="shared" si="3"/>
        <v>448134.25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25.3245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25.3245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25.3245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25.3245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25.3245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25.3245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25.3245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25.3245</v>
      </c>
      <c r="K129" s="126">
        <f t="shared" si="3"/>
        <v>1224135.43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25.3245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25.3245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25.3245</v>
      </c>
      <c r="K132" s="130">
        <f t="shared" si="3"/>
        <v>2339141.7599999998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25.3245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25.3245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25.3245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25.3245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25.3245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25.3245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25.3245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25.3245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25.3245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25.3245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25.3245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25.3245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25.3245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25.3245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25.3245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25.3245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25.3245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25.3245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25.3245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25.3245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25.3245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25.3245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25.3245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25.3245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25.3245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25.3245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25.3245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25.3245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25.3245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25.3245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25.3245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25.3245</v>
      </c>
      <c r="K164" s="130">
        <f t="shared" si="6"/>
        <v>-9987887.0700000003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25.3245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25.3245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25.3245</v>
      </c>
      <c r="K167" s="126">
        <f t="shared" si="6"/>
        <v>-5518914.0899999999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25.3245</v>
      </c>
      <c r="K168" s="126">
        <f t="shared" si="6"/>
        <v>-12367.22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25.3245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25.3245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25.3245</v>
      </c>
      <c r="K171" s="126">
        <f t="shared" si="6"/>
        <v>-546160.57999999996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25.3245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25.3245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25.3245</v>
      </c>
      <c r="K174" s="126">
        <f t="shared" si="6"/>
        <v>-7479919.5300000003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25.3245</v>
      </c>
      <c r="K175" s="126">
        <f t="shared" si="6"/>
        <v>-1487207.09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25.3245</v>
      </c>
      <c r="K176" s="126">
        <f t="shared" si="6"/>
        <v>-3771770.25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25.3245</v>
      </c>
      <c r="K177" s="126">
        <f t="shared" si="6"/>
        <v>-10327369.09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25.3245</v>
      </c>
      <c r="K178" s="126">
        <f t="shared" si="6"/>
        <v>-459337.3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25.3245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25.3245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25.3245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25.3245</v>
      </c>
      <c r="K182" s="126">
        <f t="shared" si="6"/>
        <v>-2279555.4900000002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25.3245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25.3245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25.3245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25.3245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25.3245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25.3245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25.3245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25.3245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25.3245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25.3245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25.3245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25.3245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25.3245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25.3245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25.3245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25.3245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25.3245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25.3245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25.3245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25.3245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25.3245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25.3245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25.3245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25.3245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25.3245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25.3245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25.3245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25.3245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25.3245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25.3245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25.3245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25.3245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25.3245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25.3245</v>
      </c>
      <c r="K216" s="126">
        <f t="shared" si="9"/>
        <v>-12662250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25.3245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25.3245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25.3245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25.3245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25.3245</v>
      </c>
      <c r="K221" s="130">
        <f t="shared" si="9"/>
        <v>-111169196.59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25.3245</v>
      </c>
      <c r="K222" s="126">
        <f t="shared" si="9"/>
        <v>37986750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25.3245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25.3245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25.3245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25.3245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25.3245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25.3245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25.3245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25.3245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25.3245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25.3245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25.3245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25.3245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25.3245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25.3245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25.3245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25.3245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25.3245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25.3245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25.3245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25.3245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25.3245</v>
      </c>
      <c r="K243" s="126">
        <f t="shared" si="9"/>
        <v>-61681937.009999998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25.3245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25.3245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25.3245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25.3245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25.3245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25.3245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25.3245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25.3245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25.3245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25.3245</v>
      </c>
      <c r="K253" s="126">
        <f t="shared" si="9"/>
        <v>-33565347.060000002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25.3245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25.3245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25.3245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25.3245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25.3245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25.3245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25.3245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25.3245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25.3245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25.3245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25.3245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25.3245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25.3245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25.3245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25.3245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25.3245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25.3245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25.3245</v>
      </c>
      <c r="K271" s="126">
        <f t="shared" si="12"/>
        <v>2769036.54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25.3245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25.3245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25.3245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25.3245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25.3245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25.3245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25.3245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25.3245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25.3245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25.3245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25.3245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25.3245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25.3245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25.3245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25.3245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25.3245</v>
      </c>
      <c r="K287" s="126">
        <f t="shared" si="12"/>
        <v>44729971.979999997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25.3245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25.3245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25.3245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25.3245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25.3245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25.3245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25.3245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25.3245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25.3245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25.3245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25.3245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25.3245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25.3245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25.3245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25.3245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25.3245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25.3245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25.3245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25.3245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25.3245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25.3245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25.3245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25.3245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25.3245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25.3245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25.3245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25.3245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25.3245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25.3245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25.3245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25.3245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25.3245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25.3245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25.3245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25.3245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25.3245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25.3245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25.3245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25.3245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25.3245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25.3245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25.3245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25.3245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25.3245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25.3245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25.3245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25.3245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25.3245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25.3245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25.3245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25.3245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25.3245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25.3245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25.3245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25.3245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25.3245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25.3245</v>
      </c>
      <c r="K344" s="126">
        <f t="shared" si="15"/>
        <v>25381926.850000001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25.3245</v>
      </c>
      <c r="K345" s="126">
        <f t="shared" si="15"/>
        <v>2574168.3199999998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25.3245</v>
      </c>
      <c r="K346" s="126">
        <f t="shared" si="15"/>
        <v>753403.88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25.3245</v>
      </c>
      <c r="K347" s="126">
        <f t="shared" si="15"/>
        <v>205073.24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25.3245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25.3245</v>
      </c>
      <c r="K349" s="126">
        <f t="shared" si="15"/>
        <v>330355.32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25.3245</v>
      </c>
      <c r="K350" s="126">
        <f t="shared" si="15"/>
        <v>703250.48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25.3245</v>
      </c>
      <c r="K351" s="126">
        <f t="shared" si="15"/>
        <v>178553.17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25.3245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25.3245</v>
      </c>
      <c r="K353" s="126">
        <f t="shared" si="15"/>
        <v>38534.01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25.3245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25.3245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25.3245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25.3245</v>
      </c>
      <c r="K357" s="126">
        <f t="shared" si="15"/>
        <v>2199736.7200000002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25.3245</v>
      </c>
      <c r="K358" s="126">
        <f t="shared" si="15"/>
        <v>31554.33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25.3245</v>
      </c>
      <c r="K359" s="126">
        <f t="shared" si="15"/>
        <v>243448.47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25.3245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25.3245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25.3245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25.3245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25.3245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25.3245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25.3245</v>
      </c>
      <c r="K366" s="126">
        <f t="shared" si="15"/>
        <v>-59270.47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25.3245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25.3245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25.3245</v>
      </c>
      <c r="K369" s="126">
        <f t="shared" si="15"/>
        <v>249519.01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25.3245</v>
      </c>
      <c r="K370" s="126">
        <f t="shared" si="15"/>
        <v>68025.91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25.3245</v>
      </c>
      <c r="K371" s="126">
        <f t="shared" si="15"/>
        <v>52.67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25.3245</v>
      </c>
      <c r="K372" s="126">
        <f t="shared" si="15"/>
        <v>35099.760000000002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25.3245</v>
      </c>
      <c r="K373" s="126">
        <f t="shared" si="15"/>
        <v>28080.06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25.3245</v>
      </c>
      <c r="K374" s="130">
        <f t="shared" si="15"/>
        <v>-102734.15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25.3245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25.3245</v>
      </c>
      <c r="K376" s="126">
        <f t="shared" si="15"/>
        <v>108338.21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25.3245</v>
      </c>
      <c r="K377" s="126">
        <f t="shared" si="15"/>
        <v>63603.24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25.3245</v>
      </c>
      <c r="K378" s="126">
        <f t="shared" si="15"/>
        <v>67606.789999999994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25.3245</v>
      </c>
      <c r="K379" s="126">
        <f t="shared" si="15"/>
        <v>51515.86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25.3245</v>
      </c>
      <c r="K380" s="126">
        <f t="shared" si="15"/>
        <v>127021.87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25.3245</v>
      </c>
      <c r="K381" s="126">
        <f t="shared" si="15"/>
        <v>120038.13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25.3245</v>
      </c>
      <c r="K382" s="126">
        <f t="shared" si="15"/>
        <v>557.14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25.3245</v>
      </c>
      <c r="K383" s="126">
        <f t="shared" si="15"/>
        <v>94717.68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25.3245</v>
      </c>
      <c r="K384" s="126">
        <f t="shared" si="15"/>
        <v>12019.01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25.3245</v>
      </c>
      <c r="K385" s="126">
        <f t="shared" si="15"/>
        <v>280887.45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25.3245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25.3245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25.3245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25.3245</v>
      </c>
      <c r="K389" s="130">
        <f t="shared" si="15"/>
        <v>4146854.71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25.3245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25.3245</v>
      </c>
      <c r="K391" s="126">
        <f t="shared" si="15"/>
        <v>12510.3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25.3245</v>
      </c>
      <c r="K392" s="126">
        <f t="shared" ref="K392:K428" si="18">ROUND(H392*J392,2)</f>
        <v>548272.89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25.3245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25.3245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25.3245</v>
      </c>
      <c r="K395" s="126">
        <f t="shared" si="18"/>
        <v>1721279.17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25.3245</v>
      </c>
      <c r="K396" s="126">
        <f t="shared" si="18"/>
        <v>1266.23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25.3245</v>
      </c>
      <c r="K397" s="126">
        <f t="shared" si="18"/>
        <v>14267.32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25.3245</v>
      </c>
      <c r="K398" s="126">
        <f t="shared" si="18"/>
        <v>5134.54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25.3245</v>
      </c>
      <c r="K399" s="130">
        <f t="shared" si="18"/>
        <v>8289286.5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25.3245</v>
      </c>
      <c r="K400" s="126">
        <f t="shared" si="18"/>
        <v>37502.04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25.3245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25.3245</v>
      </c>
      <c r="K402" s="126">
        <f t="shared" si="18"/>
        <v>576265.84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25.3245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25.3245</v>
      </c>
      <c r="K404" s="126">
        <f t="shared" si="18"/>
        <v>1102136.93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25.3245</v>
      </c>
      <c r="K405" s="126">
        <f t="shared" si="18"/>
        <v>186336.4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25.3245</v>
      </c>
      <c r="K406" s="126">
        <f t="shared" si="18"/>
        <v>139285.26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25.3245</v>
      </c>
      <c r="K407" s="126">
        <f t="shared" si="18"/>
        <v>7597.35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25.3245</v>
      </c>
      <c r="K408" s="126">
        <f t="shared" si="18"/>
        <v>25325.01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25.3245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25.3245</v>
      </c>
      <c r="K410" s="126">
        <f t="shared" si="18"/>
        <v>16460.93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25.3245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25.3245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25.3245</v>
      </c>
      <c r="K413" s="126">
        <f t="shared" si="18"/>
        <v>12662.25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25.3245</v>
      </c>
      <c r="K414" s="126">
        <f t="shared" si="18"/>
        <v>-615606.18000000005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25.3245</v>
      </c>
      <c r="K415" s="126">
        <f t="shared" si="18"/>
        <v>4282397.26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25.3245</v>
      </c>
      <c r="K416" s="126">
        <f t="shared" si="18"/>
        <v>315854.25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25.3245</v>
      </c>
      <c r="K417" s="126">
        <f t="shared" si="18"/>
        <v>352655.06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25.3245</v>
      </c>
      <c r="K418" s="130">
        <f t="shared" si="18"/>
        <v>376350.18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25.3245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25.3245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25.3245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25.3245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25.3245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25.3245</v>
      </c>
      <c r="K424" s="126">
        <f t="shared" si="18"/>
        <v>-245391.87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25.3245</v>
      </c>
      <c r="K425" s="126">
        <f t="shared" si="18"/>
        <v>-83861.83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25.3245</v>
      </c>
      <c r="K426" s="126">
        <f t="shared" si="18"/>
        <v>-836067.09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25.3245</v>
      </c>
      <c r="K427" s="126">
        <f t="shared" si="18"/>
        <v>-32056132.469999999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25.3245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5.0000030547380447E-2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conditionalFormatting sqref="C113">
    <cfRule type="duplicateValues" dxfId="11" priority="3"/>
  </conditionalFormatting>
  <conditionalFormatting sqref="D177">
    <cfRule type="duplicateValues" dxfId="10" priority="1"/>
  </conditionalFormatting>
  <conditionalFormatting sqref="D253">
    <cfRule type="duplicateValues" dxfId="9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Normal="10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Ex.rate25!Y15</f>
        <v>25.3245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25.3245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25.3245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25.3245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25.3245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25.3245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25.3245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25.3245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25.3245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25.3245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25.3245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25.3245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25.3245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25.3245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25.3245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25.3245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25.3245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25.3245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25.3245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25.3245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25.3245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25.3245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25.3245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25.3245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25.3245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25.3245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25.3245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25.3245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25.3245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25.3245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25.3245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25.3245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25.3245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25.3245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25.3245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25.3245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25.3245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25.3245</v>
      </c>
      <c r="K109" s="126">
        <f t="shared" si="3"/>
        <v>38770796.520000003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25.3245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25.3245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25.3245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25.3245</v>
      </c>
      <c r="K113" s="126">
        <f t="shared" si="3"/>
        <v>5385850.0499999998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25.3245</v>
      </c>
      <c r="K114" s="126">
        <f t="shared" si="3"/>
        <v>11954447.949999999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25.3245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25.3245</v>
      </c>
      <c r="K116" s="126">
        <f t="shared" si="3"/>
        <v>3648207.46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25.3245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25.3245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25.3245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25.3245</v>
      </c>
      <c r="K120" s="126">
        <f t="shared" si="3"/>
        <v>1740687.3600000001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25.3245</v>
      </c>
      <c r="K121" s="126">
        <f t="shared" si="3"/>
        <v>448134.25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25.3245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25.3245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25.3245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25.3245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25.3245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25.3245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25.3245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25.3245</v>
      </c>
      <c r="K129" s="126">
        <f t="shared" si="3"/>
        <v>1224135.43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25.3245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25.3245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25.3245</v>
      </c>
      <c r="K132" s="130">
        <f t="shared" si="3"/>
        <v>2339141.7599999998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25.3245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25.3245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25.3245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25.3245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25.3245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25.3245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25.3245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25.3245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25.3245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25.3245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25.3245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25.3245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25.3245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25.3245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25.3245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25.3245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25.3245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25.3245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25.3245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25.3245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25.3245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25.3245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25.3245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25.3245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25.3245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25.3245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25.3245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25.3245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25.3245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25.3245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25.3245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25.3245</v>
      </c>
      <c r="K164" s="130">
        <f t="shared" si="6"/>
        <v>-9987887.0700000003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25.3245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25.3245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25.3245</v>
      </c>
      <c r="K167" s="126">
        <f t="shared" si="6"/>
        <v>-5518914.0899999999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25.3245</v>
      </c>
      <c r="K168" s="126">
        <f t="shared" si="6"/>
        <v>-12367.22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25.3245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25.3245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25.3245</v>
      </c>
      <c r="K171" s="126">
        <f t="shared" si="6"/>
        <v>-546160.57999999996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25.3245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25.3245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25.3245</v>
      </c>
      <c r="K174" s="126">
        <f t="shared" si="6"/>
        <v>-7479919.5300000003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25.3245</v>
      </c>
      <c r="K175" s="126">
        <f t="shared" si="6"/>
        <v>-1487207.09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25.3245</v>
      </c>
      <c r="K176" s="126">
        <f t="shared" si="6"/>
        <v>-3771770.25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25.3245</v>
      </c>
      <c r="K177" s="126">
        <f t="shared" si="6"/>
        <v>-10327369.09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25.3245</v>
      </c>
      <c r="K178" s="126">
        <f t="shared" si="6"/>
        <v>-459337.3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25.3245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25.3245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25.3245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25.3245</v>
      </c>
      <c r="K182" s="126">
        <f t="shared" si="6"/>
        <v>-2279555.4900000002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25.3245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25.3245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25.3245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25.3245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25.3245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25.3245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25.3245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25.3245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25.3245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25.3245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25.3245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25.3245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25.3245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25.3245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25.3245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25.3245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25.3245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25.3245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25.3245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25.3245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25.3245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25.3245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25.3245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25.3245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25.3245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25.3245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25.3245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25.3245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25.3245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25.3245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25.3245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25.3245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25.3245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25.3245</v>
      </c>
      <c r="K216" s="126">
        <f t="shared" si="9"/>
        <v>-12662250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25.3245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25.3245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25.3245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25.3245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25.3245</v>
      </c>
      <c r="K221" s="130">
        <f t="shared" si="9"/>
        <v>-111169196.59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25.3245</v>
      </c>
      <c r="K222" s="126">
        <f t="shared" si="9"/>
        <v>37986750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25.3245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25.3245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25.3245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25.3245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25.3245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25.3245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25.3245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25.3245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25.3245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25.3245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25.3245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25.3245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25.3245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25.3245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25.3245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25.3245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25.3245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25.3245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25.3245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25.3245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25.3245</v>
      </c>
      <c r="K243" s="126">
        <f t="shared" si="9"/>
        <v>-61681937.009999998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25.3245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25.3245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25.3245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25.3245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25.3245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25.3245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25.3245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25.3245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25.3245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25.3245</v>
      </c>
      <c r="K253" s="126">
        <f t="shared" si="9"/>
        <v>-33565347.060000002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25.3245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25.3245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25.3245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25.3245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25.3245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25.3245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25.3245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25.3245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25.3245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25.3245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25.3245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25.3245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25.3245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25.3245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25.3245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25.3245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25.3245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25.3245</v>
      </c>
      <c r="K271" s="126">
        <f t="shared" si="12"/>
        <v>2769036.54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25.3245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25.3245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25.3245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25.3245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25.3245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25.3245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25.3245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25.3245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25.3245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25.3245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25.3245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25.3245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25.3245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25.3245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25.3245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25.3245</v>
      </c>
      <c r="K287" s="126">
        <f t="shared" si="12"/>
        <v>44729971.979999997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25.3245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25.3245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25.3245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25.3245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25.3245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25.3245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25.3245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25.3245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25.3245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25.3245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25.3245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25.3245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25.3245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25.3245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25.3245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25.3245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25.3245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25.3245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25.3245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25.3245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25.3245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25.3245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25.3245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25.3245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25.3245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25.3245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25.3245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25.3245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25.3245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25.3245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25.3245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25.3245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25.3245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25.3245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25.3245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25.3245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25.3245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25.3245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25.3245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25.3245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25.3245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25.3245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25.3245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25.3245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25.3245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25.3245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25.3245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25.3245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25.3245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25.3245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25.3245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25.3245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25.3245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25.3245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25.3245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25.3245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25.3245</v>
      </c>
      <c r="K344" s="126">
        <f t="shared" si="15"/>
        <v>25381926.850000001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25.3245</v>
      </c>
      <c r="K345" s="126">
        <f t="shared" si="15"/>
        <v>2574168.3199999998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25.3245</v>
      </c>
      <c r="K346" s="126">
        <f t="shared" si="15"/>
        <v>753403.88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25.3245</v>
      </c>
      <c r="K347" s="126">
        <f t="shared" si="15"/>
        <v>205073.24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25.3245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25.3245</v>
      </c>
      <c r="K349" s="126">
        <f t="shared" si="15"/>
        <v>330355.32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25.3245</v>
      </c>
      <c r="K350" s="126">
        <f t="shared" si="15"/>
        <v>703250.48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25.3245</v>
      </c>
      <c r="K351" s="126">
        <f t="shared" si="15"/>
        <v>178553.17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25.3245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25.3245</v>
      </c>
      <c r="K353" s="126">
        <f t="shared" si="15"/>
        <v>38534.01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25.3245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25.3245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25.3245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25.3245</v>
      </c>
      <c r="K357" s="126">
        <f t="shared" si="15"/>
        <v>2199736.7200000002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25.3245</v>
      </c>
      <c r="K358" s="126">
        <f t="shared" si="15"/>
        <v>31554.33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25.3245</v>
      </c>
      <c r="K359" s="126">
        <f t="shared" si="15"/>
        <v>243448.47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25.3245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25.3245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25.3245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25.3245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25.3245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25.3245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25.3245</v>
      </c>
      <c r="K366" s="126">
        <f t="shared" si="15"/>
        <v>-59270.47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25.3245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25.3245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25.3245</v>
      </c>
      <c r="K369" s="126">
        <f t="shared" si="15"/>
        <v>249519.01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25.3245</v>
      </c>
      <c r="K370" s="126">
        <f t="shared" si="15"/>
        <v>68025.91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25.3245</v>
      </c>
      <c r="K371" s="126">
        <f t="shared" si="15"/>
        <v>52.67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25.3245</v>
      </c>
      <c r="K372" s="126">
        <f t="shared" si="15"/>
        <v>35099.760000000002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25.3245</v>
      </c>
      <c r="K373" s="126">
        <f t="shared" si="15"/>
        <v>28080.06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25.3245</v>
      </c>
      <c r="K374" s="130">
        <f t="shared" si="15"/>
        <v>-102734.15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25.3245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25.3245</v>
      </c>
      <c r="K376" s="126">
        <f t="shared" si="15"/>
        <v>108338.21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25.3245</v>
      </c>
      <c r="K377" s="126">
        <f t="shared" si="15"/>
        <v>63603.24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25.3245</v>
      </c>
      <c r="K378" s="126">
        <f t="shared" si="15"/>
        <v>67606.789999999994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25.3245</v>
      </c>
      <c r="K379" s="126">
        <f t="shared" si="15"/>
        <v>51515.86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25.3245</v>
      </c>
      <c r="K380" s="126">
        <f t="shared" si="15"/>
        <v>127021.87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25.3245</v>
      </c>
      <c r="K381" s="126">
        <f t="shared" si="15"/>
        <v>120038.13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25.3245</v>
      </c>
      <c r="K382" s="126">
        <f t="shared" si="15"/>
        <v>557.14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25.3245</v>
      </c>
      <c r="K383" s="126">
        <f t="shared" si="15"/>
        <v>94717.68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25.3245</v>
      </c>
      <c r="K384" s="126">
        <f t="shared" si="15"/>
        <v>12019.01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25.3245</v>
      </c>
      <c r="K385" s="126">
        <f t="shared" si="15"/>
        <v>280887.45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25.3245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25.3245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25.3245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25.3245</v>
      </c>
      <c r="K389" s="130">
        <f t="shared" si="15"/>
        <v>4146854.71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25.3245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25.3245</v>
      </c>
      <c r="K391" s="126">
        <f t="shared" si="15"/>
        <v>12510.3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25.3245</v>
      </c>
      <c r="K392" s="126">
        <f t="shared" ref="K392:K428" si="18">ROUND(H392*J392,2)</f>
        <v>548272.89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25.3245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25.3245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25.3245</v>
      </c>
      <c r="K395" s="126">
        <f t="shared" si="18"/>
        <v>1721279.17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25.3245</v>
      </c>
      <c r="K396" s="126">
        <f t="shared" si="18"/>
        <v>1266.23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25.3245</v>
      </c>
      <c r="K397" s="126">
        <f t="shared" si="18"/>
        <v>14267.32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25.3245</v>
      </c>
      <c r="K398" s="126">
        <f t="shared" si="18"/>
        <v>5134.54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25.3245</v>
      </c>
      <c r="K399" s="130">
        <f t="shared" si="18"/>
        <v>8289286.5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25.3245</v>
      </c>
      <c r="K400" s="126">
        <f t="shared" si="18"/>
        <v>37502.04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25.3245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25.3245</v>
      </c>
      <c r="K402" s="126">
        <f t="shared" si="18"/>
        <v>576265.84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25.3245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25.3245</v>
      </c>
      <c r="K404" s="126">
        <f t="shared" si="18"/>
        <v>1102136.93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25.3245</v>
      </c>
      <c r="K405" s="126">
        <f t="shared" si="18"/>
        <v>186336.4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25.3245</v>
      </c>
      <c r="K406" s="126">
        <f t="shared" si="18"/>
        <v>139285.26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25.3245</v>
      </c>
      <c r="K407" s="126">
        <f t="shared" si="18"/>
        <v>7597.35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25.3245</v>
      </c>
      <c r="K408" s="126">
        <f t="shared" si="18"/>
        <v>25325.01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25.3245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25.3245</v>
      </c>
      <c r="K410" s="126">
        <f t="shared" si="18"/>
        <v>16460.93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25.3245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25.3245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25.3245</v>
      </c>
      <c r="K413" s="126">
        <f t="shared" si="18"/>
        <v>12662.25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25.3245</v>
      </c>
      <c r="K414" s="126">
        <f t="shared" si="18"/>
        <v>-615606.18000000005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25.3245</v>
      </c>
      <c r="K415" s="126">
        <f t="shared" si="18"/>
        <v>4282397.26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25.3245</v>
      </c>
      <c r="K416" s="126">
        <f t="shared" si="18"/>
        <v>315854.25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25.3245</v>
      </c>
      <c r="K417" s="126">
        <f t="shared" si="18"/>
        <v>352655.06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25.3245</v>
      </c>
      <c r="K418" s="130">
        <f t="shared" si="18"/>
        <v>376350.18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25.3245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25.3245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25.3245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25.3245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25.3245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25.3245</v>
      </c>
      <c r="K424" s="126">
        <f t="shared" si="18"/>
        <v>-245391.87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25.3245</v>
      </c>
      <c r="K425" s="126">
        <f t="shared" si="18"/>
        <v>-83861.83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25.3245</v>
      </c>
      <c r="K426" s="126">
        <f t="shared" si="18"/>
        <v>-836067.09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25.3245</v>
      </c>
      <c r="K427" s="126">
        <f t="shared" si="18"/>
        <v>-32056132.469999999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25.3245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5.0000030547380447E-2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autoFilter ref="A7:J430" xr:uid="{00000000-0009-0000-0000-00000D000000}"/>
  <conditionalFormatting sqref="C113">
    <cfRule type="duplicateValues" dxfId="8" priority="3"/>
  </conditionalFormatting>
  <conditionalFormatting sqref="D177">
    <cfRule type="duplicateValues" dxfId="7" priority="1"/>
  </conditionalFormatting>
  <conditionalFormatting sqref="D25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="90" zoomScaleNormal="9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Ex.rate25!Z15</f>
        <v>25.3245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25.3245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25.3245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25.3245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25.3245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25.3245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25.3245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25.3245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25.3245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25.3245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25.3245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25.3245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25.3245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25.3245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25.3245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25.3245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25.3245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25.3245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25.3245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25.3245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25.3245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25.3245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25.3245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25.3245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25.3245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25.3245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25.3245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25.3245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25.3245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25.3245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25.3245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25.3245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25.3245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25.3245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25.3245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25.3245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25.3245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25.3245</v>
      </c>
      <c r="K109" s="126">
        <f t="shared" si="3"/>
        <v>38770796.520000003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25.3245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25.3245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25.3245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25.3245</v>
      </c>
      <c r="K113" s="126">
        <f t="shared" si="3"/>
        <v>5385850.0499999998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25.3245</v>
      </c>
      <c r="K114" s="126">
        <f t="shared" si="3"/>
        <v>11954447.949999999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25.3245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25.3245</v>
      </c>
      <c r="K116" s="126">
        <f t="shared" si="3"/>
        <v>3648207.46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25.3245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25.3245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25.3245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25.3245</v>
      </c>
      <c r="K120" s="126">
        <f t="shared" si="3"/>
        <v>1740687.3600000001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25.3245</v>
      </c>
      <c r="K121" s="126">
        <f t="shared" si="3"/>
        <v>448134.25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25.3245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25.3245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25.3245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25.3245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25.3245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25.3245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25.3245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25.3245</v>
      </c>
      <c r="K129" s="126">
        <f t="shared" si="3"/>
        <v>1224135.43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25.3245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25.3245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25.3245</v>
      </c>
      <c r="K132" s="130">
        <f t="shared" si="3"/>
        <v>2339141.7599999998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25.3245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25.3245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25.3245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25.3245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25.3245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25.3245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25.3245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25.3245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25.3245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25.3245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25.3245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25.3245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25.3245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25.3245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25.3245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25.3245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25.3245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25.3245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25.3245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25.3245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25.3245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25.3245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25.3245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25.3245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25.3245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25.3245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25.3245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25.3245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25.3245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25.3245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25.3245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25.3245</v>
      </c>
      <c r="K164" s="130">
        <f t="shared" si="6"/>
        <v>-9987887.0700000003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25.3245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25.3245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25.3245</v>
      </c>
      <c r="K167" s="126">
        <f t="shared" si="6"/>
        <v>-5518914.0899999999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25.3245</v>
      </c>
      <c r="K168" s="126">
        <f t="shared" si="6"/>
        <v>-12367.22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25.3245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25.3245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25.3245</v>
      </c>
      <c r="K171" s="126">
        <f t="shared" si="6"/>
        <v>-546160.57999999996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25.3245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25.3245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25.3245</v>
      </c>
      <c r="K174" s="126">
        <f t="shared" si="6"/>
        <v>-7479919.5300000003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25.3245</v>
      </c>
      <c r="K175" s="126">
        <f t="shared" si="6"/>
        <v>-1487207.09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25.3245</v>
      </c>
      <c r="K176" s="126">
        <f t="shared" si="6"/>
        <v>-3771770.25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25.3245</v>
      </c>
      <c r="K177" s="126">
        <f t="shared" si="6"/>
        <v>-10327369.09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25.3245</v>
      </c>
      <c r="K178" s="126">
        <f t="shared" si="6"/>
        <v>-459337.3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25.3245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25.3245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25.3245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25.3245</v>
      </c>
      <c r="K182" s="126">
        <f t="shared" si="6"/>
        <v>-2279555.4900000002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25.3245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25.3245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25.3245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25.3245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25.3245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25.3245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25.3245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25.3245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25.3245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25.3245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25.3245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25.3245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25.3245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25.3245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25.3245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25.3245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25.3245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25.3245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25.3245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25.3245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25.3245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25.3245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25.3245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25.3245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25.3245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25.3245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25.3245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25.3245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25.3245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25.3245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25.3245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25.3245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25.3245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25.3245</v>
      </c>
      <c r="K216" s="126">
        <f t="shared" si="9"/>
        <v>-12662250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25.3245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25.3245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25.3245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25.3245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25.3245</v>
      </c>
      <c r="K221" s="130">
        <f t="shared" si="9"/>
        <v>-111169196.59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25.3245</v>
      </c>
      <c r="K222" s="126">
        <f t="shared" si="9"/>
        <v>37986750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25.3245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25.3245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25.3245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25.3245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25.3245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25.3245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25.3245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25.3245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25.3245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25.3245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25.3245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25.3245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25.3245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25.3245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25.3245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25.3245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25.3245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25.3245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25.3245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25.3245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25.3245</v>
      </c>
      <c r="K243" s="126">
        <f t="shared" si="9"/>
        <v>-61681937.009999998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25.3245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25.3245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25.3245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25.3245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25.3245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25.3245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25.3245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25.3245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25.3245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25.3245</v>
      </c>
      <c r="K253" s="126">
        <f t="shared" si="9"/>
        <v>-33565347.060000002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25.3245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25.3245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25.3245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25.3245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25.3245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25.3245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25.3245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25.3245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25.3245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25.3245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25.3245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25.3245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25.3245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25.3245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25.3245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25.3245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25.3245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25.3245</v>
      </c>
      <c r="K271" s="126">
        <f t="shared" si="12"/>
        <v>2769036.54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25.3245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25.3245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25.3245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25.3245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25.3245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25.3245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25.3245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25.3245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25.3245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25.3245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25.3245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25.3245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25.3245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25.3245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25.3245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25.3245</v>
      </c>
      <c r="K287" s="126">
        <f t="shared" si="12"/>
        <v>44729971.979999997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25.3245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25.3245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25.3245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25.3245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25.3245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25.3245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25.3245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25.3245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25.3245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25.3245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25.3245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25.3245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25.3245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25.3245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25.3245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25.3245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25.3245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25.3245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25.3245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25.3245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25.3245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25.3245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25.3245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25.3245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25.3245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25.3245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25.3245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25.3245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25.3245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25.3245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25.3245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25.3245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25.3245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25.3245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25.3245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25.3245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25.3245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25.3245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25.3245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25.3245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25.3245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25.3245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25.3245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25.3245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25.3245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25.3245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25.3245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25.3245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25.3245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25.3245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25.3245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25.3245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25.3245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25.3245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25.3245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25.3245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25.3245</v>
      </c>
      <c r="K344" s="126">
        <f t="shared" si="15"/>
        <v>25381926.850000001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25.3245</v>
      </c>
      <c r="K345" s="126">
        <f t="shared" si="15"/>
        <v>2574168.3199999998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25.3245</v>
      </c>
      <c r="K346" s="126">
        <f t="shared" si="15"/>
        <v>753403.88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25.3245</v>
      </c>
      <c r="K347" s="126">
        <f t="shared" si="15"/>
        <v>205073.24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25.3245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25.3245</v>
      </c>
      <c r="K349" s="126">
        <f t="shared" si="15"/>
        <v>330355.32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25.3245</v>
      </c>
      <c r="K350" s="126">
        <f t="shared" si="15"/>
        <v>703250.48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25.3245</v>
      </c>
      <c r="K351" s="126">
        <f t="shared" si="15"/>
        <v>178553.17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25.3245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25.3245</v>
      </c>
      <c r="K353" s="126">
        <f t="shared" si="15"/>
        <v>38534.01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25.3245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25.3245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25.3245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25.3245</v>
      </c>
      <c r="K357" s="126">
        <f t="shared" si="15"/>
        <v>2199736.7200000002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25.3245</v>
      </c>
      <c r="K358" s="126">
        <f t="shared" si="15"/>
        <v>31554.33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25.3245</v>
      </c>
      <c r="K359" s="126">
        <f t="shared" si="15"/>
        <v>243448.47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25.3245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25.3245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25.3245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25.3245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25.3245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25.3245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25.3245</v>
      </c>
      <c r="K366" s="126">
        <f t="shared" si="15"/>
        <v>-59270.47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25.3245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25.3245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25.3245</v>
      </c>
      <c r="K369" s="126">
        <f t="shared" si="15"/>
        <v>249519.01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25.3245</v>
      </c>
      <c r="K370" s="126">
        <f t="shared" si="15"/>
        <v>68025.91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25.3245</v>
      </c>
      <c r="K371" s="126">
        <f t="shared" si="15"/>
        <v>52.67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25.3245</v>
      </c>
      <c r="K372" s="126">
        <f t="shared" si="15"/>
        <v>35099.760000000002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25.3245</v>
      </c>
      <c r="K373" s="126">
        <f t="shared" si="15"/>
        <v>28080.06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25.3245</v>
      </c>
      <c r="K374" s="130">
        <f t="shared" si="15"/>
        <v>-102734.15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25.3245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25.3245</v>
      </c>
      <c r="K376" s="126">
        <f t="shared" si="15"/>
        <v>108338.21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25.3245</v>
      </c>
      <c r="K377" s="126">
        <f t="shared" si="15"/>
        <v>63603.24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25.3245</v>
      </c>
      <c r="K378" s="126">
        <f t="shared" si="15"/>
        <v>67606.789999999994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25.3245</v>
      </c>
      <c r="K379" s="126">
        <f t="shared" si="15"/>
        <v>51515.86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25.3245</v>
      </c>
      <c r="K380" s="126">
        <f t="shared" si="15"/>
        <v>127021.87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25.3245</v>
      </c>
      <c r="K381" s="126">
        <f t="shared" si="15"/>
        <v>120038.13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25.3245</v>
      </c>
      <c r="K382" s="126">
        <f t="shared" si="15"/>
        <v>557.14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25.3245</v>
      </c>
      <c r="K383" s="126">
        <f t="shared" si="15"/>
        <v>94717.68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25.3245</v>
      </c>
      <c r="K384" s="126">
        <f t="shared" si="15"/>
        <v>12019.01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25.3245</v>
      </c>
      <c r="K385" s="126">
        <f t="shared" si="15"/>
        <v>280887.45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25.3245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25.3245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25.3245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25.3245</v>
      </c>
      <c r="K389" s="130">
        <f t="shared" si="15"/>
        <v>4146854.71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25.3245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25.3245</v>
      </c>
      <c r="K391" s="126">
        <f t="shared" si="15"/>
        <v>12510.3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25.3245</v>
      </c>
      <c r="K392" s="126">
        <f t="shared" ref="K392:K428" si="18">ROUND(H392*J392,2)</f>
        <v>548272.89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25.3245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25.3245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25.3245</v>
      </c>
      <c r="K395" s="126">
        <f t="shared" si="18"/>
        <v>1721279.17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25.3245</v>
      </c>
      <c r="K396" s="126">
        <f t="shared" si="18"/>
        <v>1266.23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25.3245</v>
      </c>
      <c r="K397" s="126">
        <f t="shared" si="18"/>
        <v>14267.32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25.3245</v>
      </c>
      <c r="K398" s="126">
        <f t="shared" si="18"/>
        <v>5134.54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25.3245</v>
      </c>
      <c r="K399" s="130">
        <f t="shared" si="18"/>
        <v>8289286.5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25.3245</v>
      </c>
      <c r="K400" s="126">
        <f t="shared" si="18"/>
        <v>37502.04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25.3245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25.3245</v>
      </c>
      <c r="K402" s="126">
        <f t="shared" si="18"/>
        <v>576265.84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25.3245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25.3245</v>
      </c>
      <c r="K404" s="126">
        <f t="shared" si="18"/>
        <v>1102136.93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25.3245</v>
      </c>
      <c r="K405" s="126">
        <f t="shared" si="18"/>
        <v>186336.4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25.3245</v>
      </c>
      <c r="K406" s="126">
        <f t="shared" si="18"/>
        <v>139285.26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25.3245</v>
      </c>
      <c r="K407" s="126">
        <f t="shared" si="18"/>
        <v>7597.35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25.3245</v>
      </c>
      <c r="K408" s="126">
        <f t="shared" si="18"/>
        <v>25325.01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25.3245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25.3245</v>
      </c>
      <c r="K410" s="126">
        <f t="shared" si="18"/>
        <v>16460.93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25.3245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25.3245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25.3245</v>
      </c>
      <c r="K413" s="126">
        <f t="shared" si="18"/>
        <v>12662.25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25.3245</v>
      </c>
      <c r="K414" s="126">
        <f t="shared" si="18"/>
        <v>-615606.18000000005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25.3245</v>
      </c>
      <c r="K415" s="126">
        <f t="shared" si="18"/>
        <v>4282397.26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25.3245</v>
      </c>
      <c r="K416" s="126">
        <f t="shared" si="18"/>
        <v>315854.25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25.3245</v>
      </c>
      <c r="K417" s="126">
        <f t="shared" si="18"/>
        <v>352655.06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25.3245</v>
      </c>
      <c r="K418" s="130">
        <f t="shared" si="18"/>
        <v>376350.18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25.3245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25.3245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25.3245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25.3245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25.3245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25.3245</v>
      </c>
      <c r="K424" s="126">
        <f t="shared" si="18"/>
        <v>-245391.87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25.3245</v>
      </c>
      <c r="K425" s="126">
        <f t="shared" si="18"/>
        <v>-83861.83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25.3245</v>
      </c>
      <c r="K426" s="126">
        <f t="shared" si="18"/>
        <v>-836067.09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25.3245</v>
      </c>
      <c r="K427" s="126">
        <f t="shared" si="18"/>
        <v>-32056132.469999999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25.3245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5.0000030547380447E-2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autoFilter ref="A7:J430" xr:uid="{00000000-0009-0000-0000-00000E000000}"/>
  <conditionalFormatting sqref="C113">
    <cfRule type="duplicateValues" dxfId="5" priority="3"/>
  </conditionalFormatting>
  <conditionalFormatting sqref="D177">
    <cfRule type="duplicateValues" dxfId="4" priority="1"/>
  </conditionalFormatting>
  <conditionalFormatting sqref="D253">
    <cfRule type="duplicateValues" dxfId="3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48"/>
  <sheetViews>
    <sheetView zoomScaleNormal="100" workbookViewId="0">
      <selection activeCell="F12" sqref="F12"/>
    </sheetView>
  </sheetViews>
  <sheetFormatPr defaultRowHeight="14.6"/>
  <cols>
    <col min="1" max="1" width="12.4609375" style="4" customWidth="1"/>
    <col min="2" max="2" width="45.4609375" style="4" customWidth="1"/>
    <col min="3" max="6" width="16.4609375" style="264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64">
        <f>D430</f>
        <v>0</v>
      </c>
      <c r="F5" s="264">
        <f>F430</f>
        <v>0</v>
      </c>
    </row>
    <row r="6" spans="1:11">
      <c r="A6" s="35"/>
      <c r="C6" s="265" t="s">
        <v>570</v>
      </c>
      <c r="D6" s="266"/>
      <c r="E6" s="265" t="s">
        <v>571</v>
      </c>
      <c r="F6" s="266"/>
      <c r="H6" s="223" t="s">
        <v>490</v>
      </c>
      <c r="K6" s="223" t="s">
        <v>490</v>
      </c>
    </row>
    <row r="7" spans="1:11">
      <c r="A7" s="267" t="s">
        <v>472</v>
      </c>
      <c r="B7" s="267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Ex.rate25!AA15</f>
        <v>25.3245</v>
      </c>
      <c r="K7" s="124" t="s">
        <v>513</v>
      </c>
    </row>
    <row r="8" spans="1:11">
      <c r="A8" s="268">
        <v>11100</v>
      </c>
      <c r="B8" s="269" t="s">
        <v>227</v>
      </c>
      <c r="C8" s="191">
        <v>359699.58</v>
      </c>
      <c r="D8" s="191"/>
      <c r="E8" s="270"/>
      <c r="F8" s="270"/>
      <c r="H8" s="126">
        <f>ROUND(C8-D8+E8-F8,2)</f>
        <v>359699.58</v>
      </c>
      <c r="J8" s="4">
        <f>J7</f>
        <v>25.3245</v>
      </c>
      <c r="K8" s="126">
        <f t="shared" ref="K8:K71" si="0">ROUND(H8*J8,2)</f>
        <v>9109212.0099999998</v>
      </c>
    </row>
    <row r="9" spans="1:11">
      <c r="A9" s="268">
        <v>11101</v>
      </c>
      <c r="B9" s="269" t="s">
        <v>228</v>
      </c>
      <c r="C9" s="191"/>
      <c r="D9" s="191">
        <v>331615.96999999997</v>
      </c>
      <c r="E9" s="270"/>
      <c r="F9" s="270"/>
      <c r="H9" s="126">
        <f t="shared" ref="H9:H72" si="1">ROUND(C9-D9+E9-F9,2)</f>
        <v>-331615.96999999997</v>
      </c>
      <c r="J9" s="4">
        <f t="shared" ref="J9:J72" si="2">J8</f>
        <v>25.3245</v>
      </c>
      <c r="K9" s="126">
        <f t="shared" si="0"/>
        <v>-8398008.6300000008</v>
      </c>
    </row>
    <row r="10" spans="1:11">
      <c r="A10" s="268">
        <v>11200</v>
      </c>
      <c r="B10" s="269" t="s">
        <v>229</v>
      </c>
      <c r="C10" s="191">
        <v>35465.279999999999</v>
      </c>
      <c r="D10" s="191"/>
      <c r="E10" s="270"/>
      <c r="F10" s="270"/>
      <c r="H10" s="126">
        <f t="shared" si="1"/>
        <v>35465.279999999999</v>
      </c>
      <c r="J10" s="4">
        <f t="shared" si="2"/>
        <v>25.3245</v>
      </c>
      <c r="K10" s="126">
        <f t="shared" si="0"/>
        <v>898140.48</v>
      </c>
    </row>
    <row r="11" spans="1:11">
      <c r="A11" s="268">
        <v>11201</v>
      </c>
      <c r="B11" s="269" t="s">
        <v>230</v>
      </c>
      <c r="C11" s="191"/>
      <c r="D11" s="191">
        <v>28371.79</v>
      </c>
      <c r="E11" s="270"/>
      <c r="F11" s="270"/>
      <c r="H11" s="126">
        <f t="shared" si="1"/>
        <v>-28371.79</v>
      </c>
      <c r="J11" s="4">
        <f t="shared" si="2"/>
        <v>25.3245</v>
      </c>
      <c r="K11" s="126">
        <f t="shared" si="0"/>
        <v>-718501.4</v>
      </c>
    </row>
    <row r="12" spans="1:11">
      <c r="A12" s="268">
        <v>11300</v>
      </c>
      <c r="B12" s="269" t="s">
        <v>231</v>
      </c>
      <c r="C12" s="191">
        <v>41869.54</v>
      </c>
      <c r="D12" s="191"/>
      <c r="E12" s="270"/>
      <c r="F12" s="270"/>
      <c r="H12" s="126">
        <f t="shared" si="1"/>
        <v>41869.54</v>
      </c>
      <c r="J12" s="4">
        <f t="shared" si="2"/>
        <v>25.3245</v>
      </c>
      <c r="K12" s="126">
        <f t="shared" si="0"/>
        <v>1060325.17</v>
      </c>
    </row>
    <row r="13" spans="1:11">
      <c r="A13" s="268">
        <v>11301</v>
      </c>
      <c r="B13" s="269" t="s">
        <v>232</v>
      </c>
      <c r="C13" s="191"/>
      <c r="D13" s="191">
        <v>33663.129999999997</v>
      </c>
      <c r="E13" s="270"/>
      <c r="F13" s="270"/>
      <c r="H13" s="126">
        <f t="shared" si="1"/>
        <v>-33663.129999999997</v>
      </c>
      <c r="J13" s="4">
        <f t="shared" si="2"/>
        <v>25.3245</v>
      </c>
      <c r="K13" s="126">
        <f t="shared" si="0"/>
        <v>-852501.94</v>
      </c>
    </row>
    <row r="14" spans="1:11">
      <c r="A14" s="268">
        <v>11400</v>
      </c>
      <c r="B14" s="269" t="s">
        <v>233</v>
      </c>
      <c r="C14" s="191">
        <v>2880</v>
      </c>
      <c r="D14" s="191"/>
      <c r="E14" s="270"/>
      <c r="F14" s="270"/>
      <c r="H14" s="126">
        <f t="shared" si="1"/>
        <v>2880</v>
      </c>
      <c r="J14" s="4">
        <f t="shared" si="2"/>
        <v>25.3245</v>
      </c>
      <c r="K14" s="126">
        <f t="shared" si="0"/>
        <v>72934.559999999998</v>
      </c>
    </row>
    <row r="15" spans="1:11">
      <c r="A15" s="268">
        <v>11401</v>
      </c>
      <c r="B15" s="269" t="s">
        <v>234</v>
      </c>
      <c r="C15" s="191"/>
      <c r="D15" s="191">
        <v>432</v>
      </c>
      <c r="E15" s="270"/>
      <c r="F15" s="270"/>
      <c r="H15" s="126">
        <f t="shared" si="1"/>
        <v>-432</v>
      </c>
      <c r="J15" s="4">
        <f t="shared" si="2"/>
        <v>25.3245</v>
      </c>
      <c r="K15" s="126">
        <f t="shared" si="0"/>
        <v>-10940.18</v>
      </c>
    </row>
    <row r="16" spans="1:11">
      <c r="A16" s="271">
        <v>11500</v>
      </c>
      <c r="B16" s="272" t="s">
        <v>237</v>
      </c>
      <c r="C16" s="192">
        <f>841288-E16</f>
        <v>788647</v>
      </c>
      <c r="D16" s="192"/>
      <c r="E16" s="192">
        <v>52641</v>
      </c>
      <c r="F16" s="192"/>
      <c r="G16" s="130"/>
      <c r="H16" s="130">
        <f t="shared" si="1"/>
        <v>841288</v>
      </c>
      <c r="J16" s="4">
        <f t="shared" si="2"/>
        <v>25.3245</v>
      </c>
      <c r="K16" s="130">
        <f t="shared" si="0"/>
        <v>21305197.960000001</v>
      </c>
    </row>
    <row r="17" spans="1:11">
      <c r="A17" s="271">
        <v>11501</v>
      </c>
      <c r="B17" s="272" t="s">
        <v>238</v>
      </c>
      <c r="C17" s="192"/>
      <c r="D17" s="192">
        <f>311794.84-F17</f>
        <v>305866.21000000002</v>
      </c>
      <c r="E17" s="192"/>
      <c r="F17" s="192">
        <v>5928.63</v>
      </c>
      <c r="G17" s="130"/>
      <c r="H17" s="130">
        <f t="shared" si="1"/>
        <v>-311794.84000000003</v>
      </c>
      <c r="J17" s="4">
        <f t="shared" si="2"/>
        <v>25.3245</v>
      </c>
      <c r="K17" s="130">
        <f t="shared" si="0"/>
        <v>-7896048.4299999997</v>
      </c>
    </row>
    <row r="18" spans="1:11">
      <c r="A18" s="268">
        <v>11600</v>
      </c>
      <c r="B18" s="269" t="s">
        <v>239</v>
      </c>
      <c r="C18" s="191"/>
      <c r="D18" s="191"/>
      <c r="E18" s="270"/>
      <c r="F18" s="270"/>
      <c r="H18" s="126">
        <f t="shared" si="1"/>
        <v>0</v>
      </c>
      <c r="J18" s="4">
        <f t="shared" si="2"/>
        <v>25.3245</v>
      </c>
      <c r="K18" s="126">
        <f t="shared" si="0"/>
        <v>0</v>
      </c>
    </row>
    <row r="19" spans="1:11">
      <c r="A19" s="268">
        <v>11601</v>
      </c>
      <c r="B19" s="269" t="s">
        <v>240</v>
      </c>
      <c r="C19" s="191"/>
      <c r="D19" s="191"/>
      <c r="E19" s="270"/>
      <c r="F19" s="270"/>
      <c r="H19" s="126">
        <f t="shared" si="1"/>
        <v>0</v>
      </c>
      <c r="J19" s="4">
        <f t="shared" si="2"/>
        <v>25.3245</v>
      </c>
      <c r="K19" s="126">
        <f t="shared" si="0"/>
        <v>0</v>
      </c>
    </row>
    <row r="20" spans="1:11">
      <c r="A20" s="268">
        <v>11700</v>
      </c>
      <c r="B20" s="269" t="s">
        <v>474</v>
      </c>
      <c r="C20" s="191"/>
      <c r="D20" s="191"/>
      <c r="E20" s="270"/>
      <c r="F20" s="270"/>
      <c r="H20" s="126">
        <f t="shared" si="1"/>
        <v>0</v>
      </c>
      <c r="J20" s="4">
        <f t="shared" si="2"/>
        <v>25.3245</v>
      </c>
      <c r="K20" s="126">
        <f t="shared" si="0"/>
        <v>0</v>
      </c>
    </row>
    <row r="21" spans="1:11">
      <c r="A21" s="268">
        <v>11701</v>
      </c>
      <c r="B21" s="269" t="s">
        <v>236</v>
      </c>
      <c r="C21" s="191"/>
      <c r="D21" s="191"/>
      <c r="E21" s="270"/>
      <c r="F21" s="270"/>
      <c r="H21" s="126">
        <f t="shared" si="1"/>
        <v>0</v>
      </c>
      <c r="J21" s="4">
        <f t="shared" si="2"/>
        <v>25.3245</v>
      </c>
      <c r="K21" s="126">
        <f t="shared" si="0"/>
        <v>0</v>
      </c>
    </row>
    <row r="22" spans="1:11">
      <c r="A22" s="268">
        <v>12001</v>
      </c>
      <c r="B22" s="269" t="s">
        <v>224</v>
      </c>
      <c r="C22" s="191"/>
      <c r="D22" s="191"/>
      <c r="E22" s="270"/>
      <c r="F22" s="270"/>
      <c r="H22" s="126">
        <f t="shared" si="1"/>
        <v>0</v>
      </c>
      <c r="J22" s="4">
        <f t="shared" si="2"/>
        <v>25.3245</v>
      </c>
      <c r="K22" s="126">
        <f t="shared" si="0"/>
        <v>0</v>
      </c>
    </row>
    <row r="23" spans="1:11">
      <c r="A23" s="268">
        <v>12002</v>
      </c>
      <c r="B23" s="269" t="s">
        <v>225</v>
      </c>
      <c r="C23" s="191"/>
      <c r="D23" s="191"/>
      <c r="E23" s="270"/>
      <c r="F23" s="270"/>
      <c r="H23" s="126">
        <f t="shared" si="1"/>
        <v>0</v>
      </c>
      <c r="J23" s="4">
        <f t="shared" si="2"/>
        <v>25.3245</v>
      </c>
      <c r="K23" s="126">
        <f t="shared" si="0"/>
        <v>0</v>
      </c>
    </row>
    <row r="24" spans="1:11" s="132" customFormat="1">
      <c r="A24" s="268">
        <v>12003</v>
      </c>
      <c r="B24" s="273" t="s">
        <v>226</v>
      </c>
      <c r="C24" s="191"/>
      <c r="D24" s="191"/>
      <c r="E24" s="270"/>
      <c r="F24" s="270"/>
      <c r="G24" s="34"/>
      <c r="H24" s="126">
        <f t="shared" si="1"/>
        <v>0</v>
      </c>
      <c r="J24" s="4">
        <f t="shared" si="2"/>
        <v>25.3245</v>
      </c>
      <c r="K24" s="126">
        <f t="shared" si="0"/>
        <v>0</v>
      </c>
    </row>
    <row r="25" spans="1:11">
      <c r="A25" s="35">
        <v>13011</v>
      </c>
      <c r="B25" s="269" t="s">
        <v>91</v>
      </c>
      <c r="C25" s="191"/>
      <c r="D25" s="191"/>
      <c r="E25" s="270"/>
      <c r="F25" s="270"/>
      <c r="H25" s="126">
        <f t="shared" si="1"/>
        <v>0</v>
      </c>
      <c r="J25" s="4">
        <f t="shared" si="2"/>
        <v>25.3245</v>
      </c>
      <c r="K25" s="126">
        <f t="shared" si="0"/>
        <v>0</v>
      </c>
    </row>
    <row r="26" spans="1:11">
      <c r="A26" s="35">
        <v>13012</v>
      </c>
      <c r="B26" s="273" t="s">
        <v>92</v>
      </c>
      <c r="C26" s="191"/>
      <c r="D26" s="191"/>
      <c r="E26" s="270"/>
      <c r="F26" s="270"/>
      <c r="H26" s="126">
        <f t="shared" si="1"/>
        <v>0</v>
      </c>
      <c r="J26" s="4">
        <f t="shared" si="2"/>
        <v>25.3245</v>
      </c>
      <c r="K26" s="126">
        <f t="shared" si="0"/>
        <v>0</v>
      </c>
    </row>
    <row r="27" spans="1:11">
      <c r="A27" s="35">
        <v>13021</v>
      </c>
      <c r="B27" s="269" t="s">
        <v>93</v>
      </c>
      <c r="C27" s="191"/>
      <c r="D27" s="191"/>
      <c r="E27" s="270"/>
      <c r="F27" s="270"/>
      <c r="H27" s="126">
        <f t="shared" si="1"/>
        <v>0</v>
      </c>
      <c r="J27" s="4">
        <f t="shared" si="2"/>
        <v>25.3245</v>
      </c>
      <c r="K27" s="126">
        <f t="shared" si="0"/>
        <v>0</v>
      </c>
    </row>
    <row r="28" spans="1:11">
      <c r="A28" s="35">
        <v>13022</v>
      </c>
      <c r="B28" s="269" t="s">
        <v>94</v>
      </c>
      <c r="C28" s="191"/>
      <c r="D28" s="191"/>
      <c r="E28" s="270"/>
      <c r="F28" s="270"/>
      <c r="H28" s="126">
        <f t="shared" si="1"/>
        <v>0</v>
      </c>
      <c r="J28" s="4">
        <f t="shared" si="2"/>
        <v>25.3245</v>
      </c>
      <c r="K28" s="126">
        <f t="shared" si="0"/>
        <v>0</v>
      </c>
    </row>
    <row r="29" spans="1:11">
      <c r="A29" s="35">
        <v>13023</v>
      </c>
      <c r="B29" s="269" t="s">
        <v>95</v>
      </c>
      <c r="C29" s="191"/>
      <c r="D29" s="191"/>
      <c r="E29" s="270"/>
      <c r="F29" s="270"/>
      <c r="H29" s="126">
        <f t="shared" si="1"/>
        <v>0</v>
      </c>
      <c r="J29" s="4">
        <f t="shared" si="2"/>
        <v>25.3245</v>
      </c>
      <c r="K29" s="126">
        <f t="shared" si="0"/>
        <v>0</v>
      </c>
    </row>
    <row r="30" spans="1:11">
      <c r="A30" s="35">
        <v>13024</v>
      </c>
      <c r="B30" s="269" t="s">
        <v>96</v>
      </c>
      <c r="C30" s="191"/>
      <c r="D30" s="191"/>
      <c r="E30" s="270"/>
      <c r="F30" s="270"/>
      <c r="H30" s="126">
        <f t="shared" si="1"/>
        <v>0</v>
      </c>
      <c r="J30" s="4">
        <f t="shared" si="2"/>
        <v>25.3245</v>
      </c>
      <c r="K30" s="126">
        <f t="shared" si="0"/>
        <v>0</v>
      </c>
    </row>
    <row r="31" spans="1:11">
      <c r="A31" s="35">
        <v>13031</v>
      </c>
      <c r="B31" s="269" t="s">
        <v>97</v>
      </c>
      <c r="C31" s="191"/>
      <c r="D31" s="191"/>
      <c r="E31" s="270"/>
      <c r="F31" s="270"/>
      <c r="H31" s="126">
        <f t="shared" si="1"/>
        <v>0</v>
      </c>
      <c r="J31" s="4">
        <f t="shared" si="2"/>
        <v>25.3245</v>
      </c>
      <c r="K31" s="126">
        <f t="shared" si="0"/>
        <v>0</v>
      </c>
    </row>
    <row r="32" spans="1:11">
      <c r="A32" s="35">
        <v>13032</v>
      </c>
      <c r="B32" s="269" t="s">
        <v>98</v>
      </c>
      <c r="C32" s="191"/>
      <c r="D32" s="191"/>
      <c r="E32" s="270"/>
      <c r="F32" s="270"/>
      <c r="H32" s="126">
        <f t="shared" si="1"/>
        <v>0</v>
      </c>
      <c r="J32" s="4">
        <f t="shared" si="2"/>
        <v>25.3245</v>
      </c>
      <c r="K32" s="126">
        <f t="shared" si="0"/>
        <v>0</v>
      </c>
    </row>
    <row r="33" spans="1:11">
      <c r="A33" s="35">
        <v>13041</v>
      </c>
      <c r="B33" s="269" t="s">
        <v>99</v>
      </c>
      <c r="C33" s="191"/>
      <c r="D33" s="191"/>
      <c r="E33" s="270"/>
      <c r="F33" s="270"/>
      <c r="H33" s="126">
        <f t="shared" si="1"/>
        <v>0</v>
      </c>
      <c r="J33" s="4">
        <f t="shared" si="2"/>
        <v>25.3245</v>
      </c>
      <c r="K33" s="126">
        <f t="shared" si="0"/>
        <v>0</v>
      </c>
    </row>
    <row r="34" spans="1:11">
      <c r="A34" s="35">
        <v>13042</v>
      </c>
      <c r="B34" s="269" t="s">
        <v>100</v>
      </c>
      <c r="C34" s="191"/>
      <c r="D34" s="191"/>
      <c r="E34" s="270"/>
      <c r="F34" s="270"/>
      <c r="H34" s="126">
        <f t="shared" si="1"/>
        <v>0</v>
      </c>
      <c r="J34" s="4">
        <f t="shared" si="2"/>
        <v>25.3245</v>
      </c>
      <c r="K34" s="126">
        <f t="shared" si="0"/>
        <v>0</v>
      </c>
    </row>
    <row r="35" spans="1:11">
      <c r="A35" s="35">
        <v>13043</v>
      </c>
      <c r="B35" s="269" t="s">
        <v>101</v>
      </c>
      <c r="C35" s="191"/>
      <c r="D35" s="191"/>
      <c r="E35" s="270"/>
      <c r="F35" s="270"/>
      <c r="H35" s="126">
        <f t="shared" si="1"/>
        <v>0</v>
      </c>
      <c r="J35" s="4">
        <f t="shared" si="2"/>
        <v>25.3245</v>
      </c>
      <c r="K35" s="126">
        <f t="shared" si="0"/>
        <v>0</v>
      </c>
    </row>
    <row r="36" spans="1:11">
      <c r="A36" s="35">
        <v>13044</v>
      </c>
      <c r="B36" s="269" t="s">
        <v>102</v>
      </c>
      <c r="C36" s="191"/>
      <c r="D36" s="191"/>
      <c r="E36" s="270"/>
      <c r="F36" s="270"/>
      <c r="H36" s="126">
        <f t="shared" si="1"/>
        <v>0</v>
      </c>
      <c r="J36" s="4">
        <f t="shared" si="2"/>
        <v>25.3245</v>
      </c>
      <c r="K36" s="126">
        <f t="shared" si="0"/>
        <v>0</v>
      </c>
    </row>
    <row r="37" spans="1:11">
      <c r="A37" s="35">
        <v>13045</v>
      </c>
      <c r="B37" s="269" t="s">
        <v>103</v>
      </c>
      <c r="C37" s="191"/>
      <c r="D37" s="191"/>
      <c r="E37" s="270"/>
      <c r="F37" s="270"/>
      <c r="H37" s="126">
        <f t="shared" si="1"/>
        <v>0</v>
      </c>
      <c r="J37" s="4">
        <f t="shared" si="2"/>
        <v>25.3245</v>
      </c>
      <c r="K37" s="126">
        <f t="shared" si="0"/>
        <v>0</v>
      </c>
    </row>
    <row r="38" spans="1:11">
      <c r="A38" s="35">
        <v>13051</v>
      </c>
      <c r="B38" s="269" t="s">
        <v>104</v>
      </c>
      <c r="C38" s="191">
        <v>2086782.14</v>
      </c>
      <c r="D38" s="191"/>
      <c r="E38" s="270"/>
      <c r="F38" s="270"/>
      <c r="H38" s="126">
        <f t="shared" si="1"/>
        <v>2086782.14</v>
      </c>
      <c r="J38" s="4">
        <f t="shared" si="2"/>
        <v>25.3245</v>
      </c>
      <c r="K38" s="126">
        <f t="shared" si="0"/>
        <v>52846714.299999997</v>
      </c>
    </row>
    <row r="39" spans="1:11">
      <c r="A39" s="35">
        <v>13052</v>
      </c>
      <c r="B39" s="269" t="s">
        <v>105</v>
      </c>
      <c r="C39" s="191">
        <v>160324.31</v>
      </c>
      <c r="D39" s="191"/>
      <c r="E39" s="270"/>
      <c r="F39" s="270"/>
      <c r="H39" s="126">
        <f t="shared" si="1"/>
        <v>160324.31</v>
      </c>
      <c r="J39" s="4">
        <f t="shared" si="2"/>
        <v>25.3245</v>
      </c>
      <c r="K39" s="126">
        <f t="shared" si="0"/>
        <v>4060132.99</v>
      </c>
    </row>
    <row r="40" spans="1:11">
      <c r="A40" s="35">
        <v>13053</v>
      </c>
      <c r="B40" s="269" t="s">
        <v>106</v>
      </c>
      <c r="C40" s="191">
        <v>158090.42000000001</v>
      </c>
      <c r="D40" s="191"/>
      <c r="E40" s="270"/>
      <c r="F40" s="270"/>
      <c r="H40" s="126">
        <f t="shared" si="1"/>
        <v>158090.42000000001</v>
      </c>
      <c r="J40" s="4">
        <f t="shared" si="2"/>
        <v>25.3245</v>
      </c>
      <c r="K40" s="126">
        <f t="shared" si="0"/>
        <v>4003560.84</v>
      </c>
    </row>
    <row r="41" spans="1:11">
      <c r="A41" s="35">
        <v>13054</v>
      </c>
      <c r="B41" s="269" t="s">
        <v>107</v>
      </c>
      <c r="C41" s="191">
        <v>365865.85</v>
      </c>
      <c r="D41" s="191"/>
      <c r="E41" s="270"/>
      <c r="F41" s="270"/>
      <c r="H41" s="126">
        <f t="shared" si="1"/>
        <v>365865.85</v>
      </c>
      <c r="J41" s="4">
        <f t="shared" si="2"/>
        <v>25.3245</v>
      </c>
      <c r="K41" s="126">
        <f t="shared" si="0"/>
        <v>9265369.7200000007</v>
      </c>
    </row>
    <row r="42" spans="1:11">
      <c r="A42" s="35">
        <v>13055</v>
      </c>
      <c r="B42" s="269" t="s">
        <v>108</v>
      </c>
      <c r="C42" s="191">
        <v>58176.78</v>
      </c>
      <c r="D42" s="191"/>
      <c r="E42" s="270"/>
      <c r="F42" s="270"/>
      <c r="H42" s="126">
        <f t="shared" si="1"/>
        <v>58176.78</v>
      </c>
      <c r="J42" s="4">
        <f t="shared" si="2"/>
        <v>25.3245</v>
      </c>
      <c r="K42" s="126">
        <f t="shared" si="0"/>
        <v>1473297.87</v>
      </c>
    </row>
    <row r="43" spans="1:11">
      <c r="A43" s="35">
        <v>13056</v>
      </c>
      <c r="B43" s="269" t="s">
        <v>109</v>
      </c>
      <c r="C43" s="191">
        <v>63790</v>
      </c>
      <c r="D43" s="191"/>
      <c r="E43" s="270"/>
      <c r="F43" s="270"/>
      <c r="H43" s="126">
        <f t="shared" si="1"/>
        <v>63790</v>
      </c>
      <c r="J43" s="4">
        <f t="shared" si="2"/>
        <v>25.3245</v>
      </c>
      <c r="K43" s="126">
        <f t="shared" si="0"/>
        <v>1615449.86</v>
      </c>
    </row>
    <row r="44" spans="1:11">
      <c r="A44" s="35">
        <v>13061</v>
      </c>
      <c r="B44" s="269" t="s">
        <v>110</v>
      </c>
      <c r="C44" s="191"/>
      <c r="D44" s="191"/>
      <c r="E44" s="270"/>
      <c r="F44" s="270"/>
      <c r="H44" s="126">
        <f t="shared" si="1"/>
        <v>0</v>
      </c>
      <c r="J44" s="4">
        <f t="shared" si="2"/>
        <v>25.3245</v>
      </c>
      <c r="K44" s="126">
        <f t="shared" si="0"/>
        <v>0</v>
      </c>
    </row>
    <row r="45" spans="1:11">
      <c r="A45" s="268">
        <v>13081</v>
      </c>
      <c r="B45" s="269" t="s">
        <v>111</v>
      </c>
      <c r="C45" s="191"/>
      <c r="D45" s="191"/>
      <c r="E45" s="270"/>
      <c r="F45" s="270"/>
      <c r="H45" s="126">
        <f t="shared" si="1"/>
        <v>0</v>
      </c>
      <c r="J45" s="4">
        <f t="shared" si="2"/>
        <v>25.3245</v>
      </c>
      <c r="K45" s="126">
        <f t="shared" si="0"/>
        <v>0</v>
      </c>
    </row>
    <row r="46" spans="1:11">
      <c r="A46" s="268">
        <v>13091</v>
      </c>
      <c r="B46" s="269" t="s">
        <v>112</v>
      </c>
      <c r="C46" s="191"/>
      <c r="D46" s="191"/>
      <c r="E46" s="270"/>
      <c r="F46" s="270"/>
      <c r="H46" s="126">
        <f t="shared" si="1"/>
        <v>0</v>
      </c>
      <c r="J46" s="4">
        <f t="shared" si="2"/>
        <v>25.3245</v>
      </c>
      <c r="K46" s="126">
        <f t="shared" si="0"/>
        <v>0</v>
      </c>
    </row>
    <row r="47" spans="1:11">
      <c r="A47" s="35">
        <v>13101</v>
      </c>
      <c r="B47" s="269" t="s">
        <v>113</v>
      </c>
      <c r="C47" s="191"/>
      <c r="D47" s="191"/>
      <c r="E47" s="270"/>
      <c r="F47" s="270"/>
      <c r="H47" s="126">
        <f t="shared" si="1"/>
        <v>0</v>
      </c>
      <c r="J47" s="4">
        <f t="shared" si="2"/>
        <v>25.3245</v>
      </c>
      <c r="K47" s="126">
        <f t="shared" si="0"/>
        <v>0</v>
      </c>
    </row>
    <row r="48" spans="1:11">
      <c r="A48" s="35">
        <v>13111</v>
      </c>
      <c r="B48" s="269" t="s">
        <v>114</v>
      </c>
      <c r="C48" s="191"/>
      <c r="D48" s="191"/>
      <c r="E48" s="270"/>
      <c r="F48" s="270"/>
      <c r="H48" s="126">
        <f t="shared" si="1"/>
        <v>0</v>
      </c>
      <c r="J48" s="4">
        <f t="shared" si="2"/>
        <v>25.3245</v>
      </c>
      <c r="K48" s="126">
        <f t="shared" si="0"/>
        <v>0</v>
      </c>
    </row>
    <row r="49" spans="1:11">
      <c r="A49" s="35">
        <v>13112</v>
      </c>
      <c r="B49" s="269" t="s">
        <v>115</v>
      </c>
      <c r="C49" s="191"/>
      <c r="D49" s="191"/>
      <c r="E49" s="270"/>
      <c r="F49" s="270"/>
      <c r="H49" s="126">
        <f t="shared" si="1"/>
        <v>0</v>
      </c>
      <c r="J49" s="4">
        <f t="shared" si="2"/>
        <v>25.3245</v>
      </c>
      <c r="K49" s="126">
        <f t="shared" si="0"/>
        <v>0</v>
      </c>
    </row>
    <row r="50" spans="1:11">
      <c r="A50" s="35">
        <v>13113</v>
      </c>
      <c r="B50" s="269" t="s">
        <v>116</v>
      </c>
      <c r="C50" s="191"/>
      <c r="D50" s="191"/>
      <c r="E50" s="270"/>
      <c r="F50" s="270"/>
      <c r="H50" s="126">
        <f t="shared" si="1"/>
        <v>0</v>
      </c>
      <c r="J50" s="4">
        <f t="shared" si="2"/>
        <v>25.3245</v>
      </c>
      <c r="K50" s="126">
        <f t="shared" si="0"/>
        <v>0</v>
      </c>
    </row>
    <row r="51" spans="1:11">
      <c r="A51" s="35">
        <v>13114</v>
      </c>
      <c r="B51" s="269" t="s">
        <v>117</v>
      </c>
      <c r="C51" s="191"/>
      <c r="D51" s="191"/>
      <c r="E51" s="270"/>
      <c r="F51" s="270"/>
      <c r="H51" s="126">
        <f t="shared" si="1"/>
        <v>0</v>
      </c>
      <c r="J51" s="4">
        <f t="shared" si="2"/>
        <v>25.3245</v>
      </c>
      <c r="K51" s="126">
        <f t="shared" si="0"/>
        <v>0</v>
      </c>
    </row>
    <row r="52" spans="1:11">
      <c r="A52" s="35">
        <v>13115</v>
      </c>
      <c r="B52" s="269" t="s">
        <v>118</v>
      </c>
      <c r="C52" s="191"/>
      <c r="D52" s="191"/>
      <c r="E52" s="270"/>
      <c r="F52" s="270"/>
      <c r="H52" s="126">
        <f t="shared" si="1"/>
        <v>0</v>
      </c>
      <c r="J52" s="4">
        <f t="shared" si="2"/>
        <v>25.3245</v>
      </c>
      <c r="K52" s="126">
        <f t="shared" si="0"/>
        <v>0</v>
      </c>
    </row>
    <row r="53" spans="1:11">
      <c r="A53" s="35">
        <v>13116</v>
      </c>
      <c r="B53" s="269" t="s">
        <v>119</v>
      </c>
      <c r="C53" s="191"/>
      <c r="D53" s="191"/>
      <c r="E53" s="270"/>
      <c r="F53" s="270"/>
      <c r="H53" s="126">
        <f t="shared" si="1"/>
        <v>0</v>
      </c>
      <c r="J53" s="4">
        <f t="shared" si="2"/>
        <v>25.3245</v>
      </c>
      <c r="K53" s="126">
        <f t="shared" si="0"/>
        <v>0</v>
      </c>
    </row>
    <row r="54" spans="1:11">
      <c r="A54" s="35">
        <v>13117</v>
      </c>
      <c r="B54" s="269" t="s">
        <v>120</v>
      </c>
      <c r="C54" s="191"/>
      <c r="D54" s="191"/>
      <c r="E54" s="270"/>
      <c r="F54" s="270"/>
      <c r="H54" s="126">
        <f t="shared" si="1"/>
        <v>0</v>
      </c>
      <c r="J54" s="4">
        <f t="shared" si="2"/>
        <v>25.3245</v>
      </c>
      <c r="K54" s="126">
        <f t="shared" si="0"/>
        <v>0</v>
      </c>
    </row>
    <row r="55" spans="1:11">
      <c r="A55" s="35">
        <v>13118</v>
      </c>
      <c r="B55" s="269" t="s">
        <v>121</v>
      </c>
      <c r="C55" s="191"/>
      <c r="D55" s="191"/>
      <c r="E55" s="270"/>
      <c r="F55" s="270"/>
      <c r="H55" s="126">
        <f t="shared" si="1"/>
        <v>0</v>
      </c>
      <c r="J55" s="4">
        <f t="shared" si="2"/>
        <v>25.3245</v>
      </c>
      <c r="K55" s="126">
        <f t="shared" si="0"/>
        <v>0</v>
      </c>
    </row>
    <row r="56" spans="1:11">
      <c r="A56" s="35">
        <v>13121</v>
      </c>
      <c r="B56" s="273" t="s">
        <v>122</v>
      </c>
      <c r="C56" s="191"/>
      <c r="D56" s="191"/>
      <c r="E56" s="270"/>
      <c r="F56" s="270"/>
      <c r="H56" s="126">
        <f t="shared" si="1"/>
        <v>0</v>
      </c>
      <c r="J56" s="4">
        <f t="shared" si="2"/>
        <v>25.3245</v>
      </c>
      <c r="K56" s="126">
        <f t="shared" si="0"/>
        <v>0</v>
      </c>
    </row>
    <row r="57" spans="1:11">
      <c r="A57" s="268">
        <v>13131</v>
      </c>
      <c r="B57" s="269" t="s">
        <v>123</v>
      </c>
      <c r="C57" s="191"/>
      <c r="D57" s="191"/>
      <c r="E57" s="270"/>
      <c r="F57" s="270"/>
      <c r="H57" s="126">
        <f t="shared" si="1"/>
        <v>0</v>
      </c>
      <c r="J57" s="4">
        <f t="shared" si="2"/>
        <v>25.3245</v>
      </c>
      <c r="K57" s="126">
        <f t="shared" si="0"/>
        <v>0</v>
      </c>
    </row>
    <row r="58" spans="1:11">
      <c r="A58" s="268">
        <v>13132</v>
      </c>
      <c r="B58" s="269" t="s">
        <v>124</v>
      </c>
      <c r="C58" s="191"/>
      <c r="D58" s="191"/>
      <c r="E58" s="270"/>
      <c r="F58" s="270"/>
      <c r="H58" s="126">
        <f t="shared" si="1"/>
        <v>0</v>
      </c>
      <c r="J58" s="4">
        <f t="shared" si="2"/>
        <v>25.3245</v>
      </c>
      <c r="K58" s="126">
        <f t="shared" si="0"/>
        <v>0</v>
      </c>
    </row>
    <row r="59" spans="1:11">
      <c r="A59" s="268">
        <v>13133</v>
      </c>
      <c r="B59" s="269" t="s">
        <v>125</v>
      </c>
      <c r="C59" s="191"/>
      <c r="D59" s="191"/>
      <c r="E59" s="270"/>
      <c r="F59" s="270"/>
      <c r="H59" s="126">
        <f t="shared" si="1"/>
        <v>0</v>
      </c>
      <c r="J59" s="4">
        <f t="shared" si="2"/>
        <v>25.3245</v>
      </c>
      <c r="K59" s="126">
        <f t="shared" si="0"/>
        <v>0</v>
      </c>
    </row>
    <row r="60" spans="1:11">
      <c r="A60" s="268">
        <v>13134</v>
      </c>
      <c r="B60" s="269" t="s">
        <v>126</v>
      </c>
      <c r="C60" s="191"/>
      <c r="D60" s="191"/>
      <c r="E60" s="270"/>
      <c r="F60" s="270"/>
      <c r="H60" s="126">
        <f t="shared" si="1"/>
        <v>0</v>
      </c>
      <c r="J60" s="4">
        <f t="shared" si="2"/>
        <v>25.3245</v>
      </c>
      <c r="K60" s="126">
        <f t="shared" si="0"/>
        <v>0</v>
      </c>
    </row>
    <row r="61" spans="1:11">
      <c r="A61" s="268">
        <v>13135</v>
      </c>
      <c r="B61" s="273" t="s">
        <v>127</v>
      </c>
      <c r="C61" s="191"/>
      <c r="D61" s="191"/>
      <c r="E61" s="270"/>
      <c r="F61" s="270"/>
      <c r="H61" s="126">
        <f t="shared" si="1"/>
        <v>0</v>
      </c>
      <c r="J61" s="4">
        <f t="shared" si="2"/>
        <v>25.3245</v>
      </c>
      <c r="K61" s="126">
        <f t="shared" si="0"/>
        <v>0</v>
      </c>
    </row>
    <row r="62" spans="1:11">
      <c r="A62" s="13">
        <v>13136</v>
      </c>
      <c r="B62" s="269" t="s">
        <v>128</v>
      </c>
      <c r="C62" s="191"/>
      <c r="D62" s="191"/>
      <c r="E62" s="270"/>
      <c r="F62" s="270"/>
      <c r="H62" s="126">
        <f t="shared" si="1"/>
        <v>0</v>
      </c>
      <c r="J62" s="4">
        <f t="shared" si="2"/>
        <v>25.3245</v>
      </c>
      <c r="K62" s="126">
        <f t="shared" si="0"/>
        <v>0</v>
      </c>
    </row>
    <row r="63" spans="1:11">
      <c r="A63" s="268">
        <v>13141</v>
      </c>
      <c r="B63" s="273" t="s">
        <v>129</v>
      </c>
      <c r="C63" s="191"/>
      <c r="D63" s="191"/>
      <c r="E63" s="270"/>
      <c r="F63" s="270"/>
      <c r="H63" s="126">
        <f t="shared" si="1"/>
        <v>0</v>
      </c>
      <c r="J63" s="4">
        <f t="shared" si="2"/>
        <v>25.3245</v>
      </c>
      <c r="K63" s="126">
        <f t="shared" si="0"/>
        <v>0</v>
      </c>
    </row>
    <row r="64" spans="1:11">
      <c r="A64" s="268">
        <v>13142</v>
      </c>
      <c r="B64" s="273" t="s">
        <v>130</v>
      </c>
      <c r="C64" s="191"/>
      <c r="D64" s="191"/>
      <c r="E64" s="270"/>
      <c r="F64" s="270"/>
      <c r="H64" s="126">
        <f t="shared" si="1"/>
        <v>0</v>
      </c>
      <c r="J64" s="4">
        <f t="shared" si="2"/>
        <v>25.3245</v>
      </c>
      <c r="K64" s="126">
        <f t="shared" si="0"/>
        <v>0</v>
      </c>
    </row>
    <row r="65" spans="1:11">
      <c r="A65" s="268">
        <v>13143</v>
      </c>
      <c r="B65" s="269" t="s">
        <v>131</v>
      </c>
      <c r="C65" s="191"/>
      <c r="D65" s="191"/>
      <c r="E65" s="270"/>
      <c r="F65" s="270"/>
      <c r="H65" s="126">
        <f t="shared" si="1"/>
        <v>0</v>
      </c>
      <c r="J65" s="4">
        <f t="shared" si="2"/>
        <v>25.3245</v>
      </c>
      <c r="K65" s="126">
        <f t="shared" si="0"/>
        <v>0</v>
      </c>
    </row>
    <row r="66" spans="1:11">
      <c r="A66" s="268">
        <v>13144</v>
      </c>
      <c r="B66" s="269" t="s">
        <v>132</v>
      </c>
      <c r="C66" s="191"/>
      <c r="D66" s="191"/>
      <c r="E66" s="270"/>
      <c r="F66" s="270"/>
      <c r="H66" s="126">
        <f t="shared" si="1"/>
        <v>0</v>
      </c>
      <c r="J66" s="4">
        <f t="shared" si="2"/>
        <v>25.3245</v>
      </c>
      <c r="K66" s="126">
        <f t="shared" si="0"/>
        <v>0</v>
      </c>
    </row>
    <row r="67" spans="1:11">
      <c r="A67" s="268">
        <v>13151</v>
      </c>
      <c r="B67" s="269" t="s">
        <v>133</v>
      </c>
      <c r="C67" s="191"/>
      <c r="D67" s="191"/>
      <c r="E67" s="270"/>
      <c r="F67" s="270"/>
      <c r="H67" s="126">
        <f t="shared" si="1"/>
        <v>0</v>
      </c>
      <c r="J67" s="4">
        <f t="shared" si="2"/>
        <v>25.3245</v>
      </c>
      <c r="K67" s="126">
        <f t="shared" si="0"/>
        <v>0</v>
      </c>
    </row>
    <row r="68" spans="1:11">
      <c r="A68" s="268">
        <v>13152</v>
      </c>
      <c r="B68" s="269" t="s">
        <v>134</v>
      </c>
      <c r="C68" s="191"/>
      <c r="D68" s="191"/>
      <c r="E68" s="270"/>
      <c r="F68" s="270"/>
      <c r="H68" s="126">
        <f t="shared" si="1"/>
        <v>0</v>
      </c>
      <c r="J68" s="4">
        <f t="shared" si="2"/>
        <v>25.3245</v>
      </c>
      <c r="K68" s="126">
        <f t="shared" si="0"/>
        <v>0</v>
      </c>
    </row>
    <row r="69" spans="1:11">
      <c r="A69" s="268">
        <v>13153</v>
      </c>
      <c r="B69" s="269" t="s">
        <v>135</v>
      </c>
      <c r="C69" s="191"/>
      <c r="D69" s="191"/>
      <c r="E69" s="270"/>
      <c r="F69" s="270"/>
      <c r="H69" s="126">
        <f t="shared" si="1"/>
        <v>0</v>
      </c>
      <c r="J69" s="4">
        <f t="shared" si="2"/>
        <v>25.3245</v>
      </c>
      <c r="K69" s="126">
        <f t="shared" si="0"/>
        <v>0</v>
      </c>
    </row>
    <row r="70" spans="1:11">
      <c r="A70" s="268">
        <v>13161</v>
      </c>
      <c r="B70" s="269" t="s">
        <v>475</v>
      </c>
      <c r="C70" s="191"/>
      <c r="D70" s="191"/>
      <c r="E70" s="270"/>
      <c r="F70" s="270"/>
      <c r="H70" s="126">
        <f t="shared" si="1"/>
        <v>0</v>
      </c>
      <c r="J70" s="4">
        <f t="shared" si="2"/>
        <v>25.3245</v>
      </c>
      <c r="K70" s="126">
        <f t="shared" si="0"/>
        <v>0</v>
      </c>
    </row>
    <row r="71" spans="1:11">
      <c r="A71" s="268">
        <v>13162</v>
      </c>
      <c r="B71" s="269" t="s">
        <v>476</v>
      </c>
      <c r="C71" s="191"/>
      <c r="D71" s="191"/>
      <c r="E71" s="270"/>
      <c r="F71" s="270"/>
      <c r="H71" s="126">
        <f t="shared" si="1"/>
        <v>0</v>
      </c>
      <c r="J71" s="4">
        <f t="shared" si="2"/>
        <v>25.3245</v>
      </c>
      <c r="K71" s="126">
        <f t="shared" si="0"/>
        <v>0</v>
      </c>
    </row>
    <row r="72" spans="1:11">
      <c r="A72" s="268">
        <v>13163</v>
      </c>
      <c r="B72" s="269" t="s">
        <v>477</v>
      </c>
      <c r="C72" s="191"/>
      <c r="D72" s="191"/>
      <c r="E72" s="270"/>
      <c r="F72" s="270"/>
      <c r="H72" s="126">
        <f t="shared" si="1"/>
        <v>0</v>
      </c>
      <c r="J72" s="4">
        <f t="shared" si="2"/>
        <v>25.3245</v>
      </c>
      <c r="K72" s="126">
        <f t="shared" ref="K72:K135" si="3">ROUND(H72*J72,2)</f>
        <v>0</v>
      </c>
    </row>
    <row r="73" spans="1:11">
      <c r="A73" s="268">
        <v>13164</v>
      </c>
      <c r="B73" s="269" t="s">
        <v>139</v>
      </c>
      <c r="C73" s="191"/>
      <c r="D73" s="191"/>
      <c r="E73" s="270"/>
      <c r="F73" s="270"/>
      <c r="H73" s="126">
        <f t="shared" ref="H73:H138" si="4">ROUND(C73-D73+E73-F73,2)</f>
        <v>0</v>
      </c>
      <c r="J73" s="4">
        <f t="shared" ref="J73:J136" si="5">J72</f>
        <v>25.3245</v>
      </c>
      <c r="K73" s="126">
        <f t="shared" si="3"/>
        <v>0</v>
      </c>
    </row>
    <row r="74" spans="1:11">
      <c r="A74" s="35">
        <v>13171</v>
      </c>
      <c r="B74" s="273" t="s">
        <v>140</v>
      </c>
      <c r="C74" s="191"/>
      <c r="D74" s="191"/>
      <c r="E74" s="270"/>
      <c r="F74" s="270"/>
      <c r="H74" s="126">
        <f t="shared" si="4"/>
        <v>0</v>
      </c>
      <c r="J74" s="4">
        <f t="shared" si="5"/>
        <v>25.3245</v>
      </c>
      <c r="K74" s="126">
        <f t="shared" si="3"/>
        <v>0</v>
      </c>
    </row>
    <row r="75" spans="1:11">
      <c r="A75" s="35">
        <v>13172</v>
      </c>
      <c r="B75" s="273" t="s">
        <v>141</v>
      </c>
      <c r="C75" s="191"/>
      <c r="D75" s="191"/>
      <c r="E75" s="270"/>
      <c r="F75" s="270"/>
      <c r="H75" s="126">
        <f t="shared" si="4"/>
        <v>0</v>
      </c>
      <c r="J75" s="4">
        <f t="shared" si="5"/>
        <v>25.3245</v>
      </c>
      <c r="K75" s="126">
        <f t="shared" si="3"/>
        <v>0</v>
      </c>
    </row>
    <row r="76" spans="1:11">
      <c r="A76" s="35">
        <v>13181</v>
      </c>
      <c r="B76" s="273" t="s">
        <v>478</v>
      </c>
      <c r="C76" s="191"/>
      <c r="D76" s="191"/>
      <c r="E76" s="270"/>
      <c r="F76" s="270"/>
      <c r="H76" s="126">
        <f t="shared" si="4"/>
        <v>0</v>
      </c>
      <c r="J76" s="4">
        <f t="shared" si="5"/>
        <v>25.3245</v>
      </c>
      <c r="K76" s="126">
        <f t="shared" si="3"/>
        <v>0</v>
      </c>
    </row>
    <row r="77" spans="1:11">
      <c r="A77" s="35">
        <v>13182</v>
      </c>
      <c r="B77" s="273" t="s">
        <v>143</v>
      </c>
      <c r="C77" s="191"/>
      <c r="D77" s="191"/>
      <c r="E77" s="270"/>
      <c r="F77" s="270"/>
      <c r="H77" s="126">
        <f t="shared" si="4"/>
        <v>0</v>
      </c>
      <c r="J77" s="4">
        <f t="shared" si="5"/>
        <v>25.3245</v>
      </c>
      <c r="K77" s="126">
        <f t="shared" si="3"/>
        <v>0</v>
      </c>
    </row>
    <row r="78" spans="1:11">
      <c r="A78" s="35">
        <v>13183</v>
      </c>
      <c r="B78" s="273" t="s">
        <v>144</v>
      </c>
      <c r="C78" s="191"/>
      <c r="D78" s="191"/>
      <c r="E78" s="270"/>
      <c r="F78" s="270"/>
      <c r="H78" s="126">
        <f t="shared" si="4"/>
        <v>0</v>
      </c>
      <c r="J78" s="4">
        <f t="shared" si="5"/>
        <v>25.3245</v>
      </c>
      <c r="K78" s="126">
        <f t="shared" si="3"/>
        <v>0</v>
      </c>
    </row>
    <row r="79" spans="1:11">
      <c r="A79" s="35">
        <v>13191</v>
      </c>
      <c r="B79" s="273" t="s">
        <v>145</v>
      </c>
      <c r="C79" s="191"/>
      <c r="D79" s="191"/>
      <c r="E79" s="270"/>
      <c r="F79" s="270"/>
      <c r="H79" s="126">
        <f t="shared" si="4"/>
        <v>0</v>
      </c>
      <c r="J79" s="4">
        <f t="shared" si="5"/>
        <v>25.3245</v>
      </c>
      <c r="K79" s="126">
        <f t="shared" si="3"/>
        <v>0</v>
      </c>
    </row>
    <row r="80" spans="1:11">
      <c r="A80" s="35">
        <v>13192</v>
      </c>
      <c r="B80" s="273" t="s">
        <v>146</v>
      </c>
      <c r="C80" s="191"/>
      <c r="D80" s="191"/>
      <c r="E80" s="270"/>
      <c r="F80" s="270"/>
      <c r="H80" s="126">
        <f t="shared" si="4"/>
        <v>0</v>
      </c>
      <c r="J80" s="4">
        <f t="shared" si="5"/>
        <v>25.3245</v>
      </c>
      <c r="K80" s="126">
        <f t="shared" si="3"/>
        <v>0</v>
      </c>
    </row>
    <row r="81" spans="1:11">
      <c r="A81" s="35">
        <v>13193</v>
      </c>
      <c r="B81" s="273" t="s">
        <v>147</v>
      </c>
      <c r="C81" s="191"/>
      <c r="D81" s="191"/>
      <c r="E81" s="270"/>
      <c r="F81" s="270"/>
      <c r="H81" s="126">
        <f t="shared" si="4"/>
        <v>0</v>
      </c>
      <c r="J81" s="4">
        <f t="shared" si="5"/>
        <v>25.3245</v>
      </c>
      <c r="K81" s="126">
        <f t="shared" si="3"/>
        <v>0</v>
      </c>
    </row>
    <row r="82" spans="1:11">
      <c r="A82" s="35">
        <v>13194</v>
      </c>
      <c r="B82" s="273" t="s">
        <v>148</v>
      </c>
      <c r="C82" s="191"/>
      <c r="D82" s="191"/>
      <c r="E82" s="270"/>
      <c r="F82" s="270"/>
      <c r="H82" s="126">
        <f t="shared" si="4"/>
        <v>0</v>
      </c>
      <c r="J82" s="4">
        <f t="shared" si="5"/>
        <v>25.3245</v>
      </c>
      <c r="K82" s="126">
        <f t="shared" si="3"/>
        <v>0</v>
      </c>
    </row>
    <row r="83" spans="1:11">
      <c r="A83" s="35">
        <v>13195</v>
      </c>
      <c r="B83" s="273" t="s">
        <v>149</v>
      </c>
      <c r="C83" s="191"/>
      <c r="D83" s="191"/>
      <c r="E83" s="270"/>
      <c r="F83" s="270"/>
      <c r="H83" s="126">
        <f t="shared" si="4"/>
        <v>0</v>
      </c>
      <c r="J83" s="4">
        <f t="shared" si="5"/>
        <v>25.3245</v>
      </c>
      <c r="K83" s="126">
        <f t="shared" si="3"/>
        <v>0</v>
      </c>
    </row>
    <row r="84" spans="1:11">
      <c r="A84" s="35">
        <v>13196</v>
      </c>
      <c r="B84" s="273" t="s">
        <v>150</v>
      </c>
      <c r="C84" s="191"/>
      <c r="D84" s="191"/>
      <c r="E84" s="270"/>
      <c r="F84" s="270"/>
      <c r="H84" s="126">
        <f t="shared" si="4"/>
        <v>0</v>
      </c>
      <c r="J84" s="4">
        <f t="shared" si="5"/>
        <v>25.3245</v>
      </c>
      <c r="K84" s="126">
        <f t="shared" si="3"/>
        <v>0</v>
      </c>
    </row>
    <row r="85" spans="1:11">
      <c r="A85" s="35">
        <v>13201</v>
      </c>
      <c r="B85" s="273" t="s">
        <v>151</v>
      </c>
      <c r="C85" s="191"/>
      <c r="D85" s="191"/>
      <c r="E85" s="270"/>
      <c r="F85" s="270"/>
      <c r="H85" s="126">
        <f t="shared" si="4"/>
        <v>0</v>
      </c>
      <c r="J85" s="4">
        <f t="shared" si="5"/>
        <v>25.3245</v>
      </c>
      <c r="K85" s="126">
        <f t="shared" si="3"/>
        <v>0</v>
      </c>
    </row>
    <row r="86" spans="1:11">
      <c r="A86" s="35">
        <v>13202</v>
      </c>
      <c r="B86" s="273" t="s">
        <v>152</v>
      </c>
      <c r="C86" s="191"/>
      <c r="D86" s="191"/>
      <c r="E86" s="270"/>
      <c r="F86" s="270"/>
      <c r="H86" s="126">
        <f t="shared" si="4"/>
        <v>0</v>
      </c>
      <c r="J86" s="4">
        <f t="shared" si="5"/>
        <v>25.3245</v>
      </c>
      <c r="K86" s="126">
        <f t="shared" si="3"/>
        <v>0</v>
      </c>
    </row>
    <row r="87" spans="1:11">
      <c r="A87" s="35">
        <v>13203</v>
      </c>
      <c r="B87" s="273" t="s">
        <v>153</v>
      </c>
      <c r="C87" s="191"/>
      <c r="D87" s="191"/>
      <c r="E87" s="270"/>
      <c r="F87" s="270"/>
      <c r="H87" s="126">
        <f t="shared" si="4"/>
        <v>0</v>
      </c>
      <c r="J87" s="4">
        <f t="shared" si="5"/>
        <v>25.3245</v>
      </c>
      <c r="K87" s="126">
        <f t="shared" si="3"/>
        <v>0</v>
      </c>
    </row>
    <row r="88" spans="1:11">
      <c r="A88" s="35">
        <v>13204</v>
      </c>
      <c r="B88" s="273" t="s">
        <v>154</v>
      </c>
      <c r="C88" s="191"/>
      <c r="D88" s="191"/>
      <c r="E88" s="270"/>
      <c r="F88" s="270"/>
      <c r="H88" s="126">
        <f t="shared" si="4"/>
        <v>0</v>
      </c>
      <c r="J88" s="4">
        <f t="shared" si="5"/>
        <v>25.3245</v>
      </c>
      <c r="K88" s="126">
        <f t="shared" si="3"/>
        <v>0</v>
      </c>
    </row>
    <row r="89" spans="1:11">
      <c r="A89" s="35">
        <v>13205</v>
      </c>
      <c r="B89" s="273" t="s">
        <v>155</v>
      </c>
      <c r="C89" s="191"/>
      <c r="D89" s="191"/>
      <c r="E89" s="270"/>
      <c r="F89" s="270"/>
      <c r="H89" s="126">
        <f t="shared" si="4"/>
        <v>0</v>
      </c>
      <c r="J89" s="4">
        <f t="shared" si="5"/>
        <v>25.3245</v>
      </c>
      <c r="K89" s="126">
        <f t="shared" si="3"/>
        <v>0</v>
      </c>
    </row>
    <row r="90" spans="1:11">
      <c r="A90" s="35">
        <v>13206</v>
      </c>
      <c r="B90" s="273" t="s">
        <v>156</v>
      </c>
      <c r="C90" s="191"/>
      <c r="D90" s="191"/>
      <c r="E90" s="270"/>
      <c r="F90" s="270"/>
      <c r="H90" s="126">
        <f t="shared" si="4"/>
        <v>0</v>
      </c>
      <c r="J90" s="4">
        <f t="shared" si="5"/>
        <v>25.3245</v>
      </c>
      <c r="K90" s="126">
        <f t="shared" si="3"/>
        <v>0</v>
      </c>
    </row>
    <row r="91" spans="1:11">
      <c r="A91" s="35">
        <v>13211</v>
      </c>
      <c r="B91" s="273" t="s">
        <v>157</v>
      </c>
      <c r="C91" s="191"/>
      <c r="D91" s="191"/>
      <c r="E91" s="270"/>
      <c r="F91" s="270"/>
      <c r="H91" s="126">
        <f t="shared" si="4"/>
        <v>0</v>
      </c>
      <c r="J91" s="4">
        <f t="shared" si="5"/>
        <v>25.3245</v>
      </c>
      <c r="K91" s="126">
        <f t="shared" si="3"/>
        <v>0</v>
      </c>
    </row>
    <row r="92" spans="1:11">
      <c r="A92" s="35">
        <v>13212</v>
      </c>
      <c r="B92" s="273" t="s">
        <v>158</v>
      </c>
      <c r="C92" s="191"/>
      <c r="D92" s="191"/>
      <c r="E92" s="270"/>
      <c r="F92" s="270"/>
      <c r="H92" s="126">
        <f t="shared" si="4"/>
        <v>0</v>
      </c>
      <c r="J92" s="4">
        <f t="shared" si="5"/>
        <v>25.3245</v>
      </c>
      <c r="K92" s="126">
        <f t="shared" si="3"/>
        <v>0</v>
      </c>
    </row>
    <row r="93" spans="1:11">
      <c r="A93" s="35">
        <v>13213</v>
      </c>
      <c r="B93" s="273" t="s">
        <v>159</v>
      </c>
      <c r="C93" s="191"/>
      <c r="D93" s="191"/>
      <c r="E93" s="270"/>
      <c r="F93" s="270"/>
      <c r="H93" s="126">
        <f t="shared" si="4"/>
        <v>0</v>
      </c>
      <c r="J93" s="4">
        <f t="shared" si="5"/>
        <v>25.3245</v>
      </c>
      <c r="K93" s="126">
        <f t="shared" si="3"/>
        <v>0</v>
      </c>
    </row>
    <row r="94" spans="1:11">
      <c r="A94" s="35">
        <v>13214</v>
      </c>
      <c r="B94" s="273" t="s">
        <v>160</v>
      </c>
      <c r="C94" s="191"/>
      <c r="D94" s="191"/>
      <c r="E94" s="270"/>
      <c r="F94" s="270"/>
      <c r="H94" s="126">
        <f t="shared" si="4"/>
        <v>0</v>
      </c>
      <c r="J94" s="4">
        <f t="shared" si="5"/>
        <v>25.3245</v>
      </c>
      <c r="K94" s="126">
        <f t="shared" si="3"/>
        <v>0</v>
      </c>
    </row>
    <row r="95" spans="1:11">
      <c r="A95" s="35">
        <v>13215</v>
      </c>
      <c r="B95" s="273" t="s">
        <v>161</v>
      </c>
      <c r="C95" s="191"/>
      <c r="D95" s="191"/>
      <c r="E95" s="270"/>
      <c r="F95" s="270"/>
      <c r="H95" s="126">
        <f t="shared" si="4"/>
        <v>0</v>
      </c>
      <c r="J95" s="4">
        <f t="shared" si="5"/>
        <v>25.3245</v>
      </c>
      <c r="K95" s="126">
        <f t="shared" si="3"/>
        <v>0</v>
      </c>
    </row>
    <row r="96" spans="1:11">
      <c r="A96" s="35">
        <v>13216</v>
      </c>
      <c r="B96" s="273" t="s">
        <v>162</v>
      </c>
      <c r="C96" s="191"/>
      <c r="D96" s="191"/>
      <c r="E96" s="270"/>
      <c r="F96" s="270"/>
      <c r="H96" s="126">
        <f t="shared" si="4"/>
        <v>0</v>
      </c>
      <c r="J96" s="4">
        <f t="shared" si="5"/>
        <v>25.3245</v>
      </c>
      <c r="K96" s="126">
        <f t="shared" si="3"/>
        <v>0</v>
      </c>
    </row>
    <row r="97" spans="1:11">
      <c r="A97" s="35">
        <v>13217</v>
      </c>
      <c r="B97" s="273" t="s">
        <v>163</v>
      </c>
      <c r="C97" s="191"/>
      <c r="D97" s="191"/>
      <c r="E97" s="270"/>
      <c r="F97" s="270"/>
      <c r="H97" s="126">
        <f t="shared" si="4"/>
        <v>0</v>
      </c>
      <c r="J97" s="4">
        <f t="shared" si="5"/>
        <v>25.3245</v>
      </c>
      <c r="K97" s="126">
        <f t="shared" si="3"/>
        <v>0</v>
      </c>
    </row>
    <row r="98" spans="1:11">
      <c r="A98" s="35">
        <v>13221</v>
      </c>
      <c r="B98" s="273" t="s">
        <v>164</v>
      </c>
      <c r="C98" s="191"/>
      <c r="D98" s="191"/>
      <c r="E98" s="270"/>
      <c r="F98" s="270"/>
      <c r="H98" s="126">
        <f t="shared" si="4"/>
        <v>0</v>
      </c>
      <c r="J98" s="4">
        <f t="shared" si="5"/>
        <v>25.3245</v>
      </c>
      <c r="K98" s="126">
        <f t="shared" si="3"/>
        <v>0</v>
      </c>
    </row>
    <row r="99" spans="1:11">
      <c r="A99" s="35">
        <v>13231</v>
      </c>
      <c r="B99" s="273" t="s">
        <v>479</v>
      </c>
      <c r="C99" s="191"/>
      <c r="D99" s="191"/>
      <c r="E99" s="270"/>
      <c r="F99" s="270"/>
      <c r="H99" s="126">
        <f t="shared" si="4"/>
        <v>0</v>
      </c>
      <c r="J99" s="4">
        <f t="shared" si="5"/>
        <v>25.3245</v>
      </c>
      <c r="K99" s="126">
        <f t="shared" si="3"/>
        <v>0</v>
      </c>
    </row>
    <row r="100" spans="1:11">
      <c r="A100" s="13">
        <v>13232</v>
      </c>
      <c r="B100" s="269" t="s">
        <v>166</v>
      </c>
      <c r="C100" s="191"/>
      <c r="D100" s="191"/>
      <c r="E100" s="270"/>
      <c r="F100" s="270"/>
      <c r="H100" s="126">
        <f t="shared" si="4"/>
        <v>0</v>
      </c>
      <c r="J100" s="4">
        <f t="shared" si="5"/>
        <v>25.3245</v>
      </c>
      <c r="K100" s="126">
        <f t="shared" si="3"/>
        <v>0</v>
      </c>
    </row>
    <row r="101" spans="1:11">
      <c r="A101" s="35">
        <v>13241</v>
      </c>
      <c r="B101" s="273" t="s">
        <v>167</v>
      </c>
      <c r="C101" s="191"/>
      <c r="D101" s="191"/>
      <c r="E101" s="270"/>
      <c r="F101" s="270"/>
      <c r="H101" s="126">
        <f t="shared" si="4"/>
        <v>0</v>
      </c>
      <c r="J101" s="4">
        <f t="shared" si="5"/>
        <v>25.3245</v>
      </c>
      <c r="K101" s="126">
        <f t="shared" si="3"/>
        <v>0</v>
      </c>
    </row>
    <row r="102" spans="1:11">
      <c r="A102" s="35">
        <v>13242</v>
      </c>
      <c r="B102" s="273" t="s">
        <v>480</v>
      </c>
      <c r="C102" s="191"/>
      <c r="D102" s="191"/>
      <c r="E102" s="270"/>
      <c r="F102" s="270"/>
      <c r="H102" s="126">
        <f t="shared" si="4"/>
        <v>0</v>
      </c>
      <c r="J102" s="4">
        <f t="shared" si="5"/>
        <v>25.3245</v>
      </c>
      <c r="K102" s="126">
        <f t="shared" si="3"/>
        <v>0</v>
      </c>
    </row>
    <row r="103" spans="1:11">
      <c r="A103" s="35">
        <v>13243</v>
      </c>
      <c r="B103" s="273" t="s">
        <v>169</v>
      </c>
      <c r="C103" s="191"/>
      <c r="D103" s="191"/>
      <c r="E103" s="270"/>
      <c r="F103" s="270"/>
      <c r="H103" s="126">
        <f t="shared" si="4"/>
        <v>0</v>
      </c>
      <c r="J103" s="4">
        <f t="shared" si="5"/>
        <v>25.3245</v>
      </c>
      <c r="K103" s="126">
        <f t="shared" si="3"/>
        <v>0</v>
      </c>
    </row>
    <row r="104" spans="1:11">
      <c r="A104" s="35">
        <v>13251</v>
      </c>
      <c r="B104" s="269" t="s">
        <v>170</v>
      </c>
      <c r="C104" s="191"/>
      <c r="D104" s="191"/>
      <c r="E104" s="270"/>
      <c r="F104" s="270"/>
      <c r="H104" s="126">
        <f t="shared" si="4"/>
        <v>0</v>
      </c>
      <c r="J104" s="4">
        <f t="shared" si="5"/>
        <v>25.3245</v>
      </c>
      <c r="K104" s="126">
        <f t="shared" si="3"/>
        <v>0</v>
      </c>
    </row>
    <row r="105" spans="1:11">
      <c r="A105" s="35">
        <v>13252</v>
      </c>
      <c r="B105" s="269" t="s">
        <v>171</v>
      </c>
      <c r="C105" s="191"/>
      <c r="D105" s="191"/>
      <c r="E105" s="270"/>
      <c r="F105" s="270"/>
      <c r="H105" s="126">
        <f t="shared" si="4"/>
        <v>0</v>
      </c>
      <c r="J105" s="4">
        <f t="shared" si="5"/>
        <v>25.3245</v>
      </c>
      <c r="K105" s="126">
        <f t="shared" si="3"/>
        <v>0</v>
      </c>
    </row>
    <row r="106" spans="1:11">
      <c r="A106" s="35">
        <v>13253</v>
      </c>
      <c r="B106" s="269" t="s">
        <v>172</v>
      </c>
      <c r="C106" s="191"/>
      <c r="D106" s="191"/>
      <c r="E106" s="270"/>
      <c r="F106" s="270"/>
      <c r="H106" s="126">
        <f t="shared" si="4"/>
        <v>0</v>
      </c>
      <c r="J106" s="4">
        <f t="shared" si="5"/>
        <v>25.3245</v>
      </c>
      <c r="K106" s="126">
        <f t="shared" si="3"/>
        <v>0</v>
      </c>
    </row>
    <row r="107" spans="1:11">
      <c r="A107" s="35">
        <v>13254</v>
      </c>
      <c r="B107" s="269" t="s">
        <v>173</v>
      </c>
      <c r="C107" s="191"/>
      <c r="D107" s="191"/>
      <c r="E107" s="270"/>
      <c r="F107" s="270"/>
      <c r="H107" s="126">
        <f t="shared" si="4"/>
        <v>0</v>
      </c>
      <c r="J107" s="4">
        <f t="shared" si="5"/>
        <v>25.3245</v>
      </c>
      <c r="K107" s="126">
        <f t="shared" si="3"/>
        <v>0</v>
      </c>
    </row>
    <row r="108" spans="1:11">
      <c r="A108" s="13">
        <v>13261</v>
      </c>
      <c r="B108" s="269" t="s">
        <v>174</v>
      </c>
      <c r="C108" s="191"/>
      <c r="D108" s="191"/>
      <c r="E108" s="270"/>
      <c r="F108" s="270"/>
      <c r="H108" s="126">
        <f>ROUND(C108-D108+E108-F108,2)</f>
        <v>0</v>
      </c>
      <c r="J108" s="4">
        <f t="shared" si="5"/>
        <v>25.3245</v>
      </c>
      <c r="K108" s="126">
        <f t="shared" si="3"/>
        <v>0</v>
      </c>
    </row>
    <row r="109" spans="1:11">
      <c r="A109" s="35">
        <v>13501</v>
      </c>
      <c r="B109" s="269" t="s">
        <v>176</v>
      </c>
      <c r="C109" s="191">
        <v>1530960</v>
      </c>
      <c r="D109" s="191"/>
      <c r="E109" s="270"/>
      <c r="F109" s="270"/>
      <c r="H109" s="126">
        <f t="shared" si="4"/>
        <v>1530960</v>
      </c>
      <c r="J109" s="4">
        <f t="shared" si="5"/>
        <v>25.3245</v>
      </c>
      <c r="K109" s="126">
        <f t="shared" si="3"/>
        <v>38770796.520000003</v>
      </c>
    </row>
    <row r="110" spans="1:11">
      <c r="A110" s="35">
        <v>13502</v>
      </c>
      <c r="B110" s="269" t="s">
        <v>177</v>
      </c>
      <c r="C110" s="191"/>
      <c r="D110" s="191"/>
      <c r="E110" s="270"/>
      <c r="F110" s="270"/>
      <c r="H110" s="126">
        <f t="shared" si="4"/>
        <v>0</v>
      </c>
      <c r="J110" s="4">
        <f t="shared" si="5"/>
        <v>25.3245</v>
      </c>
      <c r="K110" s="126">
        <f t="shared" si="3"/>
        <v>0</v>
      </c>
    </row>
    <row r="111" spans="1:11">
      <c r="A111" s="35">
        <v>13503</v>
      </c>
      <c r="B111" s="269" t="s">
        <v>178</v>
      </c>
      <c r="C111" s="191"/>
      <c r="D111" s="191"/>
      <c r="E111" s="270"/>
      <c r="F111" s="270"/>
      <c r="H111" s="126">
        <f t="shared" si="4"/>
        <v>0</v>
      </c>
      <c r="J111" s="4">
        <f t="shared" si="5"/>
        <v>25.3245</v>
      </c>
      <c r="K111" s="126">
        <f t="shared" si="3"/>
        <v>0</v>
      </c>
    </row>
    <row r="112" spans="1:11">
      <c r="A112" s="35">
        <v>13601</v>
      </c>
      <c r="B112" s="269" t="s">
        <v>175</v>
      </c>
      <c r="C112" s="191"/>
      <c r="D112" s="191"/>
      <c r="E112" s="270"/>
      <c r="F112" s="270"/>
      <c r="H112" s="126">
        <f t="shared" si="4"/>
        <v>0</v>
      </c>
      <c r="J112" s="4">
        <f t="shared" si="5"/>
        <v>25.3245</v>
      </c>
      <c r="K112" s="126">
        <f t="shared" si="3"/>
        <v>0</v>
      </c>
    </row>
    <row r="113" spans="1:11">
      <c r="A113" s="35">
        <v>14101</v>
      </c>
      <c r="B113" s="273" t="s">
        <v>179</v>
      </c>
      <c r="C113" s="191">
        <v>212673.5</v>
      </c>
      <c r="D113" s="191"/>
      <c r="E113" s="270"/>
      <c r="F113" s="270"/>
      <c r="H113" s="126">
        <f t="shared" si="4"/>
        <v>212673.5</v>
      </c>
      <c r="J113" s="4">
        <f t="shared" si="5"/>
        <v>25.3245</v>
      </c>
      <c r="K113" s="126">
        <f t="shared" si="3"/>
        <v>5385850.0499999998</v>
      </c>
    </row>
    <row r="114" spans="1:11">
      <c r="A114" s="35">
        <v>14102</v>
      </c>
      <c r="B114" s="273" t="s">
        <v>180</v>
      </c>
      <c r="C114" s="191">
        <v>472050.7</v>
      </c>
      <c r="D114" s="191"/>
      <c r="E114" s="270"/>
      <c r="F114" s="270"/>
      <c r="H114" s="126">
        <f t="shared" si="4"/>
        <v>472050.7</v>
      </c>
      <c r="J114" s="4">
        <f t="shared" si="5"/>
        <v>25.3245</v>
      </c>
      <c r="K114" s="126">
        <f t="shared" si="3"/>
        <v>11954447.949999999</v>
      </c>
    </row>
    <row r="115" spans="1:11">
      <c r="A115" s="274">
        <v>14103</v>
      </c>
      <c r="B115" s="275" t="s">
        <v>481</v>
      </c>
      <c r="C115" s="192"/>
      <c r="D115" s="192"/>
      <c r="E115" s="192"/>
      <c r="F115" s="192"/>
      <c r="G115" s="130"/>
      <c r="H115" s="130">
        <f t="shared" si="4"/>
        <v>0</v>
      </c>
      <c r="J115" s="4">
        <f t="shared" si="5"/>
        <v>25.3245</v>
      </c>
      <c r="K115" s="130">
        <f t="shared" si="3"/>
        <v>0</v>
      </c>
    </row>
    <row r="116" spans="1:11">
      <c r="A116" s="35">
        <v>14201</v>
      </c>
      <c r="B116" s="273" t="s">
        <v>181</v>
      </c>
      <c r="C116" s="191">
        <v>144058.42000000001</v>
      </c>
      <c r="D116" s="191"/>
      <c r="E116" s="270"/>
      <c r="F116" s="270"/>
      <c r="H116" s="126">
        <f t="shared" si="4"/>
        <v>144058.42000000001</v>
      </c>
      <c r="J116" s="4">
        <f t="shared" si="5"/>
        <v>25.3245</v>
      </c>
      <c r="K116" s="126">
        <f t="shared" si="3"/>
        <v>3648207.46</v>
      </c>
    </row>
    <row r="117" spans="1:11">
      <c r="A117" s="35">
        <v>15001</v>
      </c>
      <c r="B117" s="269" t="s">
        <v>182</v>
      </c>
      <c r="C117" s="191"/>
      <c r="D117" s="191"/>
      <c r="E117" s="270"/>
      <c r="F117" s="270"/>
      <c r="H117" s="126">
        <f t="shared" si="4"/>
        <v>0</v>
      </c>
      <c r="J117" s="4">
        <f t="shared" si="5"/>
        <v>25.3245</v>
      </c>
      <c r="K117" s="126">
        <f t="shared" si="3"/>
        <v>0</v>
      </c>
    </row>
    <row r="118" spans="1:11">
      <c r="A118" s="35">
        <v>15002</v>
      </c>
      <c r="B118" s="269" t="s">
        <v>183</v>
      </c>
      <c r="C118" s="191"/>
      <c r="D118" s="191"/>
      <c r="E118" s="270"/>
      <c r="F118" s="270"/>
      <c r="H118" s="126">
        <f t="shared" si="4"/>
        <v>0</v>
      </c>
      <c r="J118" s="4">
        <f t="shared" si="5"/>
        <v>25.3245</v>
      </c>
      <c r="K118" s="126">
        <f t="shared" si="3"/>
        <v>0</v>
      </c>
    </row>
    <row r="119" spans="1:11">
      <c r="A119" s="35">
        <v>15003</v>
      </c>
      <c r="B119" s="269" t="s">
        <v>184</v>
      </c>
      <c r="C119" s="191"/>
      <c r="D119" s="191"/>
      <c r="E119" s="270"/>
      <c r="F119" s="270"/>
      <c r="H119" s="126">
        <f t="shared" si="4"/>
        <v>0</v>
      </c>
      <c r="J119" s="4">
        <f t="shared" si="5"/>
        <v>25.3245</v>
      </c>
      <c r="K119" s="126">
        <f t="shared" si="3"/>
        <v>0</v>
      </c>
    </row>
    <row r="120" spans="1:11">
      <c r="A120" s="35">
        <v>15004</v>
      </c>
      <c r="B120" s="269" t="s">
        <v>243</v>
      </c>
      <c r="C120" s="191">
        <v>68735.31</v>
      </c>
      <c r="D120" s="191"/>
      <c r="E120" s="270"/>
      <c r="F120" s="270"/>
      <c r="H120" s="126">
        <f t="shared" si="4"/>
        <v>68735.31</v>
      </c>
      <c r="J120" s="4">
        <f t="shared" si="5"/>
        <v>25.3245</v>
      </c>
      <c r="K120" s="126">
        <f t="shared" si="3"/>
        <v>1740687.3600000001</v>
      </c>
    </row>
    <row r="121" spans="1:11">
      <c r="A121" s="35">
        <v>15005</v>
      </c>
      <c r="B121" s="269" t="s">
        <v>185</v>
      </c>
      <c r="C121" s="191">
        <v>17695.68</v>
      </c>
      <c r="D121" s="191"/>
      <c r="E121" s="270"/>
      <c r="F121" s="270"/>
      <c r="H121" s="126">
        <f t="shared" si="4"/>
        <v>17695.68</v>
      </c>
      <c r="J121" s="4">
        <f t="shared" si="5"/>
        <v>25.3245</v>
      </c>
      <c r="K121" s="126">
        <f t="shared" si="3"/>
        <v>448134.25</v>
      </c>
    </row>
    <row r="122" spans="1:11">
      <c r="A122" s="35">
        <v>15006</v>
      </c>
      <c r="B122" s="269" t="s">
        <v>218</v>
      </c>
      <c r="C122" s="191"/>
      <c r="D122" s="191"/>
      <c r="E122" s="270"/>
      <c r="F122" s="270"/>
      <c r="H122" s="126">
        <f t="shared" si="4"/>
        <v>0</v>
      </c>
      <c r="J122" s="4">
        <f t="shared" si="5"/>
        <v>25.3245</v>
      </c>
      <c r="K122" s="126">
        <f t="shared" si="3"/>
        <v>0</v>
      </c>
    </row>
    <row r="123" spans="1:11">
      <c r="A123" s="35">
        <v>15007</v>
      </c>
      <c r="B123" s="269" t="s">
        <v>186</v>
      </c>
      <c r="C123" s="191"/>
      <c r="D123" s="191"/>
      <c r="E123" s="270"/>
      <c r="F123" s="270"/>
      <c r="H123" s="126">
        <f t="shared" si="4"/>
        <v>0</v>
      </c>
      <c r="J123" s="4">
        <f t="shared" si="5"/>
        <v>25.3245</v>
      </c>
      <c r="K123" s="126">
        <f t="shared" si="3"/>
        <v>0</v>
      </c>
    </row>
    <row r="124" spans="1:11">
      <c r="A124" s="35">
        <v>15008</v>
      </c>
      <c r="B124" s="269" t="s">
        <v>187</v>
      </c>
      <c r="C124" s="191"/>
      <c r="D124" s="191"/>
      <c r="E124" s="270"/>
      <c r="F124" s="270"/>
      <c r="H124" s="126">
        <f t="shared" si="4"/>
        <v>0</v>
      </c>
      <c r="J124" s="4">
        <f t="shared" si="5"/>
        <v>25.3245</v>
      </c>
      <c r="K124" s="126">
        <f t="shared" si="3"/>
        <v>0</v>
      </c>
    </row>
    <row r="125" spans="1:11">
      <c r="A125" s="35">
        <v>15009</v>
      </c>
      <c r="B125" s="269" t="s">
        <v>245</v>
      </c>
      <c r="C125" s="191"/>
      <c r="D125" s="191"/>
      <c r="E125" s="270"/>
      <c r="F125" s="270"/>
      <c r="H125" s="126">
        <f t="shared" si="4"/>
        <v>0</v>
      </c>
      <c r="J125" s="4">
        <f t="shared" si="5"/>
        <v>25.3245</v>
      </c>
      <c r="K125" s="126">
        <f t="shared" si="3"/>
        <v>0</v>
      </c>
    </row>
    <row r="126" spans="1:11">
      <c r="A126" s="35">
        <v>15010</v>
      </c>
      <c r="B126" s="269" t="s">
        <v>219</v>
      </c>
      <c r="C126" s="191"/>
      <c r="D126" s="191"/>
      <c r="E126" s="270"/>
      <c r="F126" s="270"/>
      <c r="H126" s="126">
        <f t="shared" si="4"/>
        <v>0</v>
      </c>
      <c r="J126" s="4">
        <f t="shared" si="5"/>
        <v>25.3245</v>
      </c>
      <c r="K126" s="126">
        <f t="shared" si="3"/>
        <v>0</v>
      </c>
    </row>
    <row r="127" spans="1:11">
      <c r="A127" s="35">
        <v>15011</v>
      </c>
      <c r="B127" s="269" t="s">
        <v>220</v>
      </c>
      <c r="C127" s="191"/>
      <c r="D127" s="191"/>
      <c r="E127" s="270"/>
      <c r="F127" s="270"/>
      <c r="H127" s="126">
        <f t="shared" si="4"/>
        <v>0</v>
      </c>
      <c r="J127" s="4">
        <f t="shared" si="5"/>
        <v>25.3245</v>
      </c>
      <c r="K127" s="126">
        <f t="shared" si="3"/>
        <v>0</v>
      </c>
    </row>
    <row r="128" spans="1:11">
      <c r="A128" s="35">
        <v>15012</v>
      </c>
      <c r="B128" s="269" t="s">
        <v>221</v>
      </c>
      <c r="C128" s="191"/>
      <c r="D128" s="191"/>
      <c r="E128" s="270"/>
      <c r="F128" s="270"/>
      <c r="H128" s="126">
        <f t="shared" si="4"/>
        <v>0</v>
      </c>
      <c r="J128" s="4">
        <f t="shared" si="5"/>
        <v>25.3245</v>
      </c>
      <c r="K128" s="126">
        <f t="shared" si="3"/>
        <v>0</v>
      </c>
    </row>
    <row r="129" spans="1:11">
      <c r="A129" s="274">
        <v>15013</v>
      </c>
      <c r="B129" s="272" t="s">
        <v>244</v>
      </c>
      <c r="C129" s="192">
        <f>48337.99+F129</f>
        <v>128040.69</v>
      </c>
      <c r="D129" s="192"/>
      <c r="E129" s="192"/>
      <c r="F129" s="192">
        <v>79702.7</v>
      </c>
      <c r="H129" s="126">
        <f t="shared" si="4"/>
        <v>48337.99</v>
      </c>
      <c r="J129" s="4">
        <f t="shared" si="5"/>
        <v>25.3245</v>
      </c>
      <c r="K129" s="126">
        <f t="shared" si="3"/>
        <v>1224135.43</v>
      </c>
    </row>
    <row r="130" spans="1:11">
      <c r="A130" s="35">
        <v>15014</v>
      </c>
      <c r="B130" s="269" t="s">
        <v>188</v>
      </c>
      <c r="C130" s="191"/>
      <c r="D130" s="191"/>
      <c r="E130" s="270"/>
      <c r="F130" s="270"/>
      <c r="H130" s="126">
        <f t="shared" si="4"/>
        <v>0</v>
      </c>
      <c r="J130" s="4">
        <f t="shared" si="5"/>
        <v>25.3245</v>
      </c>
      <c r="K130" s="126">
        <f t="shared" si="3"/>
        <v>0</v>
      </c>
    </row>
    <row r="131" spans="1:11">
      <c r="A131" s="35">
        <v>15015</v>
      </c>
      <c r="B131" s="269" t="s">
        <v>189</v>
      </c>
      <c r="C131" s="191"/>
      <c r="D131" s="191"/>
      <c r="E131" s="270"/>
      <c r="F131" s="270"/>
      <c r="H131" s="126">
        <f t="shared" si="4"/>
        <v>0</v>
      </c>
      <c r="J131" s="4">
        <f t="shared" si="5"/>
        <v>25.3245</v>
      </c>
      <c r="K131" s="126">
        <f t="shared" si="3"/>
        <v>0</v>
      </c>
    </row>
    <row r="132" spans="1:11">
      <c r="A132" s="274">
        <v>15016</v>
      </c>
      <c r="B132" s="272" t="s">
        <v>241</v>
      </c>
      <c r="C132" s="192">
        <v>88072.85</v>
      </c>
      <c r="D132" s="192"/>
      <c r="E132" s="192">
        <v>4293.8999999999942</v>
      </c>
      <c r="F132" s="192"/>
      <c r="G132" s="130"/>
      <c r="H132" s="130">
        <f t="shared" si="4"/>
        <v>92366.75</v>
      </c>
      <c r="J132" s="4">
        <f t="shared" si="5"/>
        <v>25.3245</v>
      </c>
      <c r="K132" s="130">
        <f t="shared" si="3"/>
        <v>2339141.7599999998</v>
      </c>
    </row>
    <row r="133" spans="1:11">
      <c r="A133" s="35">
        <v>15017</v>
      </c>
      <c r="B133" s="273" t="s">
        <v>222</v>
      </c>
      <c r="C133" s="191"/>
      <c r="D133" s="191"/>
      <c r="E133" s="270"/>
      <c r="F133" s="270"/>
      <c r="H133" s="126">
        <f t="shared" si="4"/>
        <v>0</v>
      </c>
      <c r="J133" s="4">
        <f t="shared" si="5"/>
        <v>25.3245</v>
      </c>
      <c r="K133" s="126">
        <f t="shared" si="3"/>
        <v>0</v>
      </c>
    </row>
    <row r="134" spans="1:11">
      <c r="A134" s="35">
        <v>15018</v>
      </c>
      <c r="B134" s="273" t="s">
        <v>223</v>
      </c>
      <c r="C134" s="191"/>
      <c r="D134" s="191"/>
      <c r="E134" s="270"/>
      <c r="F134" s="270"/>
      <c r="H134" s="126">
        <f t="shared" si="4"/>
        <v>0</v>
      </c>
      <c r="J134" s="4">
        <f t="shared" si="5"/>
        <v>25.3245</v>
      </c>
      <c r="K134" s="126">
        <f t="shared" si="3"/>
        <v>0</v>
      </c>
    </row>
    <row r="135" spans="1:11">
      <c r="A135" s="276"/>
      <c r="B135" s="277" t="s">
        <v>482</v>
      </c>
      <c r="C135" s="191"/>
      <c r="D135" s="191"/>
      <c r="E135" s="270"/>
      <c r="F135" s="270"/>
      <c r="H135" s="126">
        <f t="shared" si="4"/>
        <v>0</v>
      </c>
      <c r="J135" s="4">
        <f t="shared" si="5"/>
        <v>25.3245</v>
      </c>
      <c r="K135" s="126">
        <f t="shared" si="3"/>
        <v>0</v>
      </c>
    </row>
    <row r="136" spans="1:11">
      <c r="A136" s="35">
        <v>15101</v>
      </c>
      <c r="B136" s="269" t="s">
        <v>207</v>
      </c>
      <c r="C136" s="191"/>
      <c r="D136" s="191"/>
      <c r="E136" s="270"/>
      <c r="F136" s="270"/>
      <c r="H136" s="126">
        <f t="shared" si="4"/>
        <v>0</v>
      </c>
      <c r="J136" s="4">
        <f t="shared" si="5"/>
        <v>25.3245</v>
      </c>
      <c r="K136" s="126">
        <f t="shared" ref="K136:K199" si="6">ROUND(H136*J136,2)</f>
        <v>0</v>
      </c>
    </row>
    <row r="137" spans="1:11">
      <c r="A137" s="35">
        <v>15102</v>
      </c>
      <c r="B137" s="269" t="s">
        <v>208</v>
      </c>
      <c r="C137" s="191"/>
      <c r="D137" s="191"/>
      <c r="E137" s="270"/>
      <c r="F137" s="270"/>
      <c r="H137" s="126">
        <f t="shared" si="4"/>
        <v>0</v>
      </c>
      <c r="J137" s="4">
        <f t="shared" ref="J137:J200" si="7">J136</f>
        <v>25.3245</v>
      </c>
      <c r="K137" s="126">
        <f t="shared" si="6"/>
        <v>0</v>
      </c>
    </row>
    <row r="138" spans="1:11">
      <c r="A138" s="35">
        <v>15103</v>
      </c>
      <c r="B138" s="269" t="s">
        <v>209</v>
      </c>
      <c r="C138" s="191"/>
      <c r="D138" s="191"/>
      <c r="E138" s="270"/>
      <c r="F138" s="270"/>
      <c r="H138" s="126">
        <f t="shared" si="4"/>
        <v>0</v>
      </c>
      <c r="J138" s="4">
        <f t="shared" si="7"/>
        <v>25.3245</v>
      </c>
      <c r="K138" s="126">
        <f t="shared" si="6"/>
        <v>0</v>
      </c>
    </row>
    <row r="139" spans="1:11">
      <c r="A139" s="35">
        <v>15104</v>
      </c>
      <c r="B139" s="269" t="s">
        <v>210</v>
      </c>
      <c r="C139" s="191"/>
      <c r="D139" s="191"/>
      <c r="E139" s="270"/>
      <c r="F139" s="270"/>
      <c r="H139" s="126">
        <f t="shared" ref="H139:H202" si="8">ROUND(C139-D139+E139-F139,2)</f>
        <v>0</v>
      </c>
      <c r="J139" s="4">
        <f t="shared" si="7"/>
        <v>25.3245</v>
      </c>
      <c r="K139" s="126">
        <f t="shared" si="6"/>
        <v>0</v>
      </c>
    </row>
    <row r="140" spans="1:11">
      <c r="A140" s="35">
        <v>15105</v>
      </c>
      <c r="B140" s="269" t="s">
        <v>211</v>
      </c>
      <c r="C140" s="191"/>
      <c r="D140" s="191"/>
      <c r="E140" s="270"/>
      <c r="F140" s="270"/>
      <c r="H140" s="126">
        <f t="shared" si="8"/>
        <v>0</v>
      </c>
      <c r="J140" s="4">
        <f t="shared" si="7"/>
        <v>25.3245</v>
      </c>
      <c r="K140" s="126">
        <f t="shared" si="6"/>
        <v>0</v>
      </c>
    </row>
    <row r="141" spans="1:11">
      <c r="A141" s="35">
        <v>15106</v>
      </c>
      <c r="B141" s="269" t="s">
        <v>212</v>
      </c>
      <c r="C141" s="191"/>
      <c r="D141" s="191"/>
      <c r="E141" s="270"/>
      <c r="F141" s="270"/>
      <c r="H141" s="126">
        <f t="shared" si="8"/>
        <v>0</v>
      </c>
      <c r="J141" s="4">
        <f t="shared" si="7"/>
        <v>25.3245</v>
      </c>
      <c r="K141" s="126">
        <f t="shared" si="6"/>
        <v>0</v>
      </c>
    </row>
    <row r="142" spans="1:11">
      <c r="A142" s="35">
        <v>15107</v>
      </c>
      <c r="B142" s="269" t="s">
        <v>213</v>
      </c>
      <c r="C142" s="191"/>
      <c r="D142" s="191"/>
      <c r="E142" s="270"/>
      <c r="F142" s="270"/>
      <c r="H142" s="126">
        <f t="shared" si="8"/>
        <v>0</v>
      </c>
      <c r="J142" s="4">
        <f t="shared" si="7"/>
        <v>25.3245</v>
      </c>
      <c r="K142" s="126">
        <f t="shared" si="6"/>
        <v>0</v>
      </c>
    </row>
    <row r="143" spans="1:11">
      <c r="A143" s="35">
        <v>15108</v>
      </c>
      <c r="B143" s="269" t="s">
        <v>214</v>
      </c>
      <c r="C143" s="191"/>
      <c r="D143" s="191"/>
      <c r="E143" s="270"/>
      <c r="F143" s="270"/>
      <c r="H143" s="126">
        <f t="shared" si="8"/>
        <v>0</v>
      </c>
      <c r="J143" s="4">
        <f t="shared" si="7"/>
        <v>25.3245</v>
      </c>
      <c r="K143" s="126">
        <f t="shared" si="6"/>
        <v>0</v>
      </c>
    </row>
    <row r="144" spans="1:11">
      <c r="A144" s="35">
        <v>15109</v>
      </c>
      <c r="B144" s="269" t="s">
        <v>215</v>
      </c>
      <c r="C144" s="191"/>
      <c r="D144" s="191"/>
      <c r="E144" s="270"/>
      <c r="F144" s="270"/>
      <c r="H144" s="126">
        <f t="shared" si="8"/>
        <v>0</v>
      </c>
      <c r="J144" s="4">
        <f t="shared" si="7"/>
        <v>25.3245</v>
      </c>
      <c r="K144" s="126">
        <f t="shared" si="6"/>
        <v>0</v>
      </c>
    </row>
    <row r="145" spans="1:11">
      <c r="A145" s="35">
        <v>15110</v>
      </c>
      <c r="B145" s="269" t="s">
        <v>190</v>
      </c>
      <c r="C145" s="191"/>
      <c r="D145" s="191"/>
      <c r="E145" s="270"/>
      <c r="F145" s="270"/>
      <c r="H145" s="126">
        <f t="shared" si="8"/>
        <v>0</v>
      </c>
      <c r="J145" s="4">
        <f t="shared" si="7"/>
        <v>25.3245</v>
      </c>
      <c r="K145" s="126">
        <f t="shared" si="6"/>
        <v>0</v>
      </c>
    </row>
    <row r="146" spans="1:11">
      <c r="A146" s="35">
        <v>15111</v>
      </c>
      <c r="B146" s="269" t="s">
        <v>191</v>
      </c>
      <c r="C146" s="191"/>
      <c r="D146" s="191"/>
      <c r="E146" s="270"/>
      <c r="F146" s="270"/>
      <c r="H146" s="126">
        <f t="shared" si="8"/>
        <v>0</v>
      </c>
      <c r="J146" s="4">
        <f t="shared" si="7"/>
        <v>25.3245</v>
      </c>
      <c r="K146" s="126">
        <f t="shared" si="6"/>
        <v>0</v>
      </c>
    </row>
    <row r="147" spans="1:11">
      <c r="A147" s="35">
        <v>15112</v>
      </c>
      <c r="B147" s="269" t="s">
        <v>192</v>
      </c>
      <c r="C147" s="191"/>
      <c r="D147" s="191"/>
      <c r="E147" s="270"/>
      <c r="F147" s="270"/>
      <c r="H147" s="126">
        <f t="shared" si="8"/>
        <v>0</v>
      </c>
      <c r="J147" s="4">
        <f t="shared" si="7"/>
        <v>25.3245</v>
      </c>
      <c r="K147" s="126">
        <f t="shared" si="6"/>
        <v>0</v>
      </c>
    </row>
    <row r="148" spans="1:11">
      <c r="A148" s="35">
        <v>15113</v>
      </c>
      <c r="B148" s="269" t="s">
        <v>193</v>
      </c>
      <c r="C148" s="191"/>
      <c r="D148" s="191"/>
      <c r="E148" s="270"/>
      <c r="F148" s="270"/>
      <c r="H148" s="126">
        <f t="shared" si="8"/>
        <v>0</v>
      </c>
      <c r="J148" s="4">
        <f t="shared" si="7"/>
        <v>25.3245</v>
      </c>
      <c r="K148" s="126">
        <f t="shared" si="6"/>
        <v>0</v>
      </c>
    </row>
    <row r="149" spans="1:11">
      <c r="A149" s="35">
        <v>15114</v>
      </c>
      <c r="B149" s="269" t="s">
        <v>216</v>
      </c>
      <c r="C149" s="191"/>
      <c r="D149" s="191"/>
      <c r="E149" s="270"/>
      <c r="F149" s="270"/>
      <c r="H149" s="126">
        <f t="shared" si="8"/>
        <v>0</v>
      </c>
      <c r="J149" s="4">
        <f t="shared" si="7"/>
        <v>25.3245</v>
      </c>
      <c r="K149" s="126">
        <f t="shared" si="6"/>
        <v>0</v>
      </c>
    </row>
    <row r="150" spans="1:11">
      <c r="A150" s="35">
        <v>15115</v>
      </c>
      <c r="B150" s="269" t="s">
        <v>194</v>
      </c>
      <c r="C150" s="191"/>
      <c r="D150" s="191"/>
      <c r="E150" s="270"/>
      <c r="F150" s="270"/>
      <c r="H150" s="126">
        <f t="shared" si="8"/>
        <v>0</v>
      </c>
      <c r="J150" s="4">
        <f t="shared" si="7"/>
        <v>25.3245</v>
      </c>
      <c r="K150" s="126">
        <f t="shared" si="6"/>
        <v>0</v>
      </c>
    </row>
    <row r="151" spans="1:11">
      <c r="A151" s="35">
        <v>15116</v>
      </c>
      <c r="B151" s="269" t="s">
        <v>195</v>
      </c>
      <c r="C151" s="191"/>
      <c r="D151" s="191"/>
      <c r="E151" s="270"/>
      <c r="F151" s="270"/>
      <c r="H151" s="126">
        <f t="shared" si="8"/>
        <v>0</v>
      </c>
      <c r="J151" s="4">
        <f t="shared" si="7"/>
        <v>25.3245</v>
      </c>
      <c r="K151" s="126">
        <f t="shared" si="6"/>
        <v>0</v>
      </c>
    </row>
    <row r="152" spans="1:11">
      <c r="A152" s="35">
        <v>15117</v>
      </c>
      <c r="B152" s="269" t="s">
        <v>196</v>
      </c>
      <c r="C152" s="191"/>
      <c r="D152" s="191"/>
      <c r="E152" s="270"/>
      <c r="F152" s="270"/>
      <c r="H152" s="126">
        <f t="shared" si="8"/>
        <v>0</v>
      </c>
      <c r="J152" s="4">
        <f t="shared" si="7"/>
        <v>25.3245</v>
      </c>
      <c r="K152" s="126">
        <f t="shared" si="6"/>
        <v>0</v>
      </c>
    </row>
    <row r="153" spans="1:11">
      <c r="A153" s="35">
        <v>15118</v>
      </c>
      <c r="B153" s="269" t="s">
        <v>197</v>
      </c>
      <c r="C153" s="191"/>
      <c r="D153" s="191"/>
      <c r="E153" s="270"/>
      <c r="F153" s="270"/>
      <c r="H153" s="126">
        <f t="shared" si="8"/>
        <v>0</v>
      </c>
      <c r="J153" s="4">
        <f t="shared" si="7"/>
        <v>25.3245</v>
      </c>
      <c r="K153" s="126">
        <f t="shared" si="6"/>
        <v>0</v>
      </c>
    </row>
    <row r="154" spans="1:11">
      <c r="A154" s="35">
        <v>15119</v>
      </c>
      <c r="B154" s="269" t="s">
        <v>198</v>
      </c>
      <c r="C154" s="191"/>
      <c r="D154" s="191"/>
      <c r="E154" s="270"/>
      <c r="F154" s="270"/>
      <c r="H154" s="126">
        <f t="shared" si="8"/>
        <v>0</v>
      </c>
      <c r="J154" s="4">
        <f t="shared" si="7"/>
        <v>25.3245</v>
      </c>
      <c r="K154" s="126">
        <f t="shared" si="6"/>
        <v>0</v>
      </c>
    </row>
    <row r="155" spans="1:11">
      <c r="A155" s="35">
        <v>15120</v>
      </c>
      <c r="B155" s="269" t="s">
        <v>199</v>
      </c>
      <c r="C155" s="191"/>
      <c r="D155" s="191"/>
      <c r="E155" s="270"/>
      <c r="F155" s="270"/>
      <c r="H155" s="126">
        <f t="shared" si="8"/>
        <v>0</v>
      </c>
      <c r="J155" s="4">
        <f t="shared" si="7"/>
        <v>25.3245</v>
      </c>
      <c r="K155" s="126">
        <f t="shared" si="6"/>
        <v>0</v>
      </c>
    </row>
    <row r="156" spans="1:11">
      <c r="A156" s="35">
        <v>15121</v>
      </c>
      <c r="B156" s="269" t="s">
        <v>200</v>
      </c>
      <c r="C156" s="191"/>
      <c r="D156" s="191"/>
      <c r="E156" s="270"/>
      <c r="F156" s="270"/>
      <c r="H156" s="126">
        <f t="shared" si="8"/>
        <v>0</v>
      </c>
      <c r="J156" s="4">
        <f t="shared" si="7"/>
        <v>25.3245</v>
      </c>
      <c r="K156" s="126">
        <f t="shared" si="6"/>
        <v>0</v>
      </c>
    </row>
    <row r="157" spans="1:11">
      <c r="A157" s="35">
        <v>15122</v>
      </c>
      <c r="B157" s="269" t="s">
        <v>201</v>
      </c>
      <c r="C157" s="191"/>
      <c r="D157" s="191"/>
      <c r="E157" s="270"/>
      <c r="F157" s="270"/>
      <c r="H157" s="126">
        <f t="shared" si="8"/>
        <v>0</v>
      </c>
      <c r="J157" s="4">
        <f t="shared" si="7"/>
        <v>25.3245</v>
      </c>
      <c r="K157" s="126">
        <f t="shared" si="6"/>
        <v>0</v>
      </c>
    </row>
    <row r="158" spans="1:11">
      <c r="A158" s="35">
        <v>15123</v>
      </c>
      <c r="B158" s="269" t="s">
        <v>202</v>
      </c>
      <c r="C158" s="191"/>
      <c r="D158" s="191"/>
      <c r="E158" s="270"/>
      <c r="F158" s="270"/>
      <c r="H158" s="126">
        <f t="shared" si="8"/>
        <v>0</v>
      </c>
      <c r="J158" s="4">
        <f t="shared" si="7"/>
        <v>25.3245</v>
      </c>
      <c r="K158" s="126">
        <f t="shared" si="6"/>
        <v>0</v>
      </c>
    </row>
    <row r="159" spans="1:11">
      <c r="A159" s="35">
        <v>15124</v>
      </c>
      <c r="B159" s="269" t="s">
        <v>203</v>
      </c>
      <c r="C159" s="191"/>
      <c r="D159" s="191"/>
      <c r="E159" s="270"/>
      <c r="F159" s="270"/>
      <c r="H159" s="126">
        <f t="shared" si="8"/>
        <v>0</v>
      </c>
      <c r="J159" s="4">
        <f t="shared" si="7"/>
        <v>25.3245</v>
      </c>
      <c r="K159" s="126">
        <f t="shared" si="6"/>
        <v>0</v>
      </c>
    </row>
    <row r="160" spans="1:11">
      <c r="A160" s="35">
        <v>15125</v>
      </c>
      <c r="B160" s="269" t="s">
        <v>204</v>
      </c>
      <c r="C160" s="191"/>
      <c r="D160" s="191"/>
      <c r="E160" s="270"/>
      <c r="F160" s="270"/>
      <c r="H160" s="126">
        <f t="shared" si="8"/>
        <v>0</v>
      </c>
      <c r="J160" s="4">
        <f t="shared" si="7"/>
        <v>25.3245</v>
      </c>
      <c r="K160" s="126">
        <f t="shared" si="6"/>
        <v>0</v>
      </c>
    </row>
    <row r="161" spans="1:11">
      <c r="A161" s="35">
        <v>15126</v>
      </c>
      <c r="B161" s="269" t="s">
        <v>205</v>
      </c>
      <c r="C161" s="191"/>
      <c r="D161" s="191"/>
      <c r="E161" s="270"/>
      <c r="F161" s="270"/>
      <c r="H161" s="126">
        <f t="shared" si="8"/>
        <v>0</v>
      </c>
      <c r="J161" s="4">
        <f t="shared" si="7"/>
        <v>25.3245</v>
      </c>
      <c r="K161" s="126">
        <f t="shared" si="6"/>
        <v>0</v>
      </c>
    </row>
    <row r="162" spans="1:11">
      <c r="A162" s="35">
        <v>15136</v>
      </c>
      <c r="B162" s="269" t="s">
        <v>217</v>
      </c>
      <c r="C162" s="191"/>
      <c r="D162" s="191"/>
      <c r="E162" s="270"/>
      <c r="F162" s="270"/>
      <c r="H162" s="126">
        <f t="shared" si="8"/>
        <v>0</v>
      </c>
      <c r="J162" s="4">
        <f t="shared" si="7"/>
        <v>25.3245</v>
      </c>
      <c r="K162" s="126">
        <f t="shared" si="6"/>
        <v>0</v>
      </c>
    </row>
    <row r="163" spans="1:11">
      <c r="A163" s="35">
        <v>15137</v>
      </c>
      <c r="B163" s="269" t="s">
        <v>206</v>
      </c>
      <c r="C163" s="191"/>
      <c r="D163" s="191"/>
      <c r="E163" s="270"/>
      <c r="F163" s="270"/>
      <c r="H163" s="126">
        <f t="shared" si="8"/>
        <v>0</v>
      </c>
      <c r="J163" s="4">
        <f t="shared" si="7"/>
        <v>25.3245</v>
      </c>
      <c r="K163" s="126">
        <f t="shared" si="6"/>
        <v>0</v>
      </c>
    </row>
    <row r="164" spans="1:11">
      <c r="A164" s="274">
        <v>21000</v>
      </c>
      <c r="B164" s="272" t="s">
        <v>483</v>
      </c>
      <c r="C164" s="192"/>
      <c r="D164" s="192">
        <f>394396.22-F164</f>
        <v>365716.33999999997</v>
      </c>
      <c r="E164" s="192"/>
      <c r="F164" s="192">
        <v>28679.88</v>
      </c>
      <c r="G164" s="130"/>
      <c r="H164" s="130">
        <f t="shared" si="8"/>
        <v>-394396.22</v>
      </c>
      <c r="J164" s="4">
        <f t="shared" si="7"/>
        <v>25.3245</v>
      </c>
      <c r="K164" s="130">
        <f t="shared" si="6"/>
        <v>-9987887.0700000003</v>
      </c>
    </row>
    <row r="165" spans="1:11">
      <c r="A165" s="35">
        <v>21001</v>
      </c>
      <c r="B165" s="269" t="s">
        <v>256</v>
      </c>
      <c r="C165" s="191"/>
      <c r="D165" s="191"/>
      <c r="E165" s="270"/>
      <c r="F165" s="270"/>
      <c r="H165" s="126">
        <f t="shared" si="8"/>
        <v>0</v>
      </c>
      <c r="J165" s="4">
        <f t="shared" si="7"/>
        <v>25.3245</v>
      </c>
      <c r="K165" s="126">
        <f t="shared" si="6"/>
        <v>0</v>
      </c>
    </row>
    <row r="166" spans="1:11" s="132" customFormat="1">
      <c r="A166" s="35">
        <v>21002</v>
      </c>
      <c r="B166" s="269" t="s">
        <v>294</v>
      </c>
      <c r="C166" s="191"/>
      <c r="D166" s="191"/>
      <c r="E166" s="270"/>
      <c r="F166" s="270"/>
      <c r="G166" s="34"/>
      <c r="H166" s="126">
        <f t="shared" si="8"/>
        <v>0</v>
      </c>
      <c r="J166" s="4">
        <f t="shared" si="7"/>
        <v>25.3245</v>
      </c>
      <c r="K166" s="126">
        <f t="shared" si="6"/>
        <v>0</v>
      </c>
    </row>
    <row r="167" spans="1:11">
      <c r="A167" s="35">
        <v>22001</v>
      </c>
      <c r="B167" s="273" t="s">
        <v>179</v>
      </c>
      <c r="C167" s="191"/>
      <c r="D167" s="191">
        <v>217927.86</v>
      </c>
      <c r="E167" s="270"/>
      <c r="F167" s="270"/>
      <c r="H167" s="126">
        <f t="shared" si="8"/>
        <v>-217927.86</v>
      </c>
      <c r="J167" s="4">
        <f t="shared" si="7"/>
        <v>25.3245</v>
      </c>
      <c r="K167" s="126">
        <f t="shared" si="6"/>
        <v>-5518914.0899999999</v>
      </c>
    </row>
    <row r="168" spans="1:11">
      <c r="A168" s="35">
        <v>22002</v>
      </c>
      <c r="B168" s="273" t="s">
        <v>180</v>
      </c>
      <c r="C168" s="191"/>
      <c r="D168" s="191">
        <v>488.35</v>
      </c>
      <c r="E168" s="270"/>
      <c r="F168" s="270"/>
      <c r="H168" s="126">
        <f t="shared" si="8"/>
        <v>-488.35</v>
      </c>
      <c r="J168" s="4">
        <f t="shared" si="7"/>
        <v>25.3245</v>
      </c>
      <c r="K168" s="126">
        <f t="shared" si="6"/>
        <v>-12367.22</v>
      </c>
    </row>
    <row r="169" spans="1:11">
      <c r="A169" s="35">
        <v>22101</v>
      </c>
      <c r="B169" s="269" t="s">
        <v>247</v>
      </c>
      <c r="C169" s="191"/>
      <c r="D169" s="191"/>
      <c r="E169" s="270"/>
      <c r="F169" s="270"/>
      <c r="H169" s="126">
        <f t="shared" si="8"/>
        <v>0</v>
      </c>
      <c r="J169" s="4">
        <f t="shared" si="7"/>
        <v>25.3245</v>
      </c>
      <c r="K169" s="126">
        <f t="shared" si="6"/>
        <v>0</v>
      </c>
    </row>
    <row r="170" spans="1:11">
      <c r="A170" s="35">
        <v>23001</v>
      </c>
      <c r="B170" s="269" t="s">
        <v>246</v>
      </c>
      <c r="C170" s="191"/>
      <c r="D170" s="191"/>
      <c r="E170" s="270"/>
      <c r="F170" s="270"/>
      <c r="H170" s="126">
        <f t="shared" si="8"/>
        <v>0</v>
      </c>
      <c r="J170" s="4">
        <f t="shared" si="7"/>
        <v>25.3245</v>
      </c>
      <c r="K170" s="126">
        <f t="shared" si="6"/>
        <v>0</v>
      </c>
    </row>
    <row r="171" spans="1:11">
      <c r="A171" s="35">
        <v>25001</v>
      </c>
      <c r="B171" s="269" t="s">
        <v>248</v>
      </c>
      <c r="C171" s="191"/>
      <c r="D171" s="191">
        <f>109+21457.49</f>
        <v>21566.49</v>
      </c>
      <c r="E171" s="270"/>
      <c r="F171" s="270"/>
      <c r="H171" s="126">
        <f t="shared" si="8"/>
        <v>-21566.49</v>
      </c>
      <c r="J171" s="4">
        <f t="shared" si="7"/>
        <v>25.3245</v>
      </c>
      <c r="K171" s="126">
        <f t="shared" si="6"/>
        <v>-546160.57999999996</v>
      </c>
    </row>
    <row r="172" spans="1:11">
      <c r="A172" s="35">
        <v>25002</v>
      </c>
      <c r="B172" s="269" t="s">
        <v>249</v>
      </c>
      <c r="C172" s="191"/>
      <c r="D172" s="191"/>
      <c r="E172" s="270"/>
      <c r="F172" s="270"/>
      <c r="H172" s="126">
        <f t="shared" si="8"/>
        <v>0</v>
      </c>
      <c r="J172" s="4">
        <f t="shared" si="7"/>
        <v>25.3245</v>
      </c>
      <c r="K172" s="126">
        <f t="shared" si="6"/>
        <v>0</v>
      </c>
    </row>
    <row r="173" spans="1:11">
      <c r="A173" s="35">
        <v>25003</v>
      </c>
      <c r="B173" s="269" t="s">
        <v>250</v>
      </c>
      <c r="C173" s="191"/>
      <c r="D173" s="191"/>
      <c r="E173" s="270"/>
      <c r="F173" s="270"/>
      <c r="H173" s="126">
        <f t="shared" si="8"/>
        <v>0</v>
      </c>
      <c r="J173" s="4">
        <f t="shared" si="7"/>
        <v>25.3245</v>
      </c>
      <c r="K173" s="126">
        <f t="shared" si="6"/>
        <v>0</v>
      </c>
    </row>
    <row r="174" spans="1:11">
      <c r="A174" s="274">
        <v>25004</v>
      </c>
      <c r="B174" s="272" t="s">
        <v>251</v>
      </c>
      <c r="C174" s="192"/>
      <c r="D174" s="192">
        <f>295362.97-F174</f>
        <v>186362.66999999998</v>
      </c>
      <c r="E174" s="192"/>
      <c r="F174" s="192">
        <v>109000.3</v>
      </c>
      <c r="H174" s="126">
        <f t="shared" si="8"/>
        <v>-295362.96999999997</v>
      </c>
      <c r="J174" s="4">
        <f t="shared" si="7"/>
        <v>25.3245</v>
      </c>
      <c r="K174" s="126">
        <f t="shared" si="6"/>
        <v>-7479919.5300000003</v>
      </c>
    </row>
    <row r="175" spans="1:11">
      <c r="A175" s="35">
        <v>25005</v>
      </c>
      <c r="B175" s="269" t="s">
        <v>252</v>
      </c>
      <c r="C175" s="191"/>
      <c r="D175" s="191">
        <v>58726.02</v>
      </c>
      <c r="E175" s="270"/>
      <c r="F175" s="270"/>
      <c r="H175" s="126">
        <f t="shared" si="8"/>
        <v>-58726.02</v>
      </c>
      <c r="J175" s="4">
        <f t="shared" si="7"/>
        <v>25.3245</v>
      </c>
      <c r="K175" s="126">
        <f t="shared" si="6"/>
        <v>-1487207.09</v>
      </c>
    </row>
    <row r="176" spans="1:11">
      <c r="A176" s="35">
        <v>25006</v>
      </c>
      <c r="B176" s="269" t="s">
        <v>483</v>
      </c>
      <c r="C176" s="191"/>
      <c r="D176" s="191">
        <f>148937.6-F176</f>
        <v>131528.32000000001</v>
      </c>
      <c r="E176" s="270"/>
      <c r="F176" s="270">
        <v>17409.28</v>
      </c>
      <c r="H176" s="126">
        <f t="shared" si="8"/>
        <v>-148937.60000000001</v>
      </c>
      <c r="J176" s="4">
        <f t="shared" si="7"/>
        <v>25.3245</v>
      </c>
      <c r="K176" s="126">
        <f t="shared" si="6"/>
        <v>-3771770.25</v>
      </c>
    </row>
    <row r="177" spans="1:11">
      <c r="A177" s="274">
        <v>25007</v>
      </c>
      <c r="B177" s="272" t="s">
        <v>286</v>
      </c>
      <c r="C177" s="192"/>
      <c r="D177" s="192">
        <f>407801.5+E177-F177</f>
        <v>389795.63</v>
      </c>
      <c r="E177" s="192">
        <v>59852.229999999996</v>
      </c>
      <c r="F177" s="192">
        <v>77858.100000000006</v>
      </c>
      <c r="H177" s="126">
        <f t="shared" si="8"/>
        <v>-407801.5</v>
      </c>
      <c r="J177" s="4">
        <f t="shared" si="7"/>
        <v>25.3245</v>
      </c>
      <c r="K177" s="126">
        <f t="shared" si="6"/>
        <v>-10327369.09</v>
      </c>
    </row>
    <row r="178" spans="1:11">
      <c r="A178" s="35">
        <v>25008</v>
      </c>
      <c r="B178" s="273" t="s">
        <v>287</v>
      </c>
      <c r="C178" s="191"/>
      <c r="D178" s="191">
        <v>18138.059999999998</v>
      </c>
      <c r="E178" s="270"/>
      <c r="F178" s="270"/>
      <c r="H178" s="126">
        <f t="shared" si="8"/>
        <v>-18138.060000000001</v>
      </c>
      <c r="J178" s="4">
        <f t="shared" si="7"/>
        <v>25.3245</v>
      </c>
      <c r="K178" s="126">
        <f t="shared" si="6"/>
        <v>-459337.3</v>
      </c>
    </row>
    <row r="179" spans="1:11">
      <c r="A179" s="35">
        <v>25009</v>
      </c>
      <c r="B179" s="273" t="s">
        <v>288</v>
      </c>
      <c r="C179" s="191"/>
      <c r="D179" s="191"/>
      <c r="E179" s="270"/>
      <c r="F179" s="270"/>
      <c r="H179" s="126">
        <f t="shared" si="8"/>
        <v>0</v>
      </c>
      <c r="J179" s="4">
        <f t="shared" si="7"/>
        <v>25.3245</v>
      </c>
      <c r="K179" s="126">
        <f t="shared" si="6"/>
        <v>0</v>
      </c>
    </row>
    <row r="180" spans="1:11">
      <c r="A180" s="35">
        <f>A179+1</f>
        <v>25010</v>
      </c>
      <c r="B180" s="269" t="s">
        <v>253</v>
      </c>
      <c r="C180" s="191"/>
      <c r="D180" s="191"/>
      <c r="E180" s="270"/>
      <c r="F180" s="270"/>
      <c r="H180" s="126">
        <f t="shared" si="8"/>
        <v>0</v>
      </c>
      <c r="J180" s="4">
        <f t="shared" si="7"/>
        <v>25.3245</v>
      </c>
      <c r="K180" s="126">
        <f t="shared" si="6"/>
        <v>0</v>
      </c>
    </row>
    <row r="181" spans="1:11">
      <c r="A181" s="35">
        <v>25011</v>
      </c>
      <c r="B181" s="273" t="s">
        <v>289</v>
      </c>
      <c r="C181" s="191"/>
      <c r="D181" s="191"/>
      <c r="E181" s="270"/>
      <c r="F181" s="270"/>
      <c r="H181" s="126">
        <f t="shared" si="8"/>
        <v>0</v>
      </c>
      <c r="J181" s="4">
        <f t="shared" si="7"/>
        <v>25.3245</v>
      </c>
      <c r="K181" s="126">
        <f t="shared" si="6"/>
        <v>0</v>
      </c>
    </row>
    <row r="182" spans="1:11">
      <c r="A182" s="274">
        <v>25012</v>
      </c>
      <c r="B182" s="272" t="s">
        <v>242</v>
      </c>
      <c r="C182" s="192"/>
      <c r="D182" s="192">
        <v>86313.63</v>
      </c>
      <c r="E182" s="192"/>
      <c r="F182" s="192">
        <v>3700.2099999999919</v>
      </c>
      <c r="H182" s="126">
        <f t="shared" si="8"/>
        <v>-90013.84</v>
      </c>
      <c r="J182" s="4">
        <f t="shared" si="7"/>
        <v>25.3245</v>
      </c>
      <c r="K182" s="126">
        <f t="shared" si="6"/>
        <v>-2279555.4900000002</v>
      </c>
    </row>
    <row r="183" spans="1:11">
      <c r="A183" s="35">
        <v>25013</v>
      </c>
      <c r="B183" s="269" t="s">
        <v>292</v>
      </c>
      <c r="C183" s="191"/>
      <c r="D183" s="191"/>
      <c r="E183" s="270"/>
      <c r="F183" s="270"/>
      <c r="H183" s="126">
        <f t="shared" si="8"/>
        <v>0</v>
      </c>
      <c r="J183" s="4">
        <f t="shared" si="7"/>
        <v>25.3245</v>
      </c>
      <c r="K183" s="126">
        <f t="shared" si="6"/>
        <v>0</v>
      </c>
    </row>
    <row r="184" spans="1:11">
      <c r="A184" s="35">
        <v>25014</v>
      </c>
      <c r="B184" s="273" t="s">
        <v>293</v>
      </c>
      <c r="C184" s="191"/>
      <c r="D184" s="191"/>
      <c r="E184" s="270"/>
      <c r="F184" s="270"/>
      <c r="H184" s="126">
        <f t="shared" si="8"/>
        <v>0</v>
      </c>
      <c r="J184" s="4">
        <f t="shared" si="7"/>
        <v>25.3245</v>
      </c>
      <c r="K184" s="126">
        <f t="shared" si="6"/>
        <v>0</v>
      </c>
    </row>
    <row r="185" spans="1:11">
      <c r="A185" s="35">
        <v>25015</v>
      </c>
      <c r="B185" s="273" t="s">
        <v>290</v>
      </c>
      <c r="C185" s="191"/>
      <c r="D185" s="191"/>
      <c r="E185" s="270"/>
      <c r="F185" s="270"/>
      <c r="H185" s="126">
        <f t="shared" si="8"/>
        <v>0</v>
      </c>
      <c r="J185" s="4">
        <f t="shared" si="7"/>
        <v>25.3245</v>
      </c>
      <c r="K185" s="126">
        <f t="shared" si="6"/>
        <v>0</v>
      </c>
    </row>
    <row r="186" spans="1:11">
      <c r="A186" s="35">
        <v>25016</v>
      </c>
      <c r="B186" s="273" t="s">
        <v>291</v>
      </c>
      <c r="C186" s="191"/>
      <c r="D186" s="191"/>
      <c r="E186" s="270"/>
      <c r="F186" s="270"/>
      <c r="H186" s="126">
        <f t="shared" si="8"/>
        <v>0</v>
      </c>
      <c r="J186" s="4">
        <f t="shared" si="7"/>
        <v>25.3245</v>
      </c>
      <c r="K186" s="126">
        <f t="shared" si="6"/>
        <v>0</v>
      </c>
    </row>
    <row r="187" spans="1:11">
      <c r="A187" s="276"/>
      <c r="B187" s="277" t="s">
        <v>484</v>
      </c>
      <c r="C187" s="191"/>
      <c r="D187" s="191"/>
      <c r="E187" s="270"/>
      <c r="F187" s="270"/>
      <c r="H187" s="126">
        <f t="shared" si="8"/>
        <v>0</v>
      </c>
      <c r="J187" s="4">
        <f t="shared" si="7"/>
        <v>25.3245</v>
      </c>
      <c r="K187" s="126">
        <f t="shared" si="6"/>
        <v>0</v>
      </c>
    </row>
    <row r="188" spans="1:11">
      <c r="A188" s="35" t="s">
        <v>275</v>
      </c>
      <c r="B188" s="269" t="s">
        <v>207</v>
      </c>
      <c r="C188" s="191"/>
      <c r="D188" s="191"/>
      <c r="E188" s="270"/>
      <c r="F188" s="270"/>
      <c r="H188" s="126">
        <f t="shared" si="8"/>
        <v>0</v>
      </c>
      <c r="J188" s="4">
        <f t="shared" si="7"/>
        <v>25.3245</v>
      </c>
      <c r="K188" s="126">
        <f t="shared" si="6"/>
        <v>0</v>
      </c>
    </row>
    <row r="189" spans="1:11">
      <c r="A189" s="35" t="s">
        <v>276</v>
      </c>
      <c r="B189" s="269" t="s">
        <v>208</v>
      </c>
      <c r="C189" s="191"/>
      <c r="D189" s="191"/>
      <c r="E189" s="270"/>
      <c r="F189" s="270"/>
      <c r="H189" s="126">
        <f t="shared" si="8"/>
        <v>0</v>
      </c>
      <c r="J189" s="4">
        <f t="shared" si="7"/>
        <v>25.3245</v>
      </c>
      <c r="K189" s="126">
        <f t="shared" si="6"/>
        <v>0</v>
      </c>
    </row>
    <row r="190" spans="1:11">
      <c r="A190" s="35" t="s">
        <v>277</v>
      </c>
      <c r="B190" s="269" t="s">
        <v>209</v>
      </c>
      <c r="C190" s="191"/>
      <c r="D190" s="191"/>
      <c r="E190" s="270"/>
      <c r="F190" s="270"/>
      <c r="H190" s="126">
        <f t="shared" si="8"/>
        <v>0</v>
      </c>
      <c r="J190" s="4">
        <f t="shared" si="7"/>
        <v>25.3245</v>
      </c>
      <c r="K190" s="126">
        <f t="shared" si="6"/>
        <v>0</v>
      </c>
    </row>
    <row r="191" spans="1:11">
      <c r="A191" s="35" t="s">
        <v>278</v>
      </c>
      <c r="B191" s="269" t="s">
        <v>210</v>
      </c>
      <c r="C191" s="191"/>
      <c r="D191" s="191"/>
      <c r="E191" s="270"/>
      <c r="F191" s="270"/>
      <c r="H191" s="126">
        <f t="shared" si="8"/>
        <v>0</v>
      </c>
      <c r="J191" s="4">
        <f t="shared" si="7"/>
        <v>25.3245</v>
      </c>
      <c r="K191" s="126">
        <f t="shared" si="6"/>
        <v>0</v>
      </c>
    </row>
    <row r="192" spans="1:11">
      <c r="A192" s="35" t="s">
        <v>279</v>
      </c>
      <c r="B192" s="269" t="s">
        <v>211</v>
      </c>
      <c r="C192" s="191"/>
      <c r="D192" s="191"/>
      <c r="E192" s="270"/>
      <c r="F192" s="270"/>
      <c r="H192" s="126">
        <f t="shared" si="8"/>
        <v>0</v>
      </c>
      <c r="J192" s="4">
        <f t="shared" si="7"/>
        <v>25.3245</v>
      </c>
      <c r="K192" s="126">
        <f t="shared" si="6"/>
        <v>0</v>
      </c>
    </row>
    <row r="193" spans="1:11">
      <c r="A193" s="35" t="s">
        <v>280</v>
      </c>
      <c r="B193" s="269" t="s">
        <v>212</v>
      </c>
      <c r="C193" s="191"/>
      <c r="D193" s="191"/>
      <c r="E193" s="270"/>
      <c r="F193" s="270"/>
      <c r="H193" s="126">
        <f t="shared" si="8"/>
        <v>0</v>
      </c>
      <c r="J193" s="4">
        <f t="shared" si="7"/>
        <v>25.3245</v>
      </c>
      <c r="K193" s="126">
        <f t="shared" si="6"/>
        <v>0</v>
      </c>
    </row>
    <row r="194" spans="1:11">
      <c r="A194" s="35" t="s">
        <v>281</v>
      </c>
      <c r="B194" s="269" t="s">
        <v>213</v>
      </c>
      <c r="C194" s="191"/>
      <c r="D194" s="191"/>
      <c r="E194" s="270"/>
      <c r="F194" s="270"/>
      <c r="H194" s="126">
        <f t="shared" si="8"/>
        <v>0</v>
      </c>
      <c r="J194" s="4">
        <f t="shared" si="7"/>
        <v>25.3245</v>
      </c>
      <c r="K194" s="126">
        <f t="shared" si="6"/>
        <v>0</v>
      </c>
    </row>
    <row r="195" spans="1:11">
      <c r="A195" s="35" t="s">
        <v>282</v>
      </c>
      <c r="B195" s="269" t="s">
        <v>214</v>
      </c>
      <c r="C195" s="191"/>
      <c r="D195" s="191"/>
      <c r="E195" s="270"/>
      <c r="F195" s="270"/>
      <c r="H195" s="126">
        <f t="shared" si="8"/>
        <v>0</v>
      </c>
      <c r="J195" s="4">
        <f t="shared" si="7"/>
        <v>25.3245</v>
      </c>
      <c r="K195" s="126">
        <f t="shared" si="6"/>
        <v>0</v>
      </c>
    </row>
    <row r="196" spans="1:11">
      <c r="A196" s="35" t="s">
        <v>283</v>
      </c>
      <c r="B196" s="269" t="s">
        <v>215</v>
      </c>
      <c r="C196" s="191"/>
      <c r="D196" s="191"/>
      <c r="E196" s="270"/>
      <c r="F196" s="270"/>
      <c r="H196" s="126">
        <f t="shared" si="8"/>
        <v>0</v>
      </c>
      <c r="J196" s="4">
        <f t="shared" si="7"/>
        <v>25.3245</v>
      </c>
      <c r="K196" s="126">
        <f t="shared" si="6"/>
        <v>0</v>
      </c>
    </row>
    <row r="197" spans="1:11">
      <c r="A197" s="35" t="s">
        <v>258</v>
      </c>
      <c r="B197" s="269" t="s">
        <v>190</v>
      </c>
      <c r="C197" s="191"/>
      <c r="D197" s="191"/>
      <c r="E197" s="270"/>
      <c r="F197" s="270"/>
      <c r="H197" s="126">
        <f t="shared" si="8"/>
        <v>0</v>
      </c>
      <c r="J197" s="4">
        <f t="shared" si="7"/>
        <v>25.3245</v>
      </c>
      <c r="K197" s="126">
        <f t="shared" si="6"/>
        <v>0</v>
      </c>
    </row>
    <row r="198" spans="1:11">
      <c r="A198" s="35" t="s">
        <v>259</v>
      </c>
      <c r="B198" s="269" t="s">
        <v>191</v>
      </c>
      <c r="C198" s="191"/>
      <c r="D198" s="191"/>
      <c r="E198" s="270"/>
      <c r="F198" s="270"/>
      <c r="H198" s="126">
        <f t="shared" si="8"/>
        <v>0</v>
      </c>
      <c r="J198" s="4">
        <f t="shared" si="7"/>
        <v>25.3245</v>
      </c>
      <c r="K198" s="126">
        <f t="shared" si="6"/>
        <v>0</v>
      </c>
    </row>
    <row r="199" spans="1:11">
      <c r="A199" s="35" t="s">
        <v>260</v>
      </c>
      <c r="B199" s="269" t="s">
        <v>192</v>
      </c>
      <c r="C199" s="191"/>
      <c r="D199" s="191"/>
      <c r="E199" s="270"/>
      <c r="F199" s="270"/>
      <c r="H199" s="126">
        <f t="shared" si="8"/>
        <v>0</v>
      </c>
      <c r="J199" s="4">
        <f t="shared" si="7"/>
        <v>25.3245</v>
      </c>
      <c r="K199" s="126">
        <f t="shared" si="6"/>
        <v>0</v>
      </c>
    </row>
    <row r="200" spans="1:11">
      <c r="A200" s="35" t="s">
        <v>261</v>
      </c>
      <c r="B200" s="269" t="s">
        <v>193</v>
      </c>
      <c r="C200" s="191"/>
      <c r="D200" s="191"/>
      <c r="E200" s="270"/>
      <c r="F200" s="270"/>
      <c r="H200" s="126">
        <f t="shared" si="8"/>
        <v>0</v>
      </c>
      <c r="J200" s="4">
        <f t="shared" si="7"/>
        <v>25.3245</v>
      </c>
      <c r="K200" s="126">
        <f t="shared" ref="K200:K263" si="9">ROUND(H200*J200,2)</f>
        <v>0</v>
      </c>
    </row>
    <row r="201" spans="1:11">
      <c r="A201" s="35" t="s">
        <v>284</v>
      </c>
      <c r="B201" s="269" t="s">
        <v>216</v>
      </c>
      <c r="C201" s="191"/>
      <c r="D201" s="191"/>
      <c r="E201" s="270"/>
      <c r="F201" s="270"/>
      <c r="H201" s="126">
        <f t="shared" si="8"/>
        <v>0</v>
      </c>
      <c r="J201" s="4">
        <f t="shared" ref="J201:J264" si="10">J200</f>
        <v>25.3245</v>
      </c>
      <c r="K201" s="126">
        <f t="shared" si="9"/>
        <v>0</v>
      </c>
    </row>
    <row r="202" spans="1:11">
      <c r="A202" s="35" t="s">
        <v>262</v>
      </c>
      <c r="B202" s="269" t="s">
        <v>194</v>
      </c>
      <c r="C202" s="191"/>
      <c r="D202" s="191"/>
      <c r="E202" s="270"/>
      <c r="F202" s="270"/>
      <c r="H202" s="126">
        <f t="shared" si="8"/>
        <v>0</v>
      </c>
      <c r="J202" s="4">
        <f t="shared" si="10"/>
        <v>25.3245</v>
      </c>
      <c r="K202" s="126">
        <f t="shared" si="9"/>
        <v>0</v>
      </c>
    </row>
    <row r="203" spans="1:11">
      <c r="A203" s="35" t="s">
        <v>263</v>
      </c>
      <c r="B203" s="269" t="s">
        <v>195</v>
      </c>
      <c r="C203" s="191"/>
      <c r="D203" s="191"/>
      <c r="E203" s="270"/>
      <c r="F203" s="270"/>
      <c r="H203" s="126">
        <f t="shared" ref="H203:H266" si="11">ROUND(C203-D203+E203-F203,2)</f>
        <v>0</v>
      </c>
      <c r="J203" s="4">
        <f t="shared" si="10"/>
        <v>25.3245</v>
      </c>
      <c r="K203" s="126">
        <f t="shared" si="9"/>
        <v>0</v>
      </c>
    </row>
    <row r="204" spans="1:11">
      <c r="A204" s="35" t="s">
        <v>264</v>
      </c>
      <c r="B204" s="269" t="s">
        <v>196</v>
      </c>
      <c r="C204" s="191"/>
      <c r="D204" s="191"/>
      <c r="E204" s="270"/>
      <c r="F204" s="270"/>
      <c r="H204" s="126">
        <f t="shared" si="11"/>
        <v>0</v>
      </c>
      <c r="J204" s="4">
        <f t="shared" si="10"/>
        <v>25.3245</v>
      </c>
      <c r="K204" s="126">
        <f t="shared" si="9"/>
        <v>0</v>
      </c>
    </row>
    <row r="205" spans="1:11">
      <c r="A205" s="35" t="s">
        <v>265</v>
      </c>
      <c r="B205" s="269" t="s">
        <v>197</v>
      </c>
      <c r="C205" s="191"/>
      <c r="D205" s="191"/>
      <c r="E205" s="270"/>
      <c r="F205" s="270"/>
      <c r="H205" s="126">
        <f t="shared" si="11"/>
        <v>0</v>
      </c>
      <c r="J205" s="4">
        <f t="shared" si="10"/>
        <v>25.3245</v>
      </c>
      <c r="K205" s="126">
        <f t="shared" si="9"/>
        <v>0</v>
      </c>
    </row>
    <row r="206" spans="1:11">
      <c r="A206" s="35" t="s">
        <v>266</v>
      </c>
      <c r="B206" s="269" t="s">
        <v>198</v>
      </c>
      <c r="C206" s="191"/>
      <c r="D206" s="191"/>
      <c r="E206" s="270"/>
      <c r="F206" s="270"/>
      <c r="H206" s="126">
        <f t="shared" si="11"/>
        <v>0</v>
      </c>
      <c r="J206" s="4">
        <f t="shared" si="10"/>
        <v>25.3245</v>
      </c>
      <c r="K206" s="126">
        <f t="shared" si="9"/>
        <v>0</v>
      </c>
    </row>
    <row r="207" spans="1:11">
      <c r="A207" s="35" t="s">
        <v>267</v>
      </c>
      <c r="B207" s="269" t="s">
        <v>199</v>
      </c>
      <c r="C207" s="191"/>
      <c r="D207" s="191"/>
      <c r="E207" s="270"/>
      <c r="F207" s="270"/>
      <c r="H207" s="126">
        <f t="shared" si="11"/>
        <v>0</v>
      </c>
      <c r="J207" s="4">
        <f t="shared" si="10"/>
        <v>25.3245</v>
      </c>
      <c r="K207" s="126">
        <f t="shared" si="9"/>
        <v>0</v>
      </c>
    </row>
    <row r="208" spans="1:11">
      <c r="A208" s="35" t="s">
        <v>268</v>
      </c>
      <c r="B208" s="269" t="s">
        <v>200</v>
      </c>
      <c r="C208" s="191"/>
      <c r="D208" s="191"/>
      <c r="E208" s="270"/>
      <c r="F208" s="270"/>
      <c r="H208" s="126">
        <f t="shared" si="11"/>
        <v>0</v>
      </c>
      <c r="J208" s="4">
        <f t="shared" si="10"/>
        <v>25.3245</v>
      </c>
      <c r="K208" s="126">
        <f t="shared" si="9"/>
        <v>0</v>
      </c>
    </row>
    <row r="209" spans="1:11">
      <c r="A209" s="35" t="s">
        <v>269</v>
      </c>
      <c r="B209" s="269" t="s">
        <v>201</v>
      </c>
      <c r="C209" s="191"/>
      <c r="D209" s="191"/>
      <c r="E209" s="270"/>
      <c r="F209" s="270"/>
      <c r="H209" s="126">
        <f t="shared" si="11"/>
        <v>0</v>
      </c>
      <c r="J209" s="4">
        <f t="shared" si="10"/>
        <v>25.3245</v>
      </c>
      <c r="K209" s="126">
        <f t="shared" si="9"/>
        <v>0</v>
      </c>
    </row>
    <row r="210" spans="1:11">
      <c r="A210" s="35" t="s">
        <v>270</v>
      </c>
      <c r="B210" s="269" t="s">
        <v>202</v>
      </c>
      <c r="C210" s="191"/>
      <c r="D210" s="191"/>
      <c r="E210" s="270"/>
      <c r="F210" s="270"/>
      <c r="H210" s="126">
        <f t="shared" si="11"/>
        <v>0</v>
      </c>
      <c r="J210" s="4">
        <f t="shared" si="10"/>
        <v>25.3245</v>
      </c>
      <c r="K210" s="126">
        <f t="shared" si="9"/>
        <v>0</v>
      </c>
    </row>
    <row r="211" spans="1:11">
      <c r="A211" s="35" t="s">
        <v>271</v>
      </c>
      <c r="B211" s="269" t="s">
        <v>203</v>
      </c>
      <c r="C211" s="191"/>
      <c r="D211" s="191"/>
      <c r="E211" s="270"/>
      <c r="F211" s="270"/>
      <c r="H211" s="126">
        <f t="shared" si="11"/>
        <v>0</v>
      </c>
      <c r="J211" s="4">
        <f t="shared" si="10"/>
        <v>25.3245</v>
      </c>
      <c r="K211" s="126">
        <f t="shared" si="9"/>
        <v>0</v>
      </c>
    </row>
    <row r="212" spans="1:11">
      <c r="A212" s="35" t="s">
        <v>272</v>
      </c>
      <c r="B212" s="269" t="s">
        <v>204</v>
      </c>
      <c r="C212" s="191"/>
      <c r="D212" s="191"/>
      <c r="E212" s="270"/>
      <c r="F212" s="270"/>
      <c r="H212" s="126">
        <f t="shared" si="11"/>
        <v>0</v>
      </c>
      <c r="J212" s="4">
        <f t="shared" si="10"/>
        <v>25.3245</v>
      </c>
      <c r="K212" s="126">
        <f t="shared" si="9"/>
        <v>0</v>
      </c>
    </row>
    <row r="213" spans="1:11">
      <c r="A213" s="35" t="s">
        <v>273</v>
      </c>
      <c r="B213" s="269" t="s">
        <v>205</v>
      </c>
      <c r="C213" s="191"/>
      <c r="D213" s="191"/>
      <c r="E213" s="270"/>
      <c r="F213" s="270"/>
      <c r="H213" s="126">
        <f t="shared" si="11"/>
        <v>0</v>
      </c>
      <c r="J213" s="4">
        <f t="shared" si="10"/>
        <v>25.3245</v>
      </c>
      <c r="K213" s="126">
        <f t="shared" si="9"/>
        <v>0</v>
      </c>
    </row>
    <row r="214" spans="1:11">
      <c r="A214" s="35" t="s">
        <v>285</v>
      </c>
      <c r="B214" s="269" t="s">
        <v>217</v>
      </c>
      <c r="C214" s="191"/>
      <c r="D214" s="191"/>
      <c r="E214" s="270"/>
      <c r="F214" s="270"/>
      <c r="H214" s="126">
        <f t="shared" si="11"/>
        <v>0</v>
      </c>
      <c r="J214" s="4">
        <f t="shared" si="10"/>
        <v>25.3245</v>
      </c>
      <c r="K214" s="126">
        <f t="shared" si="9"/>
        <v>0</v>
      </c>
    </row>
    <row r="215" spans="1:11">
      <c r="A215" s="35" t="s">
        <v>274</v>
      </c>
      <c r="B215" s="269" t="s">
        <v>206</v>
      </c>
      <c r="C215" s="191"/>
      <c r="D215" s="191"/>
      <c r="E215" s="270"/>
      <c r="F215" s="270"/>
      <c r="H215" s="126">
        <f t="shared" si="11"/>
        <v>0</v>
      </c>
      <c r="J215" s="4">
        <f t="shared" si="10"/>
        <v>25.3245</v>
      </c>
      <c r="K215" s="126">
        <f t="shared" si="9"/>
        <v>0</v>
      </c>
    </row>
    <row r="216" spans="1:11">
      <c r="A216" s="35">
        <v>30010</v>
      </c>
      <c r="B216" s="269" t="s">
        <v>295</v>
      </c>
      <c r="C216" s="191"/>
      <c r="D216" s="191">
        <v>500000</v>
      </c>
      <c r="E216" s="270"/>
      <c r="F216" s="270"/>
      <c r="H216" s="126">
        <f t="shared" si="11"/>
        <v>-500000</v>
      </c>
      <c r="J216" s="4">
        <f t="shared" si="10"/>
        <v>25.3245</v>
      </c>
      <c r="K216" s="126">
        <f t="shared" si="9"/>
        <v>-12662250</v>
      </c>
    </row>
    <row r="217" spans="1:11">
      <c r="A217" s="35">
        <v>30011</v>
      </c>
      <c r="B217" s="273" t="s">
        <v>296</v>
      </c>
      <c r="C217" s="191"/>
      <c r="D217" s="191"/>
      <c r="E217" s="270"/>
      <c r="F217" s="270"/>
      <c r="H217" s="126">
        <f t="shared" si="11"/>
        <v>0</v>
      </c>
      <c r="J217" s="4">
        <f t="shared" si="10"/>
        <v>25.3245</v>
      </c>
      <c r="K217" s="126">
        <f t="shared" si="9"/>
        <v>0</v>
      </c>
    </row>
    <row r="218" spans="1:11">
      <c r="A218" s="35">
        <v>30020</v>
      </c>
      <c r="B218" s="269" t="s">
        <v>297</v>
      </c>
      <c r="C218" s="191"/>
      <c r="D218" s="191"/>
      <c r="E218" s="270"/>
      <c r="F218" s="270"/>
      <c r="H218" s="126">
        <f t="shared" si="11"/>
        <v>0</v>
      </c>
      <c r="J218" s="4">
        <f t="shared" si="10"/>
        <v>25.3245</v>
      </c>
      <c r="K218" s="126">
        <f t="shared" si="9"/>
        <v>0</v>
      </c>
    </row>
    <row r="219" spans="1:11">
      <c r="A219" s="35">
        <v>30030</v>
      </c>
      <c r="B219" s="269" t="s">
        <v>298</v>
      </c>
      <c r="C219" s="191"/>
      <c r="D219" s="191"/>
      <c r="E219" s="270"/>
      <c r="F219" s="270"/>
      <c r="H219" s="126">
        <f t="shared" si="11"/>
        <v>0</v>
      </c>
      <c r="J219" s="4">
        <f t="shared" si="10"/>
        <v>25.3245</v>
      </c>
      <c r="K219" s="126">
        <f t="shared" si="9"/>
        <v>0</v>
      </c>
    </row>
    <row r="220" spans="1:11">
      <c r="A220" s="35">
        <v>30031</v>
      </c>
      <c r="B220" s="273" t="s">
        <v>299</v>
      </c>
      <c r="C220" s="191"/>
      <c r="D220" s="191"/>
      <c r="E220" s="270"/>
      <c r="F220" s="270"/>
      <c r="H220" s="126">
        <f t="shared" si="11"/>
        <v>0</v>
      </c>
      <c r="J220" s="4">
        <f t="shared" si="10"/>
        <v>25.3245</v>
      </c>
      <c r="K220" s="126">
        <f t="shared" si="9"/>
        <v>0</v>
      </c>
    </row>
    <row r="221" spans="1:11">
      <c r="A221" s="274">
        <v>30040</v>
      </c>
      <c r="B221" s="272" t="s">
        <v>301</v>
      </c>
      <c r="C221" s="192"/>
      <c r="D221" s="192">
        <v>4389788.41</v>
      </c>
      <c r="E221" s="192"/>
      <c r="F221" s="192"/>
      <c r="G221" s="130"/>
      <c r="H221" s="130">
        <f>ROUND(C221-D221+E221-F221,2)</f>
        <v>-4389788.41</v>
      </c>
      <c r="J221" s="4">
        <f t="shared" si="10"/>
        <v>25.3245</v>
      </c>
      <c r="K221" s="130">
        <f t="shared" si="9"/>
        <v>-111169196.59</v>
      </c>
    </row>
    <row r="222" spans="1:11">
      <c r="A222" s="35">
        <v>30041</v>
      </c>
      <c r="B222" s="273" t="s">
        <v>300</v>
      </c>
      <c r="C222" s="191">
        <v>1500000</v>
      </c>
      <c r="D222" s="191"/>
      <c r="E222" s="270"/>
      <c r="F222" s="270"/>
      <c r="H222" s="126">
        <f>ROUND(C222-D222+E222-F222,2)</f>
        <v>1500000</v>
      </c>
      <c r="J222" s="4">
        <f t="shared" si="10"/>
        <v>25.3245</v>
      </c>
      <c r="K222" s="126">
        <f t="shared" si="9"/>
        <v>37986750</v>
      </c>
    </row>
    <row r="223" spans="1:11">
      <c r="A223" s="35">
        <v>30050</v>
      </c>
      <c r="B223" s="269" t="s">
        <v>302</v>
      </c>
      <c r="C223" s="191"/>
      <c r="D223" s="191"/>
      <c r="E223" s="270"/>
      <c r="F223" s="270"/>
      <c r="H223" s="126">
        <f t="shared" si="11"/>
        <v>0</v>
      </c>
      <c r="J223" s="4">
        <f t="shared" si="10"/>
        <v>25.3245</v>
      </c>
      <c r="K223" s="126">
        <f t="shared" si="9"/>
        <v>0</v>
      </c>
    </row>
    <row r="224" spans="1:11">
      <c r="A224" s="35">
        <v>71000</v>
      </c>
      <c r="B224" s="269" t="s">
        <v>485</v>
      </c>
      <c r="C224" s="191"/>
      <c r="D224" s="191"/>
      <c r="E224" s="270"/>
      <c r="F224" s="270"/>
      <c r="H224" s="126">
        <f t="shared" si="11"/>
        <v>0</v>
      </c>
      <c r="J224" s="4">
        <f t="shared" si="10"/>
        <v>25.3245</v>
      </c>
      <c r="K224" s="126">
        <f t="shared" si="9"/>
        <v>0</v>
      </c>
    </row>
    <row r="225" spans="1:11">
      <c r="A225" s="35">
        <v>71001</v>
      </c>
      <c r="B225" s="269" t="s">
        <v>304</v>
      </c>
      <c r="C225" s="191"/>
      <c r="D225" s="191"/>
      <c r="E225" s="270"/>
      <c r="F225" s="270"/>
      <c r="H225" s="126">
        <f t="shared" si="11"/>
        <v>0</v>
      </c>
      <c r="J225" s="4">
        <f t="shared" si="10"/>
        <v>25.3245</v>
      </c>
      <c r="K225" s="126">
        <f t="shared" si="9"/>
        <v>0</v>
      </c>
    </row>
    <row r="226" spans="1:11">
      <c r="A226" s="35">
        <v>71002</v>
      </c>
      <c r="B226" s="269" t="s">
        <v>305</v>
      </c>
      <c r="C226" s="191"/>
      <c r="D226" s="191"/>
      <c r="E226" s="270"/>
      <c r="F226" s="270"/>
      <c r="H226" s="126">
        <f t="shared" si="11"/>
        <v>0</v>
      </c>
      <c r="J226" s="4">
        <f t="shared" si="10"/>
        <v>25.3245</v>
      </c>
      <c r="K226" s="126">
        <f t="shared" si="9"/>
        <v>0</v>
      </c>
    </row>
    <row r="227" spans="1:11">
      <c r="A227" s="35">
        <v>71003</v>
      </c>
      <c r="B227" s="269" t="s">
        <v>306</v>
      </c>
      <c r="C227" s="191"/>
      <c r="D227" s="191"/>
      <c r="E227" s="270"/>
      <c r="F227" s="270"/>
      <c r="H227" s="126">
        <f t="shared" si="11"/>
        <v>0</v>
      </c>
      <c r="J227" s="4">
        <f t="shared" si="10"/>
        <v>25.3245</v>
      </c>
      <c r="K227" s="126">
        <f t="shared" si="9"/>
        <v>0</v>
      </c>
    </row>
    <row r="228" spans="1:11">
      <c r="A228" s="35">
        <v>71004</v>
      </c>
      <c r="B228" s="269" t="s">
        <v>307</v>
      </c>
      <c r="C228" s="191"/>
      <c r="D228" s="191"/>
      <c r="E228" s="270"/>
      <c r="F228" s="270"/>
      <c r="H228" s="126">
        <f t="shared" si="11"/>
        <v>0</v>
      </c>
      <c r="J228" s="4">
        <f t="shared" si="10"/>
        <v>25.3245</v>
      </c>
      <c r="K228" s="126">
        <f t="shared" si="9"/>
        <v>0</v>
      </c>
    </row>
    <row r="229" spans="1:11">
      <c r="A229" s="35">
        <v>71005</v>
      </c>
      <c r="B229" s="269" t="s">
        <v>308</v>
      </c>
      <c r="C229" s="191"/>
      <c r="D229" s="191"/>
      <c r="E229" s="270"/>
      <c r="F229" s="270"/>
      <c r="H229" s="126">
        <f t="shared" si="11"/>
        <v>0</v>
      </c>
      <c r="J229" s="4">
        <f t="shared" si="10"/>
        <v>25.3245</v>
      </c>
      <c r="K229" s="126">
        <f t="shared" si="9"/>
        <v>0</v>
      </c>
    </row>
    <row r="230" spans="1:11">
      <c r="A230" s="35">
        <v>71006</v>
      </c>
      <c r="B230" s="269" t="s">
        <v>309</v>
      </c>
      <c r="C230" s="191"/>
      <c r="D230" s="191"/>
      <c r="E230" s="270"/>
      <c r="F230" s="270"/>
      <c r="H230" s="126">
        <f t="shared" si="11"/>
        <v>0</v>
      </c>
      <c r="J230" s="4">
        <f t="shared" si="10"/>
        <v>25.3245</v>
      </c>
      <c r="K230" s="126">
        <f t="shared" si="9"/>
        <v>0</v>
      </c>
    </row>
    <row r="231" spans="1:11">
      <c r="A231" s="35">
        <v>71007</v>
      </c>
      <c r="B231" s="269" t="s">
        <v>310</v>
      </c>
      <c r="C231" s="191"/>
      <c r="D231" s="191"/>
      <c r="E231" s="270"/>
      <c r="F231" s="270"/>
      <c r="H231" s="126">
        <f t="shared" si="11"/>
        <v>0</v>
      </c>
      <c r="J231" s="4">
        <f t="shared" si="10"/>
        <v>25.3245</v>
      </c>
      <c r="K231" s="126">
        <f t="shared" si="9"/>
        <v>0</v>
      </c>
    </row>
    <row r="232" spans="1:11">
      <c r="A232" s="35">
        <v>71008</v>
      </c>
      <c r="B232" s="269" t="s">
        <v>311</v>
      </c>
      <c r="C232" s="191"/>
      <c r="D232" s="191"/>
      <c r="E232" s="270"/>
      <c r="F232" s="270"/>
      <c r="H232" s="126">
        <f t="shared" si="11"/>
        <v>0</v>
      </c>
      <c r="J232" s="4">
        <f t="shared" si="10"/>
        <v>25.3245</v>
      </c>
      <c r="K232" s="126">
        <f t="shared" si="9"/>
        <v>0</v>
      </c>
    </row>
    <row r="233" spans="1:11">
      <c r="A233" s="35">
        <v>71009</v>
      </c>
      <c r="B233" s="269" t="s">
        <v>312</v>
      </c>
      <c r="C233" s="191"/>
      <c r="D233" s="191"/>
      <c r="E233" s="270"/>
      <c r="F233" s="270"/>
      <c r="H233" s="126">
        <f t="shared" si="11"/>
        <v>0</v>
      </c>
      <c r="J233" s="4">
        <f t="shared" si="10"/>
        <v>25.3245</v>
      </c>
      <c r="K233" s="126">
        <f t="shared" si="9"/>
        <v>0</v>
      </c>
    </row>
    <row r="234" spans="1:11">
      <c r="A234" s="35">
        <v>71010</v>
      </c>
      <c r="B234" s="273" t="s">
        <v>313</v>
      </c>
      <c r="C234" s="191"/>
      <c r="D234" s="191"/>
      <c r="E234" s="270"/>
      <c r="F234" s="270"/>
      <c r="H234" s="126">
        <f t="shared" si="11"/>
        <v>0</v>
      </c>
      <c r="J234" s="4">
        <f t="shared" si="10"/>
        <v>25.3245</v>
      </c>
      <c r="K234" s="126">
        <f t="shared" si="9"/>
        <v>0</v>
      </c>
    </row>
    <row r="235" spans="1:11">
      <c r="A235" s="268">
        <v>71011</v>
      </c>
      <c r="B235" s="273" t="s">
        <v>314</v>
      </c>
      <c r="C235" s="191"/>
      <c r="D235" s="191"/>
      <c r="E235" s="270"/>
      <c r="F235" s="270"/>
      <c r="H235" s="126">
        <f t="shared" si="11"/>
        <v>0</v>
      </c>
      <c r="J235" s="4">
        <f t="shared" si="10"/>
        <v>25.3245</v>
      </c>
      <c r="K235" s="126">
        <f t="shared" si="9"/>
        <v>0</v>
      </c>
    </row>
    <row r="236" spans="1:11">
      <c r="A236" s="268">
        <v>71012</v>
      </c>
      <c r="B236" s="273" t="s">
        <v>315</v>
      </c>
      <c r="C236" s="191"/>
      <c r="D236" s="191"/>
      <c r="E236" s="270"/>
      <c r="F236" s="270"/>
      <c r="H236" s="126">
        <f t="shared" si="11"/>
        <v>0</v>
      </c>
      <c r="J236" s="4">
        <f t="shared" si="10"/>
        <v>25.3245</v>
      </c>
      <c r="K236" s="126">
        <f t="shared" si="9"/>
        <v>0</v>
      </c>
    </row>
    <row r="237" spans="1:11">
      <c r="A237" s="268">
        <v>71013</v>
      </c>
      <c r="B237" s="273" t="s">
        <v>316</v>
      </c>
      <c r="C237" s="191"/>
      <c r="D237" s="191"/>
      <c r="E237" s="270"/>
      <c r="F237" s="270"/>
      <c r="H237" s="126">
        <f t="shared" si="11"/>
        <v>0</v>
      </c>
      <c r="J237" s="4">
        <f t="shared" si="10"/>
        <v>25.3245</v>
      </c>
      <c r="K237" s="126">
        <f t="shared" si="9"/>
        <v>0</v>
      </c>
    </row>
    <row r="238" spans="1:11">
      <c r="A238" s="268">
        <v>71014</v>
      </c>
      <c r="B238" s="273" t="s">
        <v>317</v>
      </c>
      <c r="C238" s="191"/>
      <c r="D238" s="191"/>
      <c r="E238" s="270"/>
      <c r="F238" s="270"/>
      <c r="H238" s="126">
        <f t="shared" si="11"/>
        <v>0</v>
      </c>
      <c r="J238" s="4">
        <f t="shared" si="10"/>
        <v>25.3245</v>
      </c>
      <c r="K238" s="126">
        <f t="shared" si="9"/>
        <v>0</v>
      </c>
    </row>
    <row r="239" spans="1:11">
      <c r="A239" s="268">
        <v>71015</v>
      </c>
      <c r="B239" s="273" t="s">
        <v>318</v>
      </c>
      <c r="C239" s="191"/>
      <c r="D239" s="191"/>
      <c r="E239" s="270"/>
      <c r="F239" s="270"/>
      <c r="H239" s="126">
        <f t="shared" si="11"/>
        <v>0</v>
      </c>
      <c r="J239" s="4">
        <f t="shared" si="10"/>
        <v>25.3245</v>
      </c>
      <c r="K239" s="126">
        <f t="shared" si="9"/>
        <v>0</v>
      </c>
    </row>
    <row r="240" spans="1:11">
      <c r="A240" s="268">
        <v>71016</v>
      </c>
      <c r="B240" s="273" t="s">
        <v>319</v>
      </c>
      <c r="C240" s="191"/>
      <c r="D240" s="191"/>
      <c r="E240" s="270"/>
      <c r="F240" s="270"/>
      <c r="H240" s="126">
        <f t="shared" si="11"/>
        <v>0</v>
      </c>
      <c r="J240" s="4">
        <f t="shared" si="10"/>
        <v>25.3245</v>
      </c>
      <c r="K240" s="126">
        <f t="shared" si="9"/>
        <v>0</v>
      </c>
    </row>
    <row r="241" spans="1:11">
      <c r="A241" s="268">
        <v>71017</v>
      </c>
      <c r="B241" s="273" t="s">
        <v>320</v>
      </c>
      <c r="C241" s="191"/>
      <c r="D241" s="191"/>
      <c r="E241" s="270"/>
      <c r="F241" s="270"/>
      <c r="H241" s="126">
        <f t="shared" si="11"/>
        <v>0</v>
      </c>
      <c r="J241" s="4">
        <f t="shared" si="10"/>
        <v>25.3245</v>
      </c>
      <c r="K241" s="126">
        <f t="shared" si="9"/>
        <v>0</v>
      </c>
    </row>
    <row r="242" spans="1:11">
      <c r="A242" s="268">
        <v>71018</v>
      </c>
      <c r="B242" s="273" t="s">
        <v>321</v>
      </c>
      <c r="C242" s="191"/>
      <c r="D242" s="191"/>
      <c r="E242" s="270"/>
      <c r="F242" s="270"/>
      <c r="H242" s="126">
        <f t="shared" si="11"/>
        <v>0</v>
      </c>
      <c r="J242" s="4">
        <f t="shared" si="10"/>
        <v>25.3245</v>
      </c>
      <c r="K242" s="126">
        <f t="shared" si="9"/>
        <v>0</v>
      </c>
    </row>
    <row r="243" spans="1:11">
      <c r="A243" s="268">
        <v>71019</v>
      </c>
      <c r="B243" s="273" t="s">
        <v>322</v>
      </c>
      <c r="C243" s="191"/>
      <c r="D243" s="191">
        <v>2435662.58</v>
      </c>
      <c r="E243" s="270"/>
      <c r="F243" s="270"/>
      <c r="H243" s="126">
        <f t="shared" si="11"/>
        <v>-2435662.58</v>
      </c>
      <c r="J243" s="4">
        <f t="shared" si="10"/>
        <v>25.3245</v>
      </c>
      <c r="K243" s="126">
        <f t="shared" si="9"/>
        <v>-61681937.009999998</v>
      </c>
    </row>
    <row r="244" spans="1:11">
      <c r="A244" s="268">
        <v>71020</v>
      </c>
      <c r="B244" s="273" t="s">
        <v>323</v>
      </c>
      <c r="C244" s="191"/>
      <c r="D244" s="191"/>
      <c r="E244" s="270"/>
      <c r="F244" s="270"/>
      <c r="H244" s="126">
        <f t="shared" si="11"/>
        <v>0</v>
      </c>
      <c r="J244" s="4">
        <f t="shared" si="10"/>
        <v>25.3245</v>
      </c>
      <c r="K244" s="126">
        <f t="shared" si="9"/>
        <v>0</v>
      </c>
    </row>
    <row r="245" spans="1:11">
      <c r="A245" s="268">
        <v>71021</v>
      </c>
      <c r="B245" s="273" t="s">
        <v>324</v>
      </c>
      <c r="C245" s="191"/>
      <c r="D245" s="191"/>
      <c r="E245" s="270"/>
      <c r="F245" s="270"/>
      <c r="H245" s="126">
        <f t="shared" si="11"/>
        <v>0</v>
      </c>
      <c r="J245" s="4">
        <f t="shared" si="10"/>
        <v>25.3245</v>
      </c>
      <c r="K245" s="126">
        <f t="shared" si="9"/>
        <v>0</v>
      </c>
    </row>
    <row r="246" spans="1:11">
      <c r="A246" s="268">
        <v>71022</v>
      </c>
      <c r="B246" s="273" t="s">
        <v>325</v>
      </c>
      <c r="C246" s="191"/>
      <c r="D246" s="191"/>
      <c r="E246" s="270"/>
      <c r="F246" s="270"/>
      <c r="H246" s="126">
        <f t="shared" si="11"/>
        <v>0</v>
      </c>
      <c r="J246" s="4">
        <f t="shared" si="10"/>
        <v>25.3245</v>
      </c>
      <c r="K246" s="126">
        <f t="shared" si="9"/>
        <v>0</v>
      </c>
    </row>
    <row r="247" spans="1:11">
      <c r="A247" s="268">
        <v>71023</v>
      </c>
      <c r="B247" s="273" t="s">
        <v>326</v>
      </c>
      <c r="C247" s="191"/>
      <c r="D247" s="191"/>
      <c r="E247" s="270"/>
      <c r="F247" s="270"/>
      <c r="H247" s="126">
        <f t="shared" si="11"/>
        <v>0</v>
      </c>
      <c r="J247" s="4">
        <f t="shared" si="10"/>
        <v>25.3245</v>
      </c>
      <c r="K247" s="126">
        <f t="shared" si="9"/>
        <v>0</v>
      </c>
    </row>
    <row r="248" spans="1:11">
      <c r="A248" s="268">
        <v>71024</v>
      </c>
      <c r="B248" s="273" t="s">
        <v>327</v>
      </c>
      <c r="C248" s="191"/>
      <c r="D248" s="191"/>
      <c r="E248" s="270"/>
      <c r="F248" s="270"/>
      <c r="H248" s="126">
        <f t="shared" si="11"/>
        <v>0</v>
      </c>
      <c r="J248" s="4">
        <f t="shared" si="10"/>
        <v>25.3245</v>
      </c>
      <c r="K248" s="126">
        <f t="shared" si="9"/>
        <v>0</v>
      </c>
    </row>
    <row r="249" spans="1:11">
      <c r="A249" s="13">
        <v>71025</v>
      </c>
      <c r="B249" s="269" t="s">
        <v>328</v>
      </c>
      <c r="C249" s="191"/>
      <c r="D249" s="191"/>
      <c r="E249" s="270"/>
      <c r="F249" s="270"/>
      <c r="H249" s="126">
        <f t="shared" si="11"/>
        <v>0</v>
      </c>
      <c r="J249" s="4">
        <f t="shared" si="10"/>
        <v>25.3245</v>
      </c>
      <c r="K249" s="126">
        <f t="shared" si="9"/>
        <v>0</v>
      </c>
    </row>
    <row r="250" spans="1:11">
      <c r="A250" s="13">
        <v>71026</v>
      </c>
      <c r="B250" s="269" t="s">
        <v>329</v>
      </c>
      <c r="C250" s="191"/>
      <c r="D250" s="191"/>
      <c r="E250" s="270"/>
      <c r="F250" s="270"/>
      <c r="H250" s="126">
        <f t="shared" si="11"/>
        <v>0</v>
      </c>
      <c r="J250" s="4">
        <f t="shared" si="10"/>
        <v>25.3245</v>
      </c>
      <c r="K250" s="126">
        <f t="shared" si="9"/>
        <v>0</v>
      </c>
    </row>
    <row r="251" spans="1:11">
      <c r="A251" s="13">
        <v>71027</v>
      </c>
      <c r="B251" s="269" t="s">
        <v>330</v>
      </c>
      <c r="C251" s="191"/>
      <c r="D251" s="191"/>
      <c r="E251" s="270"/>
      <c r="F251" s="270"/>
      <c r="H251" s="126">
        <f t="shared" si="11"/>
        <v>0</v>
      </c>
      <c r="J251" s="4">
        <f t="shared" si="10"/>
        <v>25.3245</v>
      </c>
      <c r="K251" s="126">
        <f t="shared" si="9"/>
        <v>0</v>
      </c>
    </row>
    <row r="252" spans="1:11">
      <c r="A252" s="13">
        <v>71028</v>
      </c>
      <c r="B252" s="269" t="s">
        <v>331</v>
      </c>
      <c r="C252" s="191"/>
      <c r="D252" s="191"/>
      <c r="E252" s="270"/>
      <c r="F252" s="270"/>
      <c r="H252" s="126">
        <f t="shared" si="11"/>
        <v>0</v>
      </c>
      <c r="J252" s="4">
        <f t="shared" si="10"/>
        <v>25.3245</v>
      </c>
      <c r="K252" s="126">
        <f t="shared" si="9"/>
        <v>0</v>
      </c>
    </row>
    <row r="253" spans="1:11">
      <c r="A253" s="35">
        <v>71998</v>
      </c>
      <c r="B253" s="269" t="s">
        <v>332</v>
      </c>
      <c r="C253" s="191"/>
      <c r="D253" s="191">
        <v>1325410.06</v>
      </c>
      <c r="E253" s="270"/>
      <c r="F253" s="270"/>
      <c r="H253" s="126">
        <f t="shared" si="11"/>
        <v>-1325410.06</v>
      </c>
      <c r="J253" s="4">
        <f t="shared" si="10"/>
        <v>25.3245</v>
      </c>
      <c r="K253" s="126">
        <f t="shared" si="9"/>
        <v>-33565347.060000002</v>
      </c>
    </row>
    <row r="254" spans="1:11">
      <c r="A254" s="35">
        <v>72100</v>
      </c>
      <c r="B254" s="269" t="s">
        <v>333</v>
      </c>
      <c r="C254" s="191"/>
      <c r="D254" s="191"/>
      <c r="E254" s="270"/>
      <c r="F254" s="270"/>
      <c r="H254" s="126">
        <f t="shared" si="11"/>
        <v>0</v>
      </c>
      <c r="J254" s="4">
        <f t="shared" si="10"/>
        <v>25.3245</v>
      </c>
      <c r="K254" s="126">
        <f t="shared" si="9"/>
        <v>0</v>
      </c>
    </row>
    <row r="255" spans="1:11">
      <c r="A255" s="35">
        <v>72101</v>
      </c>
      <c r="B255" s="269" t="s">
        <v>334</v>
      </c>
      <c r="C255" s="191"/>
      <c r="D255" s="191"/>
      <c r="E255" s="270"/>
      <c r="F255" s="270"/>
      <c r="H255" s="126">
        <f t="shared" si="11"/>
        <v>0</v>
      </c>
      <c r="J255" s="4">
        <f t="shared" si="10"/>
        <v>25.3245</v>
      </c>
      <c r="K255" s="126">
        <f t="shared" si="9"/>
        <v>0</v>
      </c>
    </row>
    <row r="256" spans="1:11">
      <c r="A256" s="35">
        <v>72102</v>
      </c>
      <c r="B256" s="269" t="s">
        <v>335</v>
      </c>
      <c r="C256" s="191"/>
      <c r="D256" s="191"/>
      <c r="E256" s="270"/>
      <c r="F256" s="270"/>
      <c r="H256" s="126">
        <f t="shared" si="11"/>
        <v>0</v>
      </c>
      <c r="J256" s="4">
        <f t="shared" si="10"/>
        <v>25.3245</v>
      </c>
      <c r="K256" s="126">
        <f t="shared" si="9"/>
        <v>0</v>
      </c>
    </row>
    <row r="257" spans="1:11">
      <c r="A257" s="35">
        <v>72200</v>
      </c>
      <c r="B257" s="269" t="s">
        <v>337</v>
      </c>
      <c r="C257" s="191"/>
      <c r="D257" s="191"/>
      <c r="E257" s="270"/>
      <c r="F257" s="270"/>
      <c r="H257" s="126">
        <f t="shared" si="11"/>
        <v>0</v>
      </c>
      <c r="J257" s="4">
        <f t="shared" si="10"/>
        <v>25.3245</v>
      </c>
      <c r="K257" s="126">
        <f t="shared" si="9"/>
        <v>0</v>
      </c>
    </row>
    <row r="258" spans="1:11">
      <c r="A258" s="13">
        <v>73006</v>
      </c>
      <c r="B258" s="269" t="s">
        <v>338</v>
      </c>
      <c r="C258" s="191"/>
      <c r="D258" s="191"/>
      <c r="E258" s="270"/>
      <c r="F258" s="270"/>
      <c r="H258" s="126">
        <f t="shared" si="11"/>
        <v>0</v>
      </c>
      <c r="J258" s="4">
        <f t="shared" si="10"/>
        <v>25.3245</v>
      </c>
      <c r="K258" s="126">
        <f t="shared" si="9"/>
        <v>0</v>
      </c>
    </row>
    <row r="259" spans="1:11">
      <c r="A259" s="35">
        <v>74100</v>
      </c>
      <c r="B259" s="269" t="s">
        <v>339</v>
      </c>
      <c r="C259" s="191"/>
      <c r="D259" s="191"/>
      <c r="E259" s="270"/>
      <c r="F259" s="270"/>
      <c r="H259" s="126">
        <f t="shared" si="11"/>
        <v>0</v>
      </c>
      <c r="J259" s="4">
        <f t="shared" si="10"/>
        <v>25.3245</v>
      </c>
      <c r="K259" s="126">
        <f t="shared" si="9"/>
        <v>0</v>
      </c>
    </row>
    <row r="260" spans="1:11">
      <c r="A260" s="35">
        <v>74101</v>
      </c>
      <c r="B260" s="269" t="s">
        <v>340</v>
      </c>
      <c r="C260" s="191"/>
      <c r="D260" s="191"/>
      <c r="E260" s="270"/>
      <c r="F260" s="270"/>
      <c r="H260" s="126">
        <f t="shared" si="11"/>
        <v>0</v>
      </c>
      <c r="J260" s="4">
        <f t="shared" si="10"/>
        <v>25.3245</v>
      </c>
      <c r="K260" s="126">
        <f t="shared" si="9"/>
        <v>0</v>
      </c>
    </row>
    <row r="261" spans="1:11">
      <c r="A261" s="35">
        <v>74102</v>
      </c>
      <c r="B261" s="269" t="s">
        <v>341</v>
      </c>
      <c r="C261" s="191"/>
      <c r="D261" s="191"/>
      <c r="E261" s="270"/>
      <c r="F261" s="270"/>
      <c r="H261" s="126">
        <f t="shared" si="11"/>
        <v>0</v>
      </c>
      <c r="J261" s="4">
        <f t="shared" si="10"/>
        <v>25.3245</v>
      </c>
      <c r="K261" s="126">
        <f t="shared" si="9"/>
        <v>0</v>
      </c>
    </row>
    <row r="262" spans="1:11">
      <c r="A262" s="35">
        <v>74200</v>
      </c>
      <c r="B262" s="269" t="s">
        <v>342</v>
      </c>
      <c r="C262" s="191"/>
      <c r="D262" s="191"/>
      <c r="E262" s="270"/>
      <c r="F262" s="270"/>
      <c r="H262" s="126">
        <f t="shared" si="11"/>
        <v>0</v>
      </c>
      <c r="J262" s="4">
        <f t="shared" si="10"/>
        <v>25.3245</v>
      </c>
      <c r="K262" s="126">
        <f t="shared" si="9"/>
        <v>0</v>
      </c>
    </row>
    <row r="263" spans="1:11">
      <c r="A263" s="35">
        <v>74201</v>
      </c>
      <c r="B263" s="269" t="s">
        <v>343</v>
      </c>
      <c r="C263" s="191"/>
      <c r="D263" s="191"/>
      <c r="E263" s="270"/>
      <c r="F263" s="270"/>
      <c r="H263" s="126">
        <f t="shared" si="11"/>
        <v>0</v>
      </c>
      <c r="J263" s="4">
        <f t="shared" si="10"/>
        <v>25.3245</v>
      </c>
      <c r="K263" s="126">
        <f t="shared" si="9"/>
        <v>0</v>
      </c>
    </row>
    <row r="264" spans="1:11">
      <c r="A264" s="35">
        <v>74202</v>
      </c>
      <c r="B264" s="269" t="s">
        <v>344</v>
      </c>
      <c r="C264" s="191"/>
      <c r="D264" s="191"/>
      <c r="E264" s="270"/>
      <c r="F264" s="270"/>
      <c r="H264" s="126">
        <f t="shared" si="11"/>
        <v>0</v>
      </c>
      <c r="J264" s="4">
        <f t="shared" si="10"/>
        <v>25.3245</v>
      </c>
      <c r="K264" s="126">
        <f t="shared" ref="K264:K327" si="12">ROUND(H264*J264,2)</f>
        <v>0</v>
      </c>
    </row>
    <row r="265" spans="1:11">
      <c r="A265" s="35">
        <v>74203</v>
      </c>
      <c r="B265" s="269" t="s">
        <v>345</v>
      </c>
      <c r="C265" s="191"/>
      <c r="D265" s="191"/>
      <c r="E265" s="270"/>
      <c r="F265" s="270"/>
      <c r="H265" s="126">
        <f t="shared" si="11"/>
        <v>0</v>
      </c>
      <c r="J265" s="4">
        <f t="shared" ref="J265:J328" si="13">J264</f>
        <v>25.3245</v>
      </c>
      <c r="K265" s="126">
        <f t="shared" si="12"/>
        <v>0</v>
      </c>
    </row>
    <row r="266" spans="1:11">
      <c r="A266" s="35">
        <v>74204</v>
      </c>
      <c r="B266" s="269" t="s">
        <v>346</v>
      </c>
      <c r="C266" s="191"/>
      <c r="D266" s="191"/>
      <c r="E266" s="270"/>
      <c r="F266" s="270"/>
      <c r="H266" s="126">
        <f t="shared" si="11"/>
        <v>0</v>
      </c>
      <c r="J266" s="4">
        <f t="shared" si="13"/>
        <v>25.3245</v>
      </c>
      <c r="K266" s="126">
        <f t="shared" si="12"/>
        <v>0</v>
      </c>
    </row>
    <row r="267" spans="1:11">
      <c r="A267" s="35">
        <v>74300</v>
      </c>
      <c r="B267" s="269" t="s">
        <v>347</v>
      </c>
      <c r="C267" s="191"/>
      <c r="D267" s="191"/>
      <c r="E267" s="270"/>
      <c r="F267" s="270"/>
      <c r="H267" s="126">
        <f t="shared" ref="H267:H334" si="14">ROUND(C267-D267+E267-F267,2)</f>
        <v>0</v>
      </c>
      <c r="J267" s="4">
        <f t="shared" si="13"/>
        <v>25.3245</v>
      </c>
      <c r="K267" s="126">
        <f t="shared" si="12"/>
        <v>0</v>
      </c>
    </row>
    <row r="268" spans="1:11">
      <c r="A268" s="35">
        <v>81000</v>
      </c>
      <c r="B268" s="269" t="s">
        <v>486</v>
      </c>
      <c r="C268" s="191"/>
      <c r="D268" s="191"/>
      <c r="E268" s="270"/>
      <c r="F268" s="270"/>
      <c r="H268" s="126">
        <f t="shared" si="14"/>
        <v>0</v>
      </c>
      <c r="J268" s="4">
        <f t="shared" si="13"/>
        <v>25.3245</v>
      </c>
      <c r="K268" s="126">
        <f t="shared" si="12"/>
        <v>0</v>
      </c>
    </row>
    <row r="269" spans="1:11">
      <c r="A269" s="35">
        <v>81001</v>
      </c>
      <c r="B269" s="273" t="s">
        <v>304</v>
      </c>
      <c r="C269" s="191"/>
      <c r="D269" s="191"/>
      <c r="E269" s="270"/>
      <c r="F269" s="270"/>
      <c r="H269" s="126">
        <f t="shared" si="14"/>
        <v>0</v>
      </c>
      <c r="J269" s="4">
        <f t="shared" si="13"/>
        <v>25.3245</v>
      </c>
      <c r="K269" s="126">
        <f t="shared" si="12"/>
        <v>0</v>
      </c>
    </row>
    <row r="270" spans="1:11">
      <c r="A270" s="35">
        <v>81002</v>
      </c>
      <c r="B270" s="273" t="s">
        <v>305</v>
      </c>
      <c r="C270" s="191"/>
      <c r="D270" s="191"/>
      <c r="E270" s="270"/>
      <c r="F270" s="270"/>
      <c r="H270" s="126">
        <f t="shared" si="14"/>
        <v>0</v>
      </c>
      <c r="J270" s="4">
        <f t="shared" si="13"/>
        <v>25.3245</v>
      </c>
      <c r="K270" s="126">
        <f t="shared" si="12"/>
        <v>0</v>
      </c>
    </row>
    <row r="271" spans="1:11">
      <c r="A271" s="35">
        <v>81003</v>
      </c>
      <c r="B271" s="273" t="s">
        <v>306</v>
      </c>
      <c r="C271" s="191">
        <v>341.9</v>
      </c>
      <c r="D271" s="191"/>
      <c r="E271" s="270">
        <v>109000.3</v>
      </c>
      <c r="F271" s="270"/>
      <c r="H271" s="126">
        <f t="shared" si="14"/>
        <v>109342.2</v>
      </c>
      <c r="J271" s="4">
        <f t="shared" si="13"/>
        <v>25.3245</v>
      </c>
      <c r="K271" s="126">
        <f t="shared" si="12"/>
        <v>2769036.54</v>
      </c>
    </row>
    <row r="272" spans="1:11">
      <c r="A272" s="35">
        <v>81004</v>
      </c>
      <c r="B272" s="273" t="s">
        <v>307</v>
      </c>
      <c r="C272" s="191"/>
      <c r="D272" s="191"/>
      <c r="E272" s="270"/>
      <c r="F272" s="270"/>
      <c r="H272" s="126">
        <f t="shared" si="14"/>
        <v>0</v>
      </c>
      <c r="J272" s="4">
        <f t="shared" si="13"/>
        <v>25.3245</v>
      </c>
      <c r="K272" s="126">
        <f t="shared" si="12"/>
        <v>0</v>
      </c>
    </row>
    <row r="273" spans="1:11">
      <c r="A273" s="35">
        <v>81005</v>
      </c>
      <c r="B273" s="273" t="s">
        <v>308</v>
      </c>
      <c r="C273" s="191"/>
      <c r="D273" s="191"/>
      <c r="E273" s="270"/>
      <c r="F273" s="270"/>
      <c r="H273" s="126">
        <f t="shared" si="14"/>
        <v>0</v>
      </c>
      <c r="J273" s="4">
        <f t="shared" si="13"/>
        <v>25.3245</v>
      </c>
      <c r="K273" s="126">
        <f t="shared" si="12"/>
        <v>0</v>
      </c>
    </row>
    <row r="274" spans="1:11">
      <c r="A274" s="35">
        <v>81006</v>
      </c>
      <c r="B274" s="273" t="s">
        <v>309</v>
      </c>
      <c r="C274" s="191"/>
      <c r="D274" s="191"/>
      <c r="E274" s="270"/>
      <c r="F274" s="270"/>
      <c r="H274" s="126">
        <f t="shared" si="14"/>
        <v>0</v>
      </c>
      <c r="J274" s="4">
        <f t="shared" si="13"/>
        <v>25.3245</v>
      </c>
      <c r="K274" s="126">
        <f t="shared" si="12"/>
        <v>0</v>
      </c>
    </row>
    <row r="275" spans="1:11">
      <c r="A275" s="35">
        <v>81007</v>
      </c>
      <c r="B275" s="269" t="s">
        <v>310</v>
      </c>
      <c r="C275" s="191"/>
      <c r="D275" s="191"/>
      <c r="E275" s="270"/>
      <c r="F275" s="270"/>
      <c r="H275" s="126">
        <f t="shared" si="14"/>
        <v>0</v>
      </c>
      <c r="J275" s="4">
        <f t="shared" si="13"/>
        <v>25.3245</v>
      </c>
      <c r="K275" s="126">
        <f t="shared" si="12"/>
        <v>0</v>
      </c>
    </row>
    <row r="276" spans="1:11">
      <c r="A276" s="35">
        <v>81008</v>
      </c>
      <c r="B276" s="269" t="s">
        <v>311</v>
      </c>
      <c r="C276" s="191"/>
      <c r="D276" s="191"/>
      <c r="E276" s="270"/>
      <c r="F276" s="270"/>
      <c r="H276" s="126">
        <f t="shared" si="14"/>
        <v>0</v>
      </c>
      <c r="J276" s="4">
        <f t="shared" si="13"/>
        <v>25.3245</v>
      </c>
      <c r="K276" s="126">
        <f t="shared" si="12"/>
        <v>0</v>
      </c>
    </row>
    <row r="277" spans="1:11">
      <c r="A277" s="35">
        <v>81009</v>
      </c>
      <c r="B277" s="269" t="s">
        <v>312</v>
      </c>
      <c r="C277" s="191"/>
      <c r="D277" s="191"/>
      <c r="E277" s="270"/>
      <c r="F277" s="270"/>
      <c r="H277" s="126">
        <f t="shared" si="14"/>
        <v>0</v>
      </c>
      <c r="J277" s="4">
        <f t="shared" si="13"/>
        <v>25.3245</v>
      </c>
      <c r="K277" s="126">
        <f t="shared" si="12"/>
        <v>0</v>
      </c>
    </row>
    <row r="278" spans="1:11">
      <c r="A278" s="35">
        <v>81010</v>
      </c>
      <c r="B278" s="273" t="s">
        <v>313</v>
      </c>
      <c r="C278" s="191"/>
      <c r="D278" s="191"/>
      <c r="E278" s="270"/>
      <c r="F278" s="270"/>
      <c r="H278" s="126">
        <f t="shared" si="14"/>
        <v>0</v>
      </c>
      <c r="J278" s="4">
        <f t="shared" si="13"/>
        <v>25.3245</v>
      </c>
      <c r="K278" s="126">
        <f t="shared" si="12"/>
        <v>0</v>
      </c>
    </row>
    <row r="279" spans="1:11">
      <c r="A279" s="35">
        <v>81011</v>
      </c>
      <c r="B279" s="273" t="s">
        <v>314</v>
      </c>
      <c r="C279" s="191"/>
      <c r="D279" s="191"/>
      <c r="E279" s="270"/>
      <c r="F279" s="270"/>
      <c r="H279" s="126">
        <f t="shared" si="14"/>
        <v>0</v>
      </c>
      <c r="J279" s="4">
        <f t="shared" si="13"/>
        <v>25.3245</v>
      </c>
      <c r="K279" s="126">
        <f t="shared" si="12"/>
        <v>0</v>
      </c>
    </row>
    <row r="280" spans="1:11">
      <c r="A280" s="35">
        <v>81012</v>
      </c>
      <c r="B280" s="273" t="s">
        <v>315</v>
      </c>
      <c r="C280" s="191"/>
      <c r="D280" s="191"/>
      <c r="E280" s="270"/>
      <c r="F280" s="270"/>
      <c r="H280" s="126">
        <f t="shared" si="14"/>
        <v>0</v>
      </c>
      <c r="J280" s="4">
        <f t="shared" si="13"/>
        <v>25.3245</v>
      </c>
      <c r="K280" s="126">
        <f t="shared" si="12"/>
        <v>0</v>
      </c>
    </row>
    <row r="281" spans="1:11">
      <c r="A281" s="35">
        <v>81013</v>
      </c>
      <c r="B281" s="273" t="s">
        <v>316</v>
      </c>
      <c r="C281" s="191"/>
      <c r="D281" s="191"/>
      <c r="E281" s="270"/>
      <c r="F281" s="270"/>
      <c r="H281" s="126">
        <f t="shared" si="14"/>
        <v>0</v>
      </c>
      <c r="J281" s="4">
        <f t="shared" si="13"/>
        <v>25.3245</v>
      </c>
      <c r="K281" s="126">
        <f t="shared" si="12"/>
        <v>0</v>
      </c>
    </row>
    <row r="282" spans="1:11">
      <c r="A282" s="35">
        <v>81014</v>
      </c>
      <c r="B282" s="273" t="s">
        <v>317</v>
      </c>
      <c r="C282" s="191"/>
      <c r="D282" s="191"/>
      <c r="E282" s="270"/>
      <c r="F282" s="270"/>
      <c r="H282" s="126">
        <f t="shared" si="14"/>
        <v>0</v>
      </c>
      <c r="J282" s="4">
        <f t="shared" si="13"/>
        <v>25.3245</v>
      </c>
      <c r="K282" s="126">
        <f t="shared" si="12"/>
        <v>0</v>
      </c>
    </row>
    <row r="283" spans="1:11">
      <c r="A283" s="35">
        <v>81015</v>
      </c>
      <c r="B283" s="273" t="s">
        <v>318</v>
      </c>
      <c r="C283" s="191"/>
      <c r="D283" s="191"/>
      <c r="E283" s="270"/>
      <c r="F283" s="270"/>
      <c r="H283" s="126">
        <f t="shared" si="14"/>
        <v>0</v>
      </c>
      <c r="J283" s="4">
        <f t="shared" si="13"/>
        <v>25.3245</v>
      </c>
      <c r="K283" s="126">
        <f t="shared" si="12"/>
        <v>0</v>
      </c>
    </row>
    <row r="284" spans="1:11">
      <c r="A284" s="268">
        <v>81016</v>
      </c>
      <c r="B284" s="273" t="s">
        <v>319</v>
      </c>
      <c r="C284" s="191"/>
      <c r="D284" s="191"/>
      <c r="E284" s="270"/>
      <c r="F284" s="270"/>
      <c r="H284" s="126">
        <f t="shared" si="14"/>
        <v>0</v>
      </c>
      <c r="J284" s="4">
        <f t="shared" si="13"/>
        <v>25.3245</v>
      </c>
      <c r="K284" s="126">
        <f t="shared" si="12"/>
        <v>0</v>
      </c>
    </row>
    <row r="285" spans="1:11">
      <c r="A285" s="268">
        <v>81017</v>
      </c>
      <c r="B285" s="273" t="s">
        <v>320</v>
      </c>
      <c r="C285" s="191"/>
      <c r="D285" s="191"/>
      <c r="E285" s="270"/>
      <c r="F285" s="270"/>
      <c r="H285" s="126">
        <f t="shared" si="14"/>
        <v>0</v>
      </c>
      <c r="J285" s="4">
        <f t="shared" si="13"/>
        <v>25.3245</v>
      </c>
      <c r="K285" s="126">
        <f t="shared" si="12"/>
        <v>0</v>
      </c>
    </row>
    <row r="286" spans="1:11">
      <c r="A286" s="268">
        <v>81018</v>
      </c>
      <c r="B286" s="273" t="s">
        <v>321</v>
      </c>
      <c r="C286" s="191"/>
      <c r="D286" s="191"/>
      <c r="E286" s="270"/>
      <c r="F286" s="270"/>
      <c r="H286" s="126">
        <f t="shared" si="14"/>
        <v>0</v>
      </c>
      <c r="J286" s="4">
        <f t="shared" si="13"/>
        <v>25.3245</v>
      </c>
      <c r="K286" s="126">
        <f t="shared" si="12"/>
        <v>0</v>
      </c>
    </row>
    <row r="287" spans="1:11">
      <c r="A287" s="268">
        <v>81019</v>
      </c>
      <c r="B287" s="273" t="s">
        <v>322</v>
      </c>
      <c r="C287" s="191">
        <v>1766272.66</v>
      </c>
      <c r="D287" s="191"/>
      <c r="E287" s="270"/>
      <c r="F287" s="270"/>
      <c r="H287" s="126">
        <f t="shared" si="14"/>
        <v>1766272.66</v>
      </c>
      <c r="J287" s="4">
        <f t="shared" si="13"/>
        <v>25.3245</v>
      </c>
      <c r="K287" s="126">
        <f t="shared" si="12"/>
        <v>44729971.979999997</v>
      </c>
    </row>
    <row r="288" spans="1:11">
      <c r="A288" s="268">
        <v>81020</v>
      </c>
      <c r="B288" s="273" t="s">
        <v>323</v>
      </c>
      <c r="C288" s="191"/>
      <c r="D288" s="191"/>
      <c r="E288" s="270"/>
      <c r="F288" s="270"/>
      <c r="H288" s="126">
        <f t="shared" si="14"/>
        <v>0</v>
      </c>
      <c r="J288" s="4">
        <f t="shared" si="13"/>
        <v>25.3245</v>
      </c>
      <c r="K288" s="126">
        <f t="shared" si="12"/>
        <v>0</v>
      </c>
    </row>
    <row r="289" spans="1:11">
      <c r="A289" s="268">
        <v>81021</v>
      </c>
      <c r="B289" s="273" t="s">
        <v>324</v>
      </c>
      <c r="C289" s="191"/>
      <c r="D289" s="191"/>
      <c r="E289" s="270"/>
      <c r="F289" s="270"/>
      <c r="H289" s="126">
        <f t="shared" si="14"/>
        <v>0</v>
      </c>
      <c r="J289" s="4">
        <f t="shared" si="13"/>
        <v>25.3245</v>
      </c>
      <c r="K289" s="126">
        <f t="shared" si="12"/>
        <v>0</v>
      </c>
    </row>
    <row r="290" spans="1:11">
      <c r="A290" s="268">
        <v>81022</v>
      </c>
      <c r="B290" s="273" t="s">
        <v>325</v>
      </c>
      <c r="C290" s="191"/>
      <c r="D290" s="191"/>
      <c r="E290" s="270"/>
      <c r="F290" s="270"/>
      <c r="H290" s="126">
        <f t="shared" si="14"/>
        <v>0</v>
      </c>
      <c r="J290" s="4">
        <f t="shared" si="13"/>
        <v>25.3245</v>
      </c>
      <c r="K290" s="126">
        <f t="shared" si="12"/>
        <v>0</v>
      </c>
    </row>
    <row r="291" spans="1:11">
      <c r="A291" s="268">
        <v>81023</v>
      </c>
      <c r="B291" s="273" t="s">
        <v>326</v>
      </c>
      <c r="C291" s="191"/>
      <c r="D291" s="191"/>
      <c r="E291" s="270"/>
      <c r="F291" s="270"/>
      <c r="H291" s="126">
        <f t="shared" si="14"/>
        <v>0</v>
      </c>
      <c r="J291" s="4">
        <f t="shared" si="13"/>
        <v>25.3245</v>
      </c>
      <c r="K291" s="126">
        <f t="shared" si="12"/>
        <v>0</v>
      </c>
    </row>
    <row r="292" spans="1:11">
      <c r="A292" s="268">
        <v>81024</v>
      </c>
      <c r="B292" s="273" t="s">
        <v>327</v>
      </c>
      <c r="C292" s="191"/>
      <c r="D292" s="191"/>
      <c r="E292" s="270"/>
      <c r="F292" s="270"/>
      <c r="H292" s="126">
        <f t="shared" si="14"/>
        <v>0</v>
      </c>
      <c r="J292" s="4">
        <f t="shared" si="13"/>
        <v>25.3245</v>
      </c>
      <c r="K292" s="126">
        <f t="shared" si="12"/>
        <v>0</v>
      </c>
    </row>
    <row r="293" spans="1:11">
      <c r="A293" s="13">
        <v>81025</v>
      </c>
      <c r="B293" s="269" t="s">
        <v>328</v>
      </c>
      <c r="C293" s="191"/>
      <c r="D293" s="191"/>
      <c r="E293" s="270"/>
      <c r="F293" s="270"/>
      <c r="H293" s="126">
        <f t="shared" si="14"/>
        <v>0</v>
      </c>
      <c r="J293" s="4">
        <f t="shared" si="13"/>
        <v>25.3245</v>
      </c>
      <c r="K293" s="126">
        <f t="shared" si="12"/>
        <v>0</v>
      </c>
    </row>
    <row r="294" spans="1:11">
      <c r="A294" s="13">
        <v>81026</v>
      </c>
      <c r="B294" s="269" t="s">
        <v>329</v>
      </c>
      <c r="C294" s="191"/>
      <c r="D294" s="191"/>
      <c r="E294" s="270"/>
      <c r="F294" s="270"/>
      <c r="H294" s="126">
        <f t="shared" si="14"/>
        <v>0</v>
      </c>
      <c r="J294" s="4">
        <f t="shared" si="13"/>
        <v>25.3245</v>
      </c>
      <c r="K294" s="126">
        <f t="shared" si="12"/>
        <v>0</v>
      </c>
    </row>
    <row r="295" spans="1:11">
      <c r="A295" s="13">
        <v>81027</v>
      </c>
      <c r="B295" s="269" t="s">
        <v>330</v>
      </c>
      <c r="C295" s="191"/>
      <c r="D295" s="191"/>
      <c r="E295" s="270"/>
      <c r="F295" s="270"/>
      <c r="H295" s="126">
        <f t="shared" si="14"/>
        <v>0</v>
      </c>
      <c r="J295" s="4">
        <f t="shared" si="13"/>
        <v>25.3245</v>
      </c>
      <c r="K295" s="126">
        <f t="shared" si="12"/>
        <v>0</v>
      </c>
    </row>
    <row r="296" spans="1:11">
      <c r="A296" s="13">
        <v>81028</v>
      </c>
      <c r="B296" s="269" t="s">
        <v>331</v>
      </c>
      <c r="C296" s="191"/>
      <c r="D296" s="191"/>
      <c r="E296" s="270"/>
      <c r="F296" s="270"/>
      <c r="H296" s="126">
        <f t="shared" si="14"/>
        <v>0</v>
      </c>
      <c r="J296" s="4">
        <f t="shared" si="13"/>
        <v>25.3245</v>
      </c>
      <c r="K296" s="126">
        <f t="shared" si="12"/>
        <v>0</v>
      </c>
    </row>
    <row r="297" spans="1:11">
      <c r="A297" s="35">
        <v>81998</v>
      </c>
      <c r="B297" s="273" t="s">
        <v>348</v>
      </c>
      <c r="C297" s="191"/>
      <c r="D297" s="191"/>
      <c r="E297" s="270"/>
      <c r="F297" s="270"/>
      <c r="H297" s="126">
        <f t="shared" si="14"/>
        <v>0</v>
      </c>
      <c r="J297" s="4">
        <f t="shared" si="13"/>
        <v>25.3245</v>
      </c>
      <c r="K297" s="126">
        <f t="shared" si="12"/>
        <v>0</v>
      </c>
    </row>
    <row r="298" spans="1:11">
      <c r="A298" s="35">
        <v>82099</v>
      </c>
      <c r="B298" s="269" t="s">
        <v>349</v>
      </c>
      <c r="C298" s="191"/>
      <c r="D298" s="191"/>
      <c r="E298" s="270"/>
      <c r="F298" s="270"/>
      <c r="H298" s="126">
        <f t="shared" si="14"/>
        <v>0</v>
      </c>
      <c r="J298" s="4">
        <f t="shared" si="13"/>
        <v>25.3245</v>
      </c>
      <c r="K298" s="126">
        <f t="shared" si="12"/>
        <v>0</v>
      </c>
    </row>
    <row r="299" spans="1:11">
      <c r="A299" s="35">
        <v>82100</v>
      </c>
      <c r="B299" s="269" t="s">
        <v>350</v>
      </c>
      <c r="C299" s="191"/>
      <c r="D299" s="191"/>
      <c r="E299" s="270"/>
      <c r="F299" s="270"/>
      <c r="H299" s="126">
        <f t="shared" si="14"/>
        <v>0</v>
      </c>
      <c r="J299" s="4">
        <f t="shared" si="13"/>
        <v>25.3245</v>
      </c>
      <c r="K299" s="126">
        <f t="shared" si="12"/>
        <v>0</v>
      </c>
    </row>
    <row r="300" spans="1:11">
      <c r="A300" s="35">
        <v>82101</v>
      </c>
      <c r="B300" s="269" t="s">
        <v>351</v>
      </c>
      <c r="C300" s="191"/>
      <c r="D300" s="191"/>
      <c r="E300" s="270"/>
      <c r="F300" s="270"/>
      <c r="H300" s="126">
        <f t="shared" si="14"/>
        <v>0</v>
      </c>
      <c r="J300" s="4">
        <f t="shared" si="13"/>
        <v>25.3245</v>
      </c>
      <c r="K300" s="126">
        <f t="shared" si="12"/>
        <v>0</v>
      </c>
    </row>
    <row r="301" spans="1:11">
      <c r="A301" s="35">
        <v>82102</v>
      </c>
      <c r="B301" s="269" t="s">
        <v>352</v>
      </c>
      <c r="C301" s="191"/>
      <c r="D301" s="191"/>
      <c r="E301" s="270"/>
      <c r="F301" s="270"/>
      <c r="H301" s="126">
        <f t="shared" si="14"/>
        <v>0</v>
      </c>
      <c r="J301" s="4">
        <f t="shared" si="13"/>
        <v>25.3245</v>
      </c>
      <c r="K301" s="126">
        <f t="shared" si="12"/>
        <v>0</v>
      </c>
    </row>
    <row r="302" spans="1:11">
      <c r="A302" s="35">
        <v>82103</v>
      </c>
      <c r="B302" s="269" t="s">
        <v>353</v>
      </c>
      <c r="C302" s="191"/>
      <c r="D302" s="191"/>
      <c r="E302" s="270"/>
      <c r="F302" s="270"/>
      <c r="H302" s="126">
        <f t="shared" si="14"/>
        <v>0</v>
      </c>
      <c r="J302" s="4">
        <f t="shared" si="13"/>
        <v>25.3245</v>
      </c>
      <c r="K302" s="126">
        <f t="shared" si="12"/>
        <v>0</v>
      </c>
    </row>
    <row r="303" spans="1:11">
      <c r="A303" s="35">
        <v>82104</v>
      </c>
      <c r="B303" s="269" t="s">
        <v>354</v>
      </c>
      <c r="C303" s="191"/>
      <c r="D303" s="191"/>
      <c r="E303" s="270"/>
      <c r="F303" s="270"/>
      <c r="H303" s="126">
        <f t="shared" si="14"/>
        <v>0</v>
      </c>
      <c r="J303" s="4">
        <f t="shared" si="13"/>
        <v>25.3245</v>
      </c>
      <c r="K303" s="126">
        <f t="shared" si="12"/>
        <v>0</v>
      </c>
    </row>
    <row r="304" spans="1:11">
      <c r="A304" s="35">
        <v>82105</v>
      </c>
      <c r="B304" s="269" t="s">
        <v>355</v>
      </c>
      <c r="C304" s="191"/>
      <c r="D304" s="191"/>
      <c r="E304" s="270"/>
      <c r="F304" s="270"/>
      <c r="H304" s="126">
        <f t="shared" si="14"/>
        <v>0</v>
      </c>
      <c r="J304" s="4">
        <f t="shared" si="13"/>
        <v>25.3245</v>
      </c>
      <c r="K304" s="126">
        <f t="shared" si="12"/>
        <v>0</v>
      </c>
    </row>
    <row r="305" spans="1:11">
      <c r="A305" s="35">
        <v>82106</v>
      </c>
      <c r="B305" s="273" t="s">
        <v>356</v>
      </c>
      <c r="C305" s="191"/>
      <c r="D305" s="191"/>
      <c r="E305" s="270"/>
      <c r="F305" s="270"/>
      <c r="H305" s="126">
        <f t="shared" si="14"/>
        <v>0</v>
      </c>
      <c r="J305" s="4">
        <f t="shared" si="13"/>
        <v>25.3245</v>
      </c>
      <c r="K305" s="126">
        <f t="shared" si="12"/>
        <v>0</v>
      </c>
    </row>
    <row r="306" spans="1:11">
      <c r="A306" s="35">
        <v>82107</v>
      </c>
      <c r="B306" s="273" t="s">
        <v>357</v>
      </c>
      <c r="C306" s="191"/>
      <c r="D306" s="191"/>
      <c r="E306" s="270"/>
      <c r="F306" s="270"/>
      <c r="H306" s="126">
        <f t="shared" si="14"/>
        <v>0</v>
      </c>
      <c r="J306" s="4">
        <f t="shared" si="13"/>
        <v>25.3245</v>
      </c>
      <c r="K306" s="126">
        <f t="shared" si="12"/>
        <v>0</v>
      </c>
    </row>
    <row r="307" spans="1:11">
      <c r="A307" s="35">
        <v>82108</v>
      </c>
      <c r="B307" s="269" t="s">
        <v>358</v>
      </c>
      <c r="C307" s="191"/>
      <c r="D307" s="191"/>
      <c r="E307" s="270"/>
      <c r="F307" s="270"/>
      <c r="H307" s="126">
        <f t="shared" si="14"/>
        <v>0</v>
      </c>
      <c r="J307" s="4">
        <f t="shared" si="13"/>
        <v>25.3245</v>
      </c>
      <c r="K307" s="126">
        <f t="shared" si="12"/>
        <v>0</v>
      </c>
    </row>
    <row r="308" spans="1:11">
      <c r="A308" s="35">
        <v>82201</v>
      </c>
      <c r="B308" s="273" t="s">
        <v>360</v>
      </c>
      <c r="C308" s="191"/>
      <c r="D308" s="191"/>
      <c r="E308" s="270"/>
      <c r="F308" s="270"/>
      <c r="H308" s="126">
        <f t="shared" si="14"/>
        <v>0</v>
      </c>
      <c r="J308" s="4">
        <f t="shared" si="13"/>
        <v>25.3245</v>
      </c>
      <c r="K308" s="126">
        <f t="shared" si="12"/>
        <v>0</v>
      </c>
    </row>
    <row r="309" spans="1:11">
      <c r="A309" s="35">
        <v>82202</v>
      </c>
      <c r="B309" s="273" t="s">
        <v>361</v>
      </c>
      <c r="C309" s="191"/>
      <c r="D309" s="191"/>
      <c r="E309" s="270"/>
      <c r="F309" s="270"/>
      <c r="H309" s="126">
        <f t="shared" si="14"/>
        <v>0</v>
      </c>
      <c r="J309" s="4">
        <f t="shared" si="13"/>
        <v>25.3245</v>
      </c>
      <c r="K309" s="126">
        <f t="shared" si="12"/>
        <v>0</v>
      </c>
    </row>
    <row r="310" spans="1:11">
      <c r="A310" s="35">
        <v>82203</v>
      </c>
      <c r="B310" s="273" t="s">
        <v>362</v>
      </c>
      <c r="C310" s="191"/>
      <c r="D310" s="191"/>
      <c r="E310" s="270"/>
      <c r="F310" s="270"/>
      <c r="H310" s="126">
        <f t="shared" si="14"/>
        <v>0</v>
      </c>
      <c r="J310" s="4">
        <f t="shared" si="13"/>
        <v>25.3245</v>
      </c>
      <c r="K310" s="126">
        <f t="shared" si="12"/>
        <v>0</v>
      </c>
    </row>
    <row r="311" spans="1:11">
      <c r="A311" s="35">
        <v>82204</v>
      </c>
      <c r="B311" s="273" t="s">
        <v>363</v>
      </c>
      <c r="C311" s="191"/>
      <c r="D311" s="191"/>
      <c r="E311" s="270"/>
      <c r="F311" s="270"/>
      <c r="H311" s="126">
        <f t="shared" si="14"/>
        <v>0</v>
      </c>
      <c r="J311" s="4">
        <f t="shared" si="13"/>
        <v>25.3245</v>
      </c>
      <c r="K311" s="126">
        <f t="shared" si="12"/>
        <v>0</v>
      </c>
    </row>
    <row r="312" spans="1:11">
      <c r="A312" s="35">
        <v>82205</v>
      </c>
      <c r="B312" s="273" t="s">
        <v>364</v>
      </c>
      <c r="C312" s="191"/>
      <c r="D312" s="191"/>
      <c r="E312" s="270"/>
      <c r="F312" s="270"/>
      <c r="H312" s="126">
        <f t="shared" si="14"/>
        <v>0</v>
      </c>
      <c r="J312" s="4">
        <f t="shared" si="13"/>
        <v>25.3245</v>
      </c>
      <c r="K312" s="126">
        <f t="shared" si="12"/>
        <v>0</v>
      </c>
    </row>
    <row r="313" spans="1:11">
      <c r="A313" s="35">
        <v>82600</v>
      </c>
      <c r="B313" s="269" t="s">
        <v>365</v>
      </c>
      <c r="C313" s="191"/>
      <c r="D313" s="191"/>
      <c r="E313" s="270"/>
      <c r="F313" s="270"/>
      <c r="H313" s="126">
        <f t="shared" si="14"/>
        <v>0</v>
      </c>
      <c r="J313" s="4">
        <f t="shared" si="13"/>
        <v>25.3245</v>
      </c>
      <c r="K313" s="126">
        <f t="shared" si="12"/>
        <v>0</v>
      </c>
    </row>
    <row r="314" spans="1:11">
      <c r="A314" s="35">
        <v>82601</v>
      </c>
      <c r="B314" s="269" t="s">
        <v>366</v>
      </c>
      <c r="C314" s="191"/>
      <c r="D314" s="191"/>
      <c r="E314" s="270"/>
      <c r="F314" s="270"/>
      <c r="H314" s="126">
        <f t="shared" si="14"/>
        <v>0</v>
      </c>
      <c r="J314" s="4">
        <f t="shared" si="13"/>
        <v>25.3245</v>
      </c>
      <c r="K314" s="126">
        <f t="shared" si="12"/>
        <v>0</v>
      </c>
    </row>
    <row r="315" spans="1:11">
      <c r="A315" s="35">
        <v>82602</v>
      </c>
      <c r="B315" s="269" t="s">
        <v>367</v>
      </c>
      <c r="C315" s="191"/>
      <c r="D315" s="191"/>
      <c r="E315" s="270"/>
      <c r="F315" s="270"/>
      <c r="H315" s="126">
        <f t="shared" si="14"/>
        <v>0</v>
      </c>
      <c r="J315" s="4">
        <f t="shared" si="13"/>
        <v>25.3245</v>
      </c>
      <c r="K315" s="126">
        <f t="shared" si="12"/>
        <v>0</v>
      </c>
    </row>
    <row r="316" spans="1:11">
      <c r="A316" s="35">
        <v>82603</v>
      </c>
      <c r="B316" s="269" t="s">
        <v>368</v>
      </c>
      <c r="C316" s="191"/>
      <c r="D316" s="191"/>
      <c r="E316" s="270"/>
      <c r="F316" s="270"/>
      <c r="H316" s="126">
        <f t="shared" si="14"/>
        <v>0</v>
      </c>
      <c r="J316" s="4">
        <f t="shared" si="13"/>
        <v>25.3245</v>
      </c>
      <c r="K316" s="126">
        <f t="shared" si="12"/>
        <v>0</v>
      </c>
    </row>
    <row r="317" spans="1:11">
      <c r="A317" s="35">
        <v>82604</v>
      </c>
      <c r="B317" s="269" t="s">
        <v>369</v>
      </c>
      <c r="C317" s="191"/>
      <c r="D317" s="191"/>
      <c r="E317" s="270"/>
      <c r="F317" s="270"/>
      <c r="H317" s="126">
        <f t="shared" si="14"/>
        <v>0</v>
      </c>
      <c r="J317" s="4">
        <f t="shared" si="13"/>
        <v>25.3245</v>
      </c>
      <c r="K317" s="126">
        <f t="shared" si="12"/>
        <v>0</v>
      </c>
    </row>
    <row r="318" spans="1:11">
      <c r="A318" s="35">
        <v>82605</v>
      </c>
      <c r="B318" s="269" t="s">
        <v>370</v>
      </c>
      <c r="C318" s="191"/>
      <c r="D318" s="191"/>
      <c r="E318" s="270"/>
      <c r="F318" s="270"/>
      <c r="H318" s="126">
        <f t="shared" si="14"/>
        <v>0</v>
      </c>
      <c r="J318" s="4">
        <f t="shared" si="13"/>
        <v>25.3245</v>
      </c>
      <c r="K318" s="126">
        <f t="shared" si="12"/>
        <v>0</v>
      </c>
    </row>
    <row r="319" spans="1:11">
      <c r="A319" s="35">
        <v>82606</v>
      </c>
      <c r="B319" s="273" t="s">
        <v>371</v>
      </c>
      <c r="C319" s="191"/>
      <c r="D319" s="191"/>
      <c r="E319" s="270"/>
      <c r="F319" s="270"/>
      <c r="H319" s="126">
        <f t="shared" si="14"/>
        <v>0</v>
      </c>
      <c r="J319" s="4">
        <f t="shared" si="13"/>
        <v>25.3245</v>
      </c>
      <c r="K319" s="126">
        <f t="shared" si="12"/>
        <v>0</v>
      </c>
    </row>
    <row r="320" spans="1:11">
      <c r="A320" s="35">
        <v>82607</v>
      </c>
      <c r="B320" s="273" t="s">
        <v>372</v>
      </c>
      <c r="C320" s="191"/>
      <c r="D320" s="191"/>
      <c r="E320" s="270"/>
      <c r="F320" s="270"/>
      <c r="H320" s="126">
        <f t="shared" si="14"/>
        <v>0</v>
      </c>
      <c r="J320" s="4">
        <f t="shared" si="13"/>
        <v>25.3245</v>
      </c>
      <c r="K320" s="126">
        <f t="shared" si="12"/>
        <v>0</v>
      </c>
    </row>
    <row r="321" spans="1:11">
      <c r="A321" s="35">
        <v>82700</v>
      </c>
      <c r="B321" s="269" t="s">
        <v>373</v>
      </c>
      <c r="C321" s="191"/>
      <c r="D321" s="191"/>
      <c r="E321" s="270"/>
      <c r="F321" s="270"/>
      <c r="H321" s="126">
        <f t="shared" si="14"/>
        <v>0</v>
      </c>
      <c r="J321" s="4">
        <f t="shared" si="13"/>
        <v>25.3245</v>
      </c>
      <c r="K321" s="126">
        <f t="shared" si="12"/>
        <v>0</v>
      </c>
    </row>
    <row r="322" spans="1:11">
      <c r="A322" s="35">
        <v>82701</v>
      </c>
      <c r="B322" s="269" t="s">
        <v>374</v>
      </c>
      <c r="C322" s="191"/>
      <c r="D322" s="191"/>
      <c r="E322" s="270"/>
      <c r="F322" s="270"/>
      <c r="H322" s="126">
        <f t="shared" si="14"/>
        <v>0</v>
      </c>
      <c r="J322" s="4">
        <f t="shared" si="13"/>
        <v>25.3245</v>
      </c>
      <c r="K322" s="126">
        <f t="shared" si="12"/>
        <v>0</v>
      </c>
    </row>
    <row r="323" spans="1:11">
      <c r="A323" s="35">
        <v>82702</v>
      </c>
      <c r="B323" s="269" t="s">
        <v>375</v>
      </c>
      <c r="C323" s="191"/>
      <c r="D323" s="191"/>
      <c r="E323" s="270"/>
      <c r="F323" s="270"/>
      <c r="H323" s="126">
        <f t="shared" si="14"/>
        <v>0</v>
      </c>
      <c r="J323" s="4">
        <f t="shared" si="13"/>
        <v>25.3245</v>
      </c>
      <c r="K323" s="126">
        <f t="shared" si="12"/>
        <v>0</v>
      </c>
    </row>
    <row r="324" spans="1:11">
      <c r="A324" s="35">
        <v>82703</v>
      </c>
      <c r="B324" s="269" t="s">
        <v>376</v>
      </c>
      <c r="C324" s="191"/>
      <c r="D324" s="191"/>
      <c r="E324" s="270"/>
      <c r="F324" s="270"/>
      <c r="H324" s="126">
        <f t="shared" si="14"/>
        <v>0</v>
      </c>
      <c r="J324" s="4">
        <f t="shared" si="13"/>
        <v>25.3245</v>
      </c>
      <c r="K324" s="126">
        <f t="shared" si="12"/>
        <v>0</v>
      </c>
    </row>
    <row r="325" spans="1:11">
      <c r="A325" s="35">
        <v>82704</v>
      </c>
      <c r="B325" s="269" t="s">
        <v>377</v>
      </c>
      <c r="C325" s="191"/>
      <c r="D325" s="191"/>
      <c r="E325" s="270"/>
      <c r="F325" s="270"/>
      <c r="H325" s="126">
        <f t="shared" si="14"/>
        <v>0</v>
      </c>
      <c r="J325" s="4">
        <f t="shared" si="13"/>
        <v>25.3245</v>
      </c>
      <c r="K325" s="126">
        <f t="shared" si="12"/>
        <v>0</v>
      </c>
    </row>
    <row r="326" spans="1:11">
      <c r="A326" s="35">
        <v>82705</v>
      </c>
      <c r="B326" s="269" t="s">
        <v>378</v>
      </c>
      <c r="C326" s="191"/>
      <c r="D326" s="191"/>
      <c r="E326" s="270"/>
      <c r="F326" s="270"/>
      <c r="H326" s="126">
        <f t="shared" si="14"/>
        <v>0</v>
      </c>
      <c r="J326" s="4">
        <f t="shared" si="13"/>
        <v>25.3245</v>
      </c>
      <c r="K326" s="126">
        <f t="shared" si="12"/>
        <v>0</v>
      </c>
    </row>
    <row r="327" spans="1:11">
      <c r="A327" s="35">
        <v>82706</v>
      </c>
      <c r="B327" s="269" t="s">
        <v>379</v>
      </c>
      <c r="C327" s="191"/>
      <c r="D327" s="191"/>
      <c r="E327" s="270"/>
      <c r="F327" s="270"/>
      <c r="H327" s="126">
        <f t="shared" si="14"/>
        <v>0</v>
      </c>
      <c r="J327" s="4">
        <f t="shared" si="13"/>
        <v>25.3245</v>
      </c>
      <c r="K327" s="126">
        <f t="shared" si="12"/>
        <v>0</v>
      </c>
    </row>
    <row r="328" spans="1:11">
      <c r="A328" s="13">
        <v>83006</v>
      </c>
      <c r="B328" s="269" t="s">
        <v>380</v>
      </c>
      <c r="C328" s="191"/>
      <c r="D328" s="191"/>
      <c r="E328" s="270"/>
      <c r="F328" s="270"/>
      <c r="H328" s="126">
        <f t="shared" si="14"/>
        <v>0</v>
      </c>
      <c r="J328" s="4">
        <f t="shared" si="13"/>
        <v>25.3245</v>
      </c>
      <c r="K328" s="126">
        <f t="shared" ref="K328:K391" si="15">ROUND(H328*J328,2)</f>
        <v>0</v>
      </c>
    </row>
    <row r="329" spans="1:11">
      <c r="A329" s="35">
        <v>84100</v>
      </c>
      <c r="B329" s="269" t="s">
        <v>381</v>
      </c>
      <c r="C329" s="191"/>
      <c r="D329" s="191"/>
      <c r="E329" s="270"/>
      <c r="F329" s="270"/>
      <c r="H329" s="126">
        <f t="shared" si="14"/>
        <v>0</v>
      </c>
      <c r="J329" s="4">
        <f t="shared" ref="J329:J392" si="16">J328</f>
        <v>25.3245</v>
      </c>
      <c r="K329" s="126">
        <f t="shared" si="15"/>
        <v>0</v>
      </c>
    </row>
    <row r="330" spans="1:11">
      <c r="A330" s="35">
        <v>84101</v>
      </c>
      <c r="B330" s="269" t="s">
        <v>382</v>
      </c>
      <c r="C330" s="191"/>
      <c r="D330" s="191"/>
      <c r="E330" s="270"/>
      <c r="F330" s="270"/>
      <c r="H330" s="126">
        <f t="shared" si="14"/>
        <v>0</v>
      </c>
      <c r="J330" s="4">
        <f t="shared" si="16"/>
        <v>25.3245</v>
      </c>
      <c r="K330" s="126">
        <f t="shared" si="15"/>
        <v>0</v>
      </c>
    </row>
    <row r="331" spans="1:11">
      <c r="A331" s="35">
        <v>84102</v>
      </c>
      <c r="B331" s="269" t="s">
        <v>383</v>
      </c>
      <c r="C331" s="191"/>
      <c r="D331" s="191"/>
      <c r="E331" s="270"/>
      <c r="F331" s="270"/>
      <c r="H331" s="126">
        <f t="shared" si="14"/>
        <v>0</v>
      </c>
      <c r="J331" s="4">
        <f t="shared" si="16"/>
        <v>25.3245</v>
      </c>
      <c r="K331" s="126">
        <f t="shared" si="15"/>
        <v>0</v>
      </c>
    </row>
    <row r="332" spans="1:11">
      <c r="A332" s="35">
        <v>84103</v>
      </c>
      <c r="B332" s="269" t="s">
        <v>384</v>
      </c>
      <c r="C332" s="191"/>
      <c r="D332" s="191"/>
      <c r="E332" s="270"/>
      <c r="F332" s="270"/>
      <c r="H332" s="126">
        <f t="shared" si="14"/>
        <v>0</v>
      </c>
      <c r="J332" s="4">
        <f t="shared" si="16"/>
        <v>25.3245</v>
      </c>
      <c r="K332" s="126">
        <f t="shared" si="15"/>
        <v>0</v>
      </c>
    </row>
    <row r="333" spans="1:11">
      <c r="A333" s="35">
        <v>84104</v>
      </c>
      <c r="B333" s="269" t="s">
        <v>385</v>
      </c>
      <c r="C333" s="191"/>
      <c r="D333" s="191"/>
      <c r="E333" s="270"/>
      <c r="F333" s="270"/>
      <c r="H333" s="126">
        <f t="shared" si="14"/>
        <v>0</v>
      </c>
      <c r="J333" s="4">
        <f t="shared" si="16"/>
        <v>25.3245</v>
      </c>
      <c r="K333" s="126">
        <f t="shared" si="15"/>
        <v>0</v>
      </c>
    </row>
    <row r="334" spans="1:11">
      <c r="A334" s="35">
        <v>84201</v>
      </c>
      <c r="B334" s="269" t="s">
        <v>343</v>
      </c>
      <c r="C334" s="191"/>
      <c r="D334" s="191"/>
      <c r="E334" s="270"/>
      <c r="F334" s="270"/>
      <c r="H334" s="126">
        <f t="shared" si="14"/>
        <v>0</v>
      </c>
      <c r="J334" s="4">
        <f t="shared" si="16"/>
        <v>25.3245</v>
      </c>
      <c r="K334" s="126">
        <f t="shared" si="15"/>
        <v>0</v>
      </c>
    </row>
    <row r="335" spans="1:11">
      <c r="A335" s="35">
        <v>84202</v>
      </c>
      <c r="B335" s="269" t="s">
        <v>344</v>
      </c>
      <c r="C335" s="191"/>
      <c r="D335" s="191"/>
      <c r="E335" s="270"/>
      <c r="F335" s="270"/>
      <c r="H335" s="126">
        <f t="shared" ref="H335:H398" si="17">ROUND(C335-D335+E335-F335,2)</f>
        <v>0</v>
      </c>
      <c r="J335" s="4">
        <f t="shared" si="16"/>
        <v>25.3245</v>
      </c>
      <c r="K335" s="126">
        <f t="shared" si="15"/>
        <v>0</v>
      </c>
    </row>
    <row r="336" spans="1:11">
      <c r="A336" s="35">
        <v>84203</v>
      </c>
      <c r="B336" s="269" t="s">
        <v>345</v>
      </c>
      <c r="C336" s="191"/>
      <c r="D336" s="191"/>
      <c r="E336" s="270"/>
      <c r="F336" s="270"/>
      <c r="H336" s="126">
        <f t="shared" si="17"/>
        <v>0</v>
      </c>
      <c r="J336" s="4">
        <f t="shared" si="16"/>
        <v>25.3245</v>
      </c>
      <c r="K336" s="126">
        <f t="shared" si="15"/>
        <v>0</v>
      </c>
    </row>
    <row r="337" spans="1:11">
      <c r="A337" s="35">
        <v>84204</v>
      </c>
      <c r="B337" s="269" t="s">
        <v>346</v>
      </c>
      <c r="C337" s="191"/>
      <c r="D337" s="191"/>
      <c r="E337" s="270"/>
      <c r="F337" s="270"/>
      <c r="H337" s="126">
        <f t="shared" si="17"/>
        <v>0</v>
      </c>
      <c r="J337" s="4">
        <f t="shared" si="16"/>
        <v>25.3245</v>
      </c>
      <c r="K337" s="126">
        <f t="shared" si="15"/>
        <v>0</v>
      </c>
    </row>
    <row r="338" spans="1:11">
      <c r="A338" s="35">
        <v>84205</v>
      </c>
      <c r="B338" s="269" t="s">
        <v>386</v>
      </c>
      <c r="C338" s="191"/>
      <c r="D338" s="191"/>
      <c r="E338" s="270"/>
      <c r="F338" s="270"/>
      <c r="H338" s="126">
        <f t="shared" si="17"/>
        <v>0</v>
      </c>
      <c r="J338" s="4">
        <f t="shared" si="16"/>
        <v>25.3245</v>
      </c>
      <c r="K338" s="126">
        <f t="shared" si="15"/>
        <v>0</v>
      </c>
    </row>
    <row r="339" spans="1:11">
      <c r="A339" s="35">
        <v>84206</v>
      </c>
      <c r="B339" s="269" t="s">
        <v>387</v>
      </c>
      <c r="C339" s="191"/>
      <c r="D339" s="191"/>
      <c r="E339" s="270"/>
      <c r="F339" s="270"/>
      <c r="H339" s="126">
        <f t="shared" si="17"/>
        <v>0</v>
      </c>
      <c r="J339" s="4">
        <f t="shared" si="16"/>
        <v>25.3245</v>
      </c>
      <c r="K339" s="126">
        <f t="shared" si="15"/>
        <v>0</v>
      </c>
    </row>
    <row r="340" spans="1:11">
      <c r="A340" s="35">
        <v>84207</v>
      </c>
      <c r="B340" s="269" t="s">
        <v>388</v>
      </c>
      <c r="C340" s="191"/>
      <c r="D340" s="191"/>
      <c r="E340" s="270"/>
      <c r="F340" s="270"/>
      <c r="H340" s="126">
        <f t="shared" si="17"/>
        <v>0</v>
      </c>
      <c r="J340" s="4">
        <f t="shared" si="16"/>
        <v>25.3245</v>
      </c>
      <c r="K340" s="126">
        <f t="shared" si="15"/>
        <v>0</v>
      </c>
    </row>
    <row r="341" spans="1:11">
      <c r="A341" s="35">
        <v>84300</v>
      </c>
      <c r="B341" s="269" t="s">
        <v>389</v>
      </c>
      <c r="C341" s="191"/>
      <c r="D341" s="191"/>
      <c r="E341" s="270"/>
      <c r="F341" s="270"/>
      <c r="H341" s="126">
        <f t="shared" si="17"/>
        <v>0</v>
      </c>
      <c r="J341" s="4">
        <f t="shared" si="16"/>
        <v>25.3245</v>
      </c>
      <c r="K341" s="126">
        <f t="shared" si="15"/>
        <v>0</v>
      </c>
    </row>
    <row r="342" spans="1:11">
      <c r="A342" s="35">
        <v>85001</v>
      </c>
      <c r="B342" s="273" t="s">
        <v>390</v>
      </c>
      <c r="C342" s="191"/>
      <c r="D342" s="191"/>
      <c r="E342" s="270"/>
      <c r="F342" s="270"/>
      <c r="H342" s="126">
        <f t="shared" si="17"/>
        <v>0</v>
      </c>
      <c r="J342" s="4">
        <f t="shared" si="16"/>
        <v>25.3245</v>
      </c>
      <c r="K342" s="126">
        <f t="shared" si="15"/>
        <v>0</v>
      </c>
    </row>
    <row r="343" spans="1:11">
      <c r="A343" s="35">
        <v>85002</v>
      </c>
      <c r="B343" s="273" t="s">
        <v>391</v>
      </c>
      <c r="C343" s="191"/>
      <c r="D343" s="191"/>
      <c r="E343" s="270"/>
      <c r="F343" s="270"/>
      <c r="H343" s="126">
        <f t="shared" si="17"/>
        <v>0</v>
      </c>
      <c r="J343" s="4">
        <f t="shared" si="16"/>
        <v>25.3245</v>
      </c>
      <c r="K343" s="126">
        <f t="shared" si="15"/>
        <v>0</v>
      </c>
    </row>
    <row r="344" spans="1:11">
      <c r="A344" s="35">
        <v>91001</v>
      </c>
      <c r="B344" s="269" t="s">
        <v>400</v>
      </c>
      <c r="C344" s="191">
        <v>1002267.64</v>
      </c>
      <c r="D344" s="191"/>
      <c r="E344" s="270"/>
      <c r="F344" s="270"/>
      <c r="H344" s="126">
        <f t="shared" si="17"/>
        <v>1002267.64</v>
      </c>
      <c r="J344" s="4">
        <f t="shared" si="16"/>
        <v>25.3245</v>
      </c>
      <c r="K344" s="126">
        <f t="shared" si="15"/>
        <v>25381926.850000001</v>
      </c>
    </row>
    <row r="345" spans="1:11">
      <c r="A345" s="35">
        <v>91002</v>
      </c>
      <c r="B345" s="269" t="s">
        <v>401</v>
      </c>
      <c r="C345" s="191">
        <v>101647.35</v>
      </c>
      <c r="D345" s="191"/>
      <c r="E345" s="270"/>
      <c r="F345" s="270"/>
      <c r="H345" s="126">
        <f t="shared" si="17"/>
        <v>101647.35</v>
      </c>
      <c r="J345" s="4">
        <f t="shared" si="16"/>
        <v>25.3245</v>
      </c>
      <c r="K345" s="126">
        <f t="shared" si="15"/>
        <v>2574168.3199999998</v>
      </c>
    </row>
    <row r="346" spans="1:11">
      <c r="A346" s="35">
        <v>91003</v>
      </c>
      <c r="B346" s="269" t="s">
        <v>402</v>
      </c>
      <c r="C346" s="191">
        <v>29750</v>
      </c>
      <c r="D346" s="191"/>
      <c r="E346" s="270"/>
      <c r="F346" s="270"/>
      <c r="H346" s="126">
        <f t="shared" si="17"/>
        <v>29750</v>
      </c>
      <c r="J346" s="4">
        <f t="shared" si="16"/>
        <v>25.3245</v>
      </c>
      <c r="K346" s="126">
        <f t="shared" si="15"/>
        <v>753403.88</v>
      </c>
    </row>
    <row r="347" spans="1:11">
      <c r="A347" s="35">
        <v>91004</v>
      </c>
      <c r="B347" s="273" t="s">
        <v>403</v>
      </c>
      <c r="C347" s="191">
        <v>8097.82</v>
      </c>
      <c r="D347" s="191"/>
      <c r="E347" s="270"/>
      <c r="F347" s="270"/>
      <c r="H347" s="126">
        <f t="shared" si="17"/>
        <v>8097.82</v>
      </c>
      <c r="J347" s="4">
        <f t="shared" si="16"/>
        <v>25.3245</v>
      </c>
      <c r="K347" s="126">
        <f t="shared" si="15"/>
        <v>205073.24</v>
      </c>
    </row>
    <row r="348" spans="1:11">
      <c r="A348" s="35">
        <v>91005</v>
      </c>
      <c r="B348" s="273" t="s">
        <v>404</v>
      </c>
      <c r="C348" s="191"/>
      <c r="D348" s="191"/>
      <c r="E348" s="270"/>
      <c r="F348" s="270"/>
      <c r="H348" s="126">
        <f t="shared" si="17"/>
        <v>0</v>
      </c>
      <c r="J348" s="4">
        <f t="shared" si="16"/>
        <v>25.3245</v>
      </c>
      <c r="K348" s="126">
        <f t="shared" si="15"/>
        <v>0</v>
      </c>
    </row>
    <row r="349" spans="1:11">
      <c r="A349" s="35">
        <v>91006</v>
      </c>
      <c r="B349" s="273" t="s">
        <v>405</v>
      </c>
      <c r="C349" s="191">
        <v>13044.89</v>
      </c>
      <c r="D349" s="191"/>
      <c r="E349" s="270"/>
      <c r="F349" s="270"/>
      <c r="H349" s="126">
        <f t="shared" si="17"/>
        <v>13044.89</v>
      </c>
      <c r="J349" s="4">
        <f t="shared" si="16"/>
        <v>25.3245</v>
      </c>
      <c r="K349" s="126">
        <f t="shared" si="15"/>
        <v>330355.32</v>
      </c>
    </row>
    <row r="350" spans="1:11">
      <c r="A350" s="35">
        <v>91007</v>
      </c>
      <c r="B350" s="273" t="s">
        <v>406</v>
      </c>
      <c r="C350" s="191">
        <v>27769.57</v>
      </c>
      <c r="D350" s="191"/>
      <c r="E350" s="270"/>
      <c r="F350" s="270"/>
      <c r="H350" s="126">
        <f t="shared" si="17"/>
        <v>27769.57</v>
      </c>
      <c r="J350" s="4">
        <f t="shared" si="16"/>
        <v>25.3245</v>
      </c>
      <c r="K350" s="126">
        <f t="shared" si="15"/>
        <v>703250.48</v>
      </c>
    </row>
    <row r="351" spans="1:11">
      <c r="A351" s="35">
        <v>91008</v>
      </c>
      <c r="B351" s="273" t="s">
        <v>407</v>
      </c>
      <c r="C351" s="191">
        <v>7050.61</v>
      </c>
      <c r="D351" s="191"/>
      <c r="E351" s="270"/>
      <c r="F351" s="270"/>
      <c r="H351" s="126">
        <f t="shared" si="17"/>
        <v>7050.61</v>
      </c>
      <c r="J351" s="4">
        <f t="shared" si="16"/>
        <v>25.3245</v>
      </c>
      <c r="K351" s="126">
        <f t="shared" si="15"/>
        <v>178553.17</v>
      </c>
    </row>
    <row r="352" spans="1:11">
      <c r="A352" s="35">
        <v>91009</v>
      </c>
      <c r="B352" s="273" t="s">
        <v>408</v>
      </c>
      <c r="C352" s="191"/>
      <c r="D352" s="191"/>
      <c r="E352" s="270"/>
      <c r="F352" s="270"/>
      <c r="H352" s="126">
        <f t="shared" si="17"/>
        <v>0</v>
      </c>
      <c r="J352" s="4">
        <f t="shared" si="16"/>
        <v>25.3245</v>
      </c>
      <c r="K352" s="126">
        <f t="shared" si="15"/>
        <v>0</v>
      </c>
    </row>
    <row r="353" spans="1:11">
      <c r="A353" s="35">
        <v>91010</v>
      </c>
      <c r="B353" s="273" t="s">
        <v>487</v>
      </c>
      <c r="C353" s="191">
        <v>1521.61</v>
      </c>
      <c r="D353" s="191"/>
      <c r="E353" s="270"/>
      <c r="F353" s="270"/>
      <c r="H353" s="126">
        <f t="shared" si="17"/>
        <v>1521.61</v>
      </c>
      <c r="J353" s="4">
        <f t="shared" si="16"/>
        <v>25.3245</v>
      </c>
      <c r="K353" s="126">
        <f t="shared" si="15"/>
        <v>38534.01</v>
      </c>
    </row>
    <row r="354" spans="1:11">
      <c r="A354" s="35">
        <v>91011</v>
      </c>
      <c r="B354" s="273" t="s">
        <v>410</v>
      </c>
      <c r="C354" s="191"/>
      <c r="D354" s="191"/>
      <c r="E354" s="270"/>
      <c r="F354" s="270"/>
      <c r="H354" s="126">
        <f t="shared" si="17"/>
        <v>0</v>
      </c>
      <c r="J354" s="4">
        <f t="shared" si="16"/>
        <v>25.3245</v>
      </c>
      <c r="K354" s="126">
        <f t="shared" si="15"/>
        <v>0</v>
      </c>
    </row>
    <row r="355" spans="1:11">
      <c r="A355" s="35">
        <v>91012</v>
      </c>
      <c r="B355" s="269" t="s">
        <v>252</v>
      </c>
      <c r="C355" s="191"/>
      <c r="D355" s="191"/>
      <c r="E355" s="270"/>
      <c r="F355" s="270"/>
      <c r="H355" s="126">
        <f t="shared" si="17"/>
        <v>0</v>
      </c>
      <c r="J355" s="4">
        <f t="shared" si="16"/>
        <v>25.3245</v>
      </c>
      <c r="K355" s="126">
        <f t="shared" si="15"/>
        <v>0</v>
      </c>
    </row>
    <row r="356" spans="1:11">
      <c r="A356" s="268">
        <v>91013</v>
      </c>
      <c r="B356" s="273" t="s">
        <v>411</v>
      </c>
      <c r="C356" s="191"/>
      <c r="D356" s="191"/>
      <c r="E356" s="270"/>
      <c r="F356" s="270"/>
      <c r="H356" s="126">
        <f t="shared" si="17"/>
        <v>0</v>
      </c>
      <c r="J356" s="4">
        <f t="shared" si="16"/>
        <v>25.3245</v>
      </c>
      <c r="K356" s="126">
        <f t="shared" si="15"/>
        <v>0</v>
      </c>
    </row>
    <row r="357" spans="1:11">
      <c r="A357" s="35">
        <v>91200</v>
      </c>
      <c r="B357" s="273" t="s">
        <v>412</v>
      </c>
      <c r="C357" s="191">
        <v>86862</v>
      </c>
      <c r="D357" s="191"/>
      <c r="E357" s="270"/>
      <c r="F357" s="270"/>
      <c r="H357" s="126">
        <f t="shared" si="17"/>
        <v>86862</v>
      </c>
      <c r="J357" s="4">
        <f t="shared" si="16"/>
        <v>25.3245</v>
      </c>
      <c r="K357" s="126">
        <f t="shared" si="15"/>
        <v>2199736.7200000002</v>
      </c>
    </row>
    <row r="358" spans="1:11">
      <c r="A358" s="35">
        <v>91201</v>
      </c>
      <c r="B358" s="273" t="s">
        <v>413</v>
      </c>
      <c r="C358" s="191">
        <v>1246</v>
      </c>
      <c r="D358" s="191"/>
      <c r="E358" s="270"/>
      <c r="F358" s="270"/>
      <c r="H358" s="126">
        <f t="shared" si="17"/>
        <v>1246</v>
      </c>
      <c r="J358" s="4">
        <f t="shared" si="16"/>
        <v>25.3245</v>
      </c>
      <c r="K358" s="126">
        <f t="shared" si="15"/>
        <v>31554.33</v>
      </c>
    </row>
    <row r="359" spans="1:11">
      <c r="A359" s="35">
        <v>91202</v>
      </c>
      <c r="B359" s="273" t="s">
        <v>414</v>
      </c>
      <c r="C359" s="191">
        <v>9613.16</v>
      </c>
      <c r="D359" s="191"/>
      <c r="E359" s="270"/>
      <c r="F359" s="270"/>
      <c r="H359" s="126">
        <f t="shared" si="17"/>
        <v>9613.16</v>
      </c>
      <c r="J359" s="4">
        <f t="shared" si="16"/>
        <v>25.3245</v>
      </c>
      <c r="K359" s="126">
        <f t="shared" si="15"/>
        <v>243448.47</v>
      </c>
    </row>
    <row r="360" spans="1:11">
      <c r="A360" s="35">
        <v>92001</v>
      </c>
      <c r="B360" s="273" t="s">
        <v>415</v>
      </c>
      <c r="C360" s="191"/>
      <c r="D360" s="191"/>
      <c r="E360" s="270"/>
      <c r="F360" s="270"/>
      <c r="H360" s="126">
        <f t="shared" si="17"/>
        <v>0</v>
      </c>
      <c r="J360" s="4">
        <f t="shared" si="16"/>
        <v>25.3245</v>
      </c>
      <c r="K360" s="126">
        <f t="shared" si="15"/>
        <v>0</v>
      </c>
    </row>
    <row r="361" spans="1:11">
      <c r="A361" s="35">
        <v>92002</v>
      </c>
      <c r="B361" s="273" t="s">
        <v>416</v>
      </c>
      <c r="C361" s="191"/>
      <c r="D361" s="191"/>
      <c r="E361" s="270"/>
      <c r="F361" s="270"/>
      <c r="H361" s="126">
        <f t="shared" si="17"/>
        <v>0</v>
      </c>
      <c r="J361" s="4">
        <f t="shared" si="16"/>
        <v>25.3245</v>
      </c>
      <c r="K361" s="126">
        <f t="shared" si="15"/>
        <v>0</v>
      </c>
    </row>
    <row r="362" spans="1:11">
      <c r="A362" s="35">
        <v>92003</v>
      </c>
      <c r="B362" s="273" t="s">
        <v>417</v>
      </c>
      <c r="C362" s="191"/>
      <c r="D362" s="191"/>
      <c r="E362" s="270"/>
      <c r="F362" s="270"/>
      <c r="H362" s="126">
        <f t="shared" si="17"/>
        <v>0</v>
      </c>
      <c r="J362" s="4">
        <f t="shared" si="16"/>
        <v>25.3245</v>
      </c>
      <c r="K362" s="126">
        <f t="shared" si="15"/>
        <v>0</v>
      </c>
    </row>
    <row r="363" spans="1:11">
      <c r="A363" s="35">
        <v>92004</v>
      </c>
      <c r="B363" s="273" t="s">
        <v>418</v>
      </c>
      <c r="C363" s="191"/>
      <c r="D363" s="191"/>
      <c r="E363" s="270"/>
      <c r="F363" s="270"/>
      <c r="H363" s="126">
        <f t="shared" si="17"/>
        <v>0</v>
      </c>
      <c r="J363" s="4">
        <f t="shared" si="16"/>
        <v>25.3245</v>
      </c>
      <c r="K363" s="126">
        <f t="shared" si="15"/>
        <v>0</v>
      </c>
    </row>
    <row r="364" spans="1:11">
      <c r="A364" s="35">
        <v>92005</v>
      </c>
      <c r="B364" s="273" t="s">
        <v>419</v>
      </c>
      <c r="C364" s="191"/>
      <c r="D364" s="191"/>
      <c r="E364" s="270"/>
      <c r="F364" s="270"/>
      <c r="H364" s="126">
        <f t="shared" si="17"/>
        <v>0</v>
      </c>
      <c r="J364" s="4">
        <f t="shared" si="16"/>
        <v>25.3245</v>
      </c>
      <c r="K364" s="126">
        <f t="shared" si="15"/>
        <v>0</v>
      </c>
    </row>
    <row r="365" spans="1:11">
      <c r="A365" s="35">
        <v>92006</v>
      </c>
      <c r="B365" s="273" t="s">
        <v>420</v>
      </c>
      <c r="C365" s="191"/>
      <c r="D365" s="191"/>
      <c r="E365" s="270"/>
      <c r="F365" s="270"/>
      <c r="H365" s="126">
        <f t="shared" si="17"/>
        <v>0</v>
      </c>
      <c r="J365" s="4">
        <f t="shared" si="16"/>
        <v>25.3245</v>
      </c>
      <c r="K365" s="126">
        <f t="shared" si="15"/>
        <v>0</v>
      </c>
    </row>
    <row r="366" spans="1:11">
      <c r="A366" s="35">
        <v>92007</v>
      </c>
      <c r="B366" s="273" t="s">
        <v>421</v>
      </c>
      <c r="C366" s="191"/>
      <c r="D366" s="191"/>
      <c r="E366" s="270"/>
      <c r="F366" s="270">
        <v>2340.44</v>
      </c>
      <c r="H366" s="126">
        <f t="shared" si="17"/>
        <v>-2340.44</v>
      </c>
      <c r="J366" s="4">
        <f t="shared" si="16"/>
        <v>25.3245</v>
      </c>
      <c r="K366" s="126">
        <f t="shared" si="15"/>
        <v>-59270.47</v>
      </c>
    </row>
    <row r="367" spans="1:11">
      <c r="A367" s="35">
        <v>92008</v>
      </c>
      <c r="B367" s="273" t="s">
        <v>422</v>
      </c>
      <c r="C367" s="191"/>
      <c r="D367" s="191"/>
      <c r="E367" s="270"/>
      <c r="F367" s="270"/>
      <c r="H367" s="126">
        <f t="shared" si="17"/>
        <v>0</v>
      </c>
      <c r="J367" s="4">
        <f t="shared" si="16"/>
        <v>25.3245</v>
      </c>
      <c r="K367" s="126">
        <f t="shared" si="15"/>
        <v>0</v>
      </c>
    </row>
    <row r="368" spans="1:11">
      <c r="A368" s="20">
        <v>92009</v>
      </c>
      <c r="B368" s="269" t="s">
        <v>423</v>
      </c>
      <c r="C368" s="191"/>
      <c r="D368" s="191"/>
      <c r="E368" s="270"/>
      <c r="F368" s="270"/>
      <c r="H368" s="126">
        <f t="shared" si="17"/>
        <v>0</v>
      </c>
      <c r="J368" s="4">
        <f t="shared" si="16"/>
        <v>25.3245</v>
      </c>
      <c r="K368" s="126">
        <f t="shared" si="15"/>
        <v>0</v>
      </c>
    </row>
    <row r="369" spans="1:11">
      <c r="A369" s="35">
        <v>93001</v>
      </c>
      <c r="B369" s="273" t="s">
        <v>424</v>
      </c>
      <c r="C369" s="191">
        <v>9852.8700000000008</v>
      </c>
      <c r="D369" s="191"/>
      <c r="E369" s="270"/>
      <c r="F369" s="270"/>
      <c r="H369" s="126">
        <f t="shared" si="17"/>
        <v>9852.8700000000008</v>
      </c>
      <c r="J369" s="4">
        <f t="shared" si="16"/>
        <v>25.3245</v>
      </c>
      <c r="K369" s="126">
        <f t="shared" si="15"/>
        <v>249519.01</v>
      </c>
    </row>
    <row r="370" spans="1:11">
      <c r="A370" s="35">
        <v>93002</v>
      </c>
      <c r="B370" s="273" t="s">
        <v>425</v>
      </c>
      <c r="C370" s="191">
        <v>2686.17</v>
      </c>
      <c r="D370" s="191"/>
      <c r="E370" s="270"/>
      <c r="F370" s="270"/>
      <c r="H370" s="126">
        <f t="shared" si="17"/>
        <v>2686.17</v>
      </c>
      <c r="J370" s="4">
        <f t="shared" si="16"/>
        <v>25.3245</v>
      </c>
      <c r="K370" s="126">
        <f t="shared" si="15"/>
        <v>68025.91</v>
      </c>
    </row>
    <row r="371" spans="1:11">
      <c r="A371" s="35">
        <v>93003</v>
      </c>
      <c r="B371" s="273" t="s">
        <v>426</v>
      </c>
      <c r="C371" s="191">
        <v>2.08</v>
      </c>
      <c r="D371" s="191"/>
      <c r="E371" s="270"/>
      <c r="F371" s="270"/>
      <c r="H371" s="126">
        <f t="shared" si="17"/>
        <v>2.08</v>
      </c>
      <c r="J371" s="4">
        <f t="shared" si="16"/>
        <v>25.3245</v>
      </c>
      <c r="K371" s="126">
        <f t="shared" si="15"/>
        <v>52.67</v>
      </c>
    </row>
    <row r="372" spans="1:11">
      <c r="A372" s="35">
        <v>93004</v>
      </c>
      <c r="B372" s="273" t="s">
        <v>427</v>
      </c>
      <c r="C372" s="191">
        <v>1386</v>
      </c>
      <c r="D372" s="191"/>
      <c r="E372" s="270"/>
      <c r="F372" s="270"/>
      <c r="H372" s="126">
        <f t="shared" si="17"/>
        <v>1386</v>
      </c>
      <c r="J372" s="4">
        <f t="shared" si="16"/>
        <v>25.3245</v>
      </c>
      <c r="K372" s="126">
        <f t="shared" si="15"/>
        <v>35099.760000000002</v>
      </c>
    </row>
    <row r="373" spans="1:11">
      <c r="A373" s="35">
        <v>93005</v>
      </c>
      <c r="B373" s="273" t="s">
        <v>428</v>
      </c>
      <c r="C373" s="191">
        <v>1108.81</v>
      </c>
      <c r="D373" s="191"/>
      <c r="E373" s="270"/>
      <c r="F373" s="270"/>
      <c r="H373" s="126">
        <f t="shared" si="17"/>
        <v>1108.81</v>
      </c>
      <c r="J373" s="4">
        <f t="shared" si="16"/>
        <v>25.3245</v>
      </c>
      <c r="K373" s="126">
        <f t="shared" si="15"/>
        <v>28080.06</v>
      </c>
    </row>
    <row r="374" spans="1:11">
      <c r="A374" s="274">
        <v>94001</v>
      </c>
      <c r="B374" s="275" t="s">
        <v>429</v>
      </c>
      <c r="C374" s="192">
        <v>25.69</v>
      </c>
      <c r="D374" s="192"/>
      <c r="E374" s="192"/>
      <c r="F374" s="192">
        <v>4082.4</v>
      </c>
      <c r="G374" s="130"/>
      <c r="H374" s="130">
        <f t="shared" si="17"/>
        <v>-4056.71</v>
      </c>
      <c r="J374" s="4">
        <f t="shared" si="16"/>
        <v>25.3245</v>
      </c>
      <c r="K374" s="130">
        <f t="shared" si="15"/>
        <v>-102734.15</v>
      </c>
    </row>
    <row r="375" spans="1:11">
      <c r="A375" s="35">
        <v>94002</v>
      </c>
      <c r="B375" s="273" t="s">
        <v>430</v>
      </c>
      <c r="C375" s="191"/>
      <c r="D375" s="191"/>
      <c r="E375" s="270"/>
      <c r="F375" s="270"/>
      <c r="H375" s="126">
        <f t="shared" si="17"/>
        <v>0</v>
      </c>
      <c r="J375" s="4">
        <f t="shared" si="16"/>
        <v>25.3245</v>
      </c>
      <c r="K375" s="126">
        <f t="shared" si="15"/>
        <v>0</v>
      </c>
    </row>
    <row r="376" spans="1:11">
      <c r="A376" s="35">
        <v>94003</v>
      </c>
      <c r="B376" s="273" t="s">
        <v>431</v>
      </c>
      <c r="C376" s="191">
        <v>4278</v>
      </c>
      <c r="D376" s="191"/>
      <c r="E376" s="270"/>
      <c r="F376" s="270"/>
      <c r="H376" s="126">
        <f t="shared" si="17"/>
        <v>4278</v>
      </c>
      <c r="J376" s="4">
        <f t="shared" si="16"/>
        <v>25.3245</v>
      </c>
      <c r="K376" s="126">
        <f t="shared" si="15"/>
        <v>108338.21</v>
      </c>
    </row>
    <row r="377" spans="1:11">
      <c r="A377" s="35">
        <v>94004</v>
      </c>
      <c r="B377" s="273" t="s">
        <v>432</v>
      </c>
      <c r="C377" s="191">
        <v>2511.5300000000002</v>
      </c>
      <c r="D377" s="191"/>
      <c r="E377" s="270"/>
      <c r="F377" s="270"/>
      <c r="H377" s="126">
        <f t="shared" si="17"/>
        <v>2511.5300000000002</v>
      </c>
      <c r="J377" s="4">
        <f t="shared" si="16"/>
        <v>25.3245</v>
      </c>
      <c r="K377" s="126">
        <f t="shared" si="15"/>
        <v>63603.24</v>
      </c>
    </row>
    <row r="378" spans="1:11">
      <c r="A378" s="35">
        <v>94005</v>
      </c>
      <c r="B378" s="273" t="s">
        <v>433</v>
      </c>
      <c r="C378" s="191">
        <v>2669.62</v>
      </c>
      <c r="D378" s="191"/>
      <c r="E378" s="270"/>
      <c r="F378" s="270"/>
      <c r="H378" s="126">
        <f t="shared" si="17"/>
        <v>2669.62</v>
      </c>
      <c r="J378" s="4">
        <f t="shared" si="16"/>
        <v>25.3245</v>
      </c>
      <c r="K378" s="126">
        <f t="shared" si="15"/>
        <v>67606.789999999994</v>
      </c>
    </row>
    <row r="379" spans="1:11">
      <c r="A379" s="35">
        <v>94006</v>
      </c>
      <c r="B379" s="273" t="s">
        <v>434</v>
      </c>
      <c r="C379" s="191">
        <v>2034.23</v>
      </c>
      <c r="D379" s="191"/>
      <c r="E379" s="270"/>
      <c r="F379" s="270"/>
      <c r="H379" s="126">
        <f t="shared" si="17"/>
        <v>2034.23</v>
      </c>
      <c r="J379" s="4">
        <f t="shared" si="16"/>
        <v>25.3245</v>
      </c>
      <c r="K379" s="126">
        <f t="shared" si="15"/>
        <v>51515.86</v>
      </c>
    </row>
    <row r="380" spans="1:11">
      <c r="A380" s="35">
        <v>94007</v>
      </c>
      <c r="B380" s="273" t="s">
        <v>435</v>
      </c>
      <c r="C380" s="191">
        <v>5015.7700000000004</v>
      </c>
      <c r="D380" s="191"/>
      <c r="E380" s="270"/>
      <c r="F380" s="270"/>
      <c r="H380" s="126">
        <f t="shared" si="17"/>
        <v>5015.7700000000004</v>
      </c>
      <c r="J380" s="4">
        <f t="shared" si="16"/>
        <v>25.3245</v>
      </c>
      <c r="K380" s="126">
        <f t="shared" si="15"/>
        <v>127021.87</v>
      </c>
    </row>
    <row r="381" spans="1:11">
      <c r="A381" s="35">
        <v>94008</v>
      </c>
      <c r="B381" s="273" t="s">
        <v>436</v>
      </c>
      <c r="C381" s="191">
        <v>4740</v>
      </c>
      <c r="D381" s="191"/>
      <c r="E381" s="270"/>
      <c r="F381" s="270"/>
      <c r="H381" s="126">
        <f t="shared" si="17"/>
        <v>4740</v>
      </c>
      <c r="J381" s="4">
        <f t="shared" si="16"/>
        <v>25.3245</v>
      </c>
      <c r="K381" s="126">
        <f t="shared" si="15"/>
        <v>120038.13</v>
      </c>
    </row>
    <row r="382" spans="1:11">
      <c r="A382" s="35">
        <v>94009</v>
      </c>
      <c r="B382" s="273" t="s">
        <v>437</v>
      </c>
      <c r="C382" s="191">
        <v>22</v>
      </c>
      <c r="D382" s="191"/>
      <c r="E382" s="270"/>
      <c r="F382" s="270"/>
      <c r="H382" s="126">
        <f t="shared" si="17"/>
        <v>22</v>
      </c>
      <c r="J382" s="4">
        <f t="shared" si="16"/>
        <v>25.3245</v>
      </c>
      <c r="K382" s="126">
        <f t="shared" si="15"/>
        <v>557.14</v>
      </c>
    </row>
    <row r="383" spans="1:11">
      <c r="A383" s="35">
        <v>94010</v>
      </c>
      <c r="B383" s="273" t="s">
        <v>438</v>
      </c>
      <c r="C383" s="191">
        <v>3740.16</v>
      </c>
      <c r="D383" s="191"/>
      <c r="E383" s="270"/>
      <c r="F383" s="270"/>
      <c r="H383" s="126">
        <f t="shared" si="17"/>
        <v>3740.16</v>
      </c>
      <c r="J383" s="4">
        <f t="shared" si="16"/>
        <v>25.3245</v>
      </c>
      <c r="K383" s="126">
        <f t="shared" si="15"/>
        <v>94717.68</v>
      </c>
    </row>
    <row r="384" spans="1:11">
      <c r="A384" s="35">
        <v>94011</v>
      </c>
      <c r="B384" s="273" t="s">
        <v>439</v>
      </c>
      <c r="C384" s="191">
        <v>474.6</v>
      </c>
      <c r="D384" s="191"/>
      <c r="E384" s="270"/>
      <c r="F384" s="270"/>
      <c r="H384" s="126">
        <f t="shared" si="17"/>
        <v>474.6</v>
      </c>
      <c r="J384" s="4">
        <f t="shared" si="16"/>
        <v>25.3245</v>
      </c>
      <c r="K384" s="126">
        <f t="shared" si="15"/>
        <v>12019.01</v>
      </c>
    </row>
    <row r="385" spans="1:11">
      <c r="A385" s="35">
        <v>94012</v>
      </c>
      <c r="B385" s="273" t="s">
        <v>440</v>
      </c>
      <c r="C385" s="191">
        <v>11091.53</v>
      </c>
      <c r="D385" s="191"/>
      <c r="E385" s="270"/>
      <c r="F385" s="270"/>
      <c r="H385" s="126">
        <f t="shared" si="17"/>
        <v>11091.53</v>
      </c>
      <c r="J385" s="4">
        <f t="shared" si="16"/>
        <v>25.3245</v>
      </c>
      <c r="K385" s="126">
        <f t="shared" si="15"/>
        <v>280887.45</v>
      </c>
    </row>
    <row r="386" spans="1:11">
      <c r="A386" s="35">
        <v>94013</v>
      </c>
      <c r="B386" s="273" t="s">
        <v>441</v>
      </c>
      <c r="C386" s="191"/>
      <c r="D386" s="191"/>
      <c r="E386" s="270"/>
      <c r="F386" s="270"/>
      <c r="H386" s="126">
        <f t="shared" si="17"/>
        <v>0</v>
      </c>
      <c r="J386" s="4">
        <f t="shared" si="16"/>
        <v>25.3245</v>
      </c>
      <c r="K386" s="126">
        <f t="shared" si="15"/>
        <v>0</v>
      </c>
    </row>
    <row r="387" spans="1:11">
      <c r="A387" s="274">
        <v>94014</v>
      </c>
      <c r="B387" s="275" t="s">
        <v>465</v>
      </c>
      <c r="C387" s="192"/>
      <c r="D387" s="192"/>
      <c r="E387" s="192"/>
      <c r="F387" s="192"/>
      <c r="G387" s="130"/>
      <c r="H387" s="130">
        <f t="shared" si="17"/>
        <v>0</v>
      </c>
      <c r="J387" s="4">
        <f t="shared" si="16"/>
        <v>25.3245</v>
      </c>
      <c r="K387" s="130">
        <f t="shared" si="15"/>
        <v>0</v>
      </c>
    </row>
    <row r="388" spans="1:11">
      <c r="A388" s="35">
        <v>94015</v>
      </c>
      <c r="B388" s="273" t="s">
        <v>466</v>
      </c>
      <c r="C388" s="191"/>
      <c r="D388" s="191"/>
      <c r="E388" s="270"/>
      <c r="F388" s="270"/>
      <c r="H388" s="126">
        <f t="shared" si="17"/>
        <v>0</v>
      </c>
      <c r="J388" s="4">
        <f t="shared" si="16"/>
        <v>25.3245</v>
      </c>
      <c r="K388" s="126">
        <f t="shared" si="15"/>
        <v>0</v>
      </c>
    </row>
    <row r="389" spans="1:11">
      <c r="A389" s="274">
        <v>94016</v>
      </c>
      <c r="B389" s="275" t="s">
        <v>442</v>
      </c>
      <c r="C389" s="192">
        <v>157949.1</v>
      </c>
      <c r="D389" s="192"/>
      <c r="E389" s="192">
        <v>5799.63</v>
      </c>
      <c r="F389" s="192"/>
      <c r="G389" s="130"/>
      <c r="H389" s="130">
        <f t="shared" si="17"/>
        <v>163748.73000000001</v>
      </c>
      <c r="J389" s="4">
        <f t="shared" si="16"/>
        <v>25.3245</v>
      </c>
      <c r="K389" s="130">
        <f t="shared" si="15"/>
        <v>4146854.71</v>
      </c>
    </row>
    <row r="390" spans="1:11">
      <c r="A390" s="35">
        <v>94017</v>
      </c>
      <c r="B390" s="273" t="s">
        <v>443</v>
      </c>
      <c r="C390" s="191"/>
      <c r="D390" s="191"/>
      <c r="E390" s="270"/>
      <c r="F390" s="270"/>
      <c r="H390" s="126">
        <f t="shared" si="17"/>
        <v>0</v>
      </c>
      <c r="J390" s="4">
        <f t="shared" si="16"/>
        <v>25.3245</v>
      </c>
      <c r="K390" s="126">
        <f t="shared" si="15"/>
        <v>0</v>
      </c>
    </row>
    <row r="391" spans="1:11">
      <c r="A391" s="35">
        <v>94018</v>
      </c>
      <c r="B391" s="273" t="s">
        <v>444</v>
      </c>
      <c r="C391" s="191">
        <v>494</v>
      </c>
      <c r="D391" s="191"/>
      <c r="E391" s="270"/>
      <c r="F391" s="270"/>
      <c r="H391" s="126">
        <f t="shared" si="17"/>
        <v>494</v>
      </c>
      <c r="J391" s="4">
        <f t="shared" si="16"/>
        <v>25.3245</v>
      </c>
      <c r="K391" s="126">
        <f t="shared" si="15"/>
        <v>12510.3</v>
      </c>
    </row>
    <row r="392" spans="1:11">
      <c r="A392" s="35">
        <v>94019</v>
      </c>
      <c r="B392" s="273" t="s">
        <v>417</v>
      </c>
      <c r="C392" s="191">
        <v>21649.9</v>
      </c>
      <c r="D392" s="191"/>
      <c r="E392" s="270"/>
      <c r="F392" s="270"/>
      <c r="H392" s="126">
        <f t="shared" si="17"/>
        <v>21649.9</v>
      </c>
      <c r="J392" s="4">
        <f t="shared" si="16"/>
        <v>25.3245</v>
      </c>
      <c r="K392" s="126">
        <f t="shared" ref="K392:K428" si="18">ROUND(H392*J392,2)</f>
        <v>548272.89</v>
      </c>
    </row>
    <row r="393" spans="1:11">
      <c r="A393" s="35">
        <v>94020</v>
      </c>
      <c r="B393" s="269" t="s">
        <v>384</v>
      </c>
      <c r="C393" s="191"/>
      <c r="D393" s="191"/>
      <c r="E393" s="270"/>
      <c r="F393" s="270"/>
      <c r="H393" s="126">
        <f t="shared" si="17"/>
        <v>0</v>
      </c>
      <c r="J393" s="4">
        <f t="shared" ref="J393:J428" si="19">J392</f>
        <v>25.3245</v>
      </c>
      <c r="K393" s="126">
        <f t="shared" si="18"/>
        <v>0</v>
      </c>
    </row>
    <row r="394" spans="1:11">
      <c r="A394" s="35">
        <v>94021</v>
      </c>
      <c r="B394" s="273" t="s">
        <v>445</v>
      </c>
      <c r="C394" s="191"/>
      <c r="D394" s="191"/>
      <c r="E394" s="270"/>
      <c r="F394" s="270"/>
      <c r="H394" s="126">
        <f t="shared" si="17"/>
        <v>0</v>
      </c>
      <c r="J394" s="4">
        <f t="shared" si="19"/>
        <v>25.3245</v>
      </c>
      <c r="K394" s="126">
        <f t="shared" si="18"/>
        <v>0</v>
      </c>
    </row>
    <row r="395" spans="1:11">
      <c r="A395" s="35">
        <v>94022</v>
      </c>
      <c r="B395" s="273" t="s">
        <v>446</v>
      </c>
      <c r="C395" s="191">
        <v>67968.929999999993</v>
      </c>
      <c r="D395" s="191"/>
      <c r="E395" s="270"/>
      <c r="F395" s="270"/>
      <c r="H395" s="126">
        <f t="shared" si="17"/>
        <v>67968.929999999993</v>
      </c>
      <c r="J395" s="4">
        <f t="shared" si="19"/>
        <v>25.3245</v>
      </c>
      <c r="K395" s="126">
        <f t="shared" si="18"/>
        <v>1721279.17</v>
      </c>
    </row>
    <row r="396" spans="1:11">
      <c r="A396" s="35">
        <v>94023</v>
      </c>
      <c r="B396" s="273" t="s">
        <v>447</v>
      </c>
      <c r="C396" s="191">
        <v>50</v>
      </c>
      <c r="D396" s="191"/>
      <c r="E396" s="270"/>
      <c r="F396" s="270"/>
      <c r="H396" s="126">
        <f t="shared" si="17"/>
        <v>50</v>
      </c>
      <c r="J396" s="4">
        <f t="shared" si="19"/>
        <v>25.3245</v>
      </c>
      <c r="K396" s="126">
        <f t="shared" si="18"/>
        <v>1266.23</v>
      </c>
    </row>
    <row r="397" spans="1:11">
      <c r="A397" s="35">
        <v>94024</v>
      </c>
      <c r="B397" s="273" t="s">
        <v>448</v>
      </c>
      <c r="C397" s="191">
        <v>563.38</v>
      </c>
      <c r="D397" s="191"/>
      <c r="E397" s="270"/>
      <c r="F397" s="270"/>
      <c r="H397" s="126">
        <f t="shared" si="17"/>
        <v>563.38</v>
      </c>
      <c r="J397" s="4">
        <f t="shared" si="19"/>
        <v>25.3245</v>
      </c>
      <c r="K397" s="126">
        <f t="shared" si="18"/>
        <v>14267.32</v>
      </c>
    </row>
    <row r="398" spans="1:11">
      <c r="A398" s="35">
        <v>94025</v>
      </c>
      <c r="B398" s="273" t="s">
        <v>449</v>
      </c>
      <c r="C398" s="191">
        <v>202.75</v>
      </c>
      <c r="D398" s="191"/>
      <c r="E398" s="270"/>
      <c r="F398" s="270"/>
      <c r="H398" s="126">
        <f t="shared" si="17"/>
        <v>202.75</v>
      </c>
      <c r="J398" s="4">
        <f t="shared" si="19"/>
        <v>25.3245</v>
      </c>
      <c r="K398" s="126">
        <f t="shared" si="18"/>
        <v>5134.54</v>
      </c>
    </row>
    <row r="399" spans="1:11">
      <c r="A399" s="274">
        <v>94026</v>
      </c>
      <c r="B399" s="272" t="s">
        <v>488</v>
      </c>
      <c r="C399" s="192">
        <v>249383.27</v>
      </c>
      <c r="D399" s="192"/>
      <c r="E399" s="192">
        <v>142208.23000000001</v>
      </c>
      <c r="F399" s="192">
        <v>64268.689999999988</v>
      </c>
      <c r="G399" s="130"/>
      <c r="H399" s="130">
        <f t="shared" ref="H399:H428" si="20">ROUND(C399-D399+E399-F399,2)</f>
        <v>327322.81</v>
      </c>
      <c r="J399" s="4">
        <f t="shared" si="19"/>
        <v>25.3245</v>
      </c>
      <c r="K399" s="130">
        <f t="shared" si="18"/>
        <v>8289286.5</v>
      </c>
    </row>
    <row r="400" spans="1:11">
      <c r="A400" s="35">
        <v>94027</v>
      </c>
      <c r="B400" s="273" t="s">
        <v>450</v>
      </c>
      <c r="C400" s="191">
        <v>1480.86</v>
      </c>
      <c r="D400" s="191"/>
      <c r="E400" s="270"/>
      <c r="F400" s="270"/>
      <c r="H400" s="126">
        <f t="shared" si="20"/>
        <v>1480.86</v>
      </c>
      <c r="J400" s="4">
        <f t="shared" si="19"/>
        <v>25.3245</v>
      </c>
      <c r="K400" s="126">
        <f t="shared" si="18"/>
        <v>37502.04</v>
      </c>
    </row>
    <row r="401" spans="1:11">
      <c r="A401" s="35">
        <v>94028</v>
      </c>
      <c r="B401" s="4" t="s">
        <v>451</v>
      </c>
      <c r="C401" s="191"/>
      <c r="D401" s="191"/>
      <c r="E401" s="270"/>
      <c r="F401" s="270"/>
      <c r="H401" s="126">
        <f t="shared" si="20"/>
        <v>0</v>
      </c>
      <c r="J401" s="4">
        <f t="shared" si="19"/>
        <v>25.3245</v>
      </c>
      <c r="K401" s="126">
        <f t="shared" si="18"/>
        <v>0</v>
      </c>
    </row>
    <row r="402" spans="1:11">
      <c r="A402" s="35">
        <v>94029</v>
      </c>
      <c r="B402" s="4" t="s">
        <v>584</v>
      </c>
      <c r="C402" s="191">
        <v>3579.93</v>
      </c>
      <c r="D402" s="191"/>
      <c r="E402" s="270">
        <v>19175.34</v>
      </c>
      <c r="F402" s="270"/>
      <c r="H402" s="126">
        <f t="shared" si="20"/>
        <v>22755.27</v>
      </c>
      <c r="J402" s="4">
        <f t="shared" si="19"/>
        <v>25.3245</v>
      </c>
      <c r="K402" s="126">
        <f t="shared" si="18"/>
        <v>576265.84</v>
      </c>
    </row>
    <row r="403" spans="1:11">
      <c r="A403" s="35">
        <v>95001</v>
      </c>
      <c r="B403" s="269" t="s">
        <v>397</v>
      </c>
      <c r="C403" s="191"/>
      <c r="D403" s="191"/>
      <c r="E403" s="270"/>
      <c r="F403" s="270"/>
      <c r="H403" s="126">
        <f t="shared" si="20"/>
        <v>0</v>
      </c>
      <c r="J403" s="4">
        <f t="shared" si="19"/>
        <v>25.3245</v>
      </c>
      <c r="K403" s="126">
        <f t="shared" si="18"/>
        <v>0</v>
      </c>
    </row>
    <row r="404" spans="1:11">
      <c r="A404" s="35">
        <v>95002</v>
      </c>
      <c r="B404" s="269" t="s">
        <v>398</v>
      </c>
      <c r="C404" s="191">
        <v>43520.58</v>
      </c>
      <c r="D404" s="191"/>
      <c r="E404" s="270"/>
      <c r="F404" s="270"/>
      <c r="H404" s="126">
        <f t="shared" si="20"/>
        <v>43520.58</v>
      </c>
      <c r="J404" s="4">
        <f t="shared" si="19"/>
        <v>25.3245</v>
      </c>
      <c r="K404" s="126">
        <f t="shared" si="18"/>
        <v>1102136.93</v>
      </c>
    </row>
    <row r="405" spans="1:11">
      <c r="A405" s="35">
        <v>95003</v>
      </c>
      <c r="B405" s="269" t="s">
        <v>399</v>
      </c>
      <c r="C405" s="191">
        <v>7357.95</v>
      </c>
      <c r="D405" s="191"/>
      <c r="E405" s="270"/>
      <c r="F405" s="270"/>
      <c r="H405" s="126">
        <f t="shared" si="20"/>
        <v>7357.95</v>
      </c>
      <c r="J405" s="4">
        <f t="shared" si="19"/>
        <v>25.3245</v>
      </c>
      <c r="K405" s="126">
        <f t="shared" si="18"/>
        <v>186336.4</v>
      </c>
    </row>
    <row r="406" spans="1:11">
      <c r="A406" s="35">
        <v>96001</v>
      </c>
      <c r="B406" s="269" t="s">
        <v>453</v>
      </c>
      <c r="C406" s="191">
        <v>5500.02</v>
      </c>
      <c r="D406" s="191"/>
      <c r="E406" s="270"/>
      <c r="F406" s="270"/>
      <c r="H406" s="126">
        <f t="shared" si="20"/>
        <v>5500.02</v>
      </c>
      <c r="J406" s="4">
        <f t="shared" si="19"/>
        <v>25.3245</v>
      </c>
      <c r="K406" s="126">
        <f t="shared" si="18"/>
        <v>139285.26</v>
      </c>
    </row>
    <row r="407" spans="1:11">
      <c r="A407" s="35">
        <v>96002</v>
      </c>
      <c r="B407" s="269" t="s">
        <v>454</v>
      </c>
      <c r="C407" s="191">
        <v>300</v>
      </c>
      <c r="D407" s="191"/>
      <c r="E407" s="270"/>
      <c r="F407" s="270"/>
      <c r="H407" s="126">
        <f t="shared" si="20"/>
        <v>300</v>
      </c>
      <c r="J407" s="4">
        <f t="shared" si="19"/>
        <v>25.3245</v>
      </c>
      <c r="K407" s="126">
        <f t="shared" si="18"/>
        <v>7597.35</v>
      </c>
    </row>
    <row r="408" spans="1:11">
      <c r="A408" s="35">
        <v>96003</v>
      </c>
      <c r="B408" s="269" t="s">
        <v>455</v>
      </c>
      <c r="C408" s="191">
        <v>1000.02</v>
      </c>
      <c r="D408" s="191"/>
      <c r="E408" s="270"/>
      <c r="F408" s="270"/>
      <c r="H408" s="126">
        <f t="shared" si="20"/>
        <v>1000.02</v>
      </c>
      <c r="J408" s="4">
        <f t="shared" si="19"/>
        <v>25.3245</v>
      </c>
      <c r="K408" s="126">
        <f t="shared" si="18"/>
        <v>25325.01</v>
      </c>
    </row>
    <row r="409" spans="1:11">
      <c r="A409" s="35">
        <v>96004</v>
      </c>
      <c r="B409" s="269" t="s">
        <v>456</v>
      </c>
      <c r="C409" s="191"/>
      <c r="D409" s="191"/>
      <c r="E409" s="270"/>
      <c r="F409" s="270"/>
      <c r="H409" s="126">
        <f t="shared" si="20"/>
        <v>0</v>
      </c>
      <c r="J409" s="4">
        <f t="shared" si="19"/>
        <v>25.3245</v>
      </c>
      <c r="K409" s="126">
        <f t="shared" si="18"/>
        <v>0</v>
      </c>
    </row>
    <row r="410" spans="1:11">
      <c r="A410" s="35">
        <v>96005</v>
      </c>
      <c r="B410" s="269" t="s">
        <v>457</v>
      </c>
      <c r="C410" s="191">
        <v>650</v>
      </c>
      <c r="D410" s="191"/>
      <c r="E410" s="270"/>
      <c r="F410" s="270"/>
      <c r="H410" s="126">
        <f t="shared" si="20"/>
        <v>650</v>
      </c>
      <c r="J410" s="4">
        <f t="shared" si="19"/>
        <v>25.3245</v>
      </c>
      <c r="K410" s="126">
        <f t="shared" si="18"/>
        <v>16460.93</v>
      </c>
    </row>
    <row r="411" spans="1:11">
      <c r="A411" s="35">
        <v>96006</v>
      </c>
      <c r="B411" s="269" t="s">
        <v>577</v>
      </c>
      <c r="C411" s="191"/>
      <c r="D411" s="191"/>
      <c r="E411" s="270"/>
      <c r="F411" s="270"/>
      <c r="H411" s="126">
        <f t="shared" si="20"/>
        <v>0</v>
      </c>
      <c r="J411" s="4">
        <f t="shared" si="19"/>
        <v>25.3245</v>
      </c>
      <c r="K411" s="126">
        <f t="shared" si="18"/>
        <v>0</v>
      </c>
    </row>
    <row r="412" spans="1:11">
      <c r="A412" s="35">
        <v>96007</v>
      </c>
      <c r="B412" s="269" t="s">
        <v>458</v>
      </c>
      <c r="C412" s="191"/>
      <c r="D412" s="191"/>
      <c r="E412" s="270"/>
      <c r="F412" s="270"/>
      <c r="H412" s="126">
        <f t="shared" si="20"/>
        <v>0</v>
      </c>
      <c r="J412" s="4">
        <f t="shared" si="19"/>
        <v>25.3245</v>
      </c>
      <c r="K412" s="126">
        <f t="shared" si="18"/>
        <v>0</v>
      </c>
    </row>
    <row r="413" spans="1:11">
      <c r="A413" s="35">
        <v>96008</v>
      </c>
      <c r="B413" s="269" t="s">
        <v>459</v>
      </c>
      <c r="C413" s="191">
        <v>500</v>
      </c>
      <c r="D413" s="191"/>
      <c r="E413" s="270"/>
      <c r="F413" s="270"/>
      <c r="H413" s="126">
        <f t="shared" si="20"/>
        <v>500</v>
      </c>
      <c r="J413" s="4">
        <f t="shared" si="19"/>
        <v>25.3245</v>
      </c>
      <c r="K413" s="126">
        <f t="shared" si="18"/>
        <v>12662.25</v>
      </c>
    </row>
    <row r="414" spans="1:11">
      <c r="A414" s="35">
        <v>97001</v>
      </c>
      <c r="B414" s="269" t="s">
        <v>463</v>
      </c>
      <c r="C414" s="191"/>
      <c r="D414" s="191">
        <v>24308.720000000001</v>
      </c>
      <c r="E414" s="270"/>
      <c r="F414" s="270"/>
      <c r="H414" s="126">
        <f t="shared" si="20"/>
        <v>-24308.720000000001</v>
      </c>
      <c r="J414" s="4">
        <f t="shared" si="19"/>
        <v>25.3245</v>
      </c>
      <c r="K414" s="126">
        <f t="shared" si="18"/>
        <v>-615606.18000000005</v>
      </c>
    </row>
    <row r="415" spans="1:11">
      <c r="A415" s="35">
        <v>97002</v>
      </c>
      <c r="B415" s="269" t="s">
        <v>464</v>
      </c>
      <c r="C415" s="191">
        <v>169100.96</v>
      </c>
      <c r="D415" s="191"/>
      <c r="E415" s="270"/>
      <c r="F415" s="270"/>
      <c r="H415" s="126">
        <f t="shared" si="20"/>
        <v>169100.96</v>
      </c>
      <c r="J415" s="4">
        <f t="shared" si="19"/>
        <v>25.3245</v>
      </c>
      <c r="K415" s="126">
        <f t="shared" si="18"/>
        <v>4282397.26</v>
      </c>
    </row>
    <row r="416" spans="1:11">
      <c r="A416" s="35">
        <v>97003</v>
      </c>
      <c r="B416" s="269" t="s">
        <v>460</v>
      </c>
      <c r="C416" s="191">
        <v>12472.28</v>
      </c>
      <c r="D416" s="191"/>
      <c r="E416" s="270"/>
      <c r="F416" s="270"/>
      <c r="H416" s="126">
        <f t="shared" si="20"/>
        <v>12472.28</v>
      </c>
      <c r="J416" s="4">
        <f t="shared" si="19"/>
        <v>25.3245</v>
      </c>
      <c r="K416" s="126">
        <f t="shared" si="18"/>
        <v>315854.25</v>
      </c>
    </row>
    <row r="417" spans="1:11">
      <c r="A417" s="35">
        <v>97004</v>
      </c>
      <c r="B417" s="269" t="s">
        <v>461</v>
      </c>
      <c r="C417" s="191">
        <v>13925.45</v>
      </c>
      <c r="D417" s="191"/>
      <c r="E417" s="270"/>
      <c r="F417" s="270"/>
      <c r="H417" s="126">
        <f t="shared" si="20"/>
        <v>13925.45</v>
      </c>
      <c r="J417" s="4">
        <f t="shared" si="19"/>
        <v>25.3245</v>
      </c>
      <c r="K417" s="126">
        <f t="shared" si="18"/>
        <v>352655.06</v>
      </c>
    </row>
    <row r="418" spans="1:11">
      <c r="A418" s="274">
        <v>97005</v>
      </c>
      <c r="B418" s="272" t="s">
        <v>467</v>
      </c>
      <c r="C418" s="192">
        <v>14861.11</v>
      </c>
      <c r="D418" s="192"/>
      <c r="E418" s="192"/>
      <c r="F418" s="192"/>
      <c r="G418" s="130"/>
      <c r="H418" s="130">
        <f t="shared" si="20"/>
        <v>14861.11</v>
      </c>
      <c r="J418" s="4">
        <f t="shared" si="19"/>
        <v>25.3245</v>
      </c>
      <c r="K418" s="130">
        <f t="shared" si="18"/>
        <v>376350.18</v>
      </c>
    </row>
    <row r="419" spans="1:11">
      <c r="A419" s="268">
        <v>97006</v>
      </c>
      <c r="B419" s="273" t="s">
        <v>468</v>
      </c>
      <c r="C419" s="191"/>
      <c r="D419" s="191"/>
      <c r="E419" s="270"/>
      <c r="F419" s="270"/>
      <c r="H419" s="126">
        <f t="shared" si="20"/>
        <v>0</v>
      </c>
      <c r="J419" s="4">
        <f t="shared" si="19"/>
        <v>25.3245</v>
      </c>
      <c r="K419" s="126">
        <f t="shared" si="18"/>
        <v>0</v>
      </c>
    </row>
    <row r="420" spans="1:11">
      <c r="A420" s="268">
        <v>98000</v>
      </c>
      <c r="B420" s="273" t="s">
        <v>492</v>
      </c>
      <c r="C420" s="191"/>
      <c r="D420" s="191"/>
      <c r="E420" s="270"/>
      <c r="F420" s="270"/>
      <c r="H420" s="126">
        <f t="shared" si="20"/>
        <v>0</v>
      </c>
      <c r="J420" s="4">
        <f t="shared" si="19"/>
        <v>25.3245</v>
      </c>
      <c r="K420" s="126">
        <f t="shared" si="18"/>
        <v>0</v>
      </c>
    </row>
    <row r="421" spans="1:11">
      <c r="A421" s="268">
        <v>98001</v>
      </c>
      <c r="B421" s="273" t="s">
        <v>493</v>
      </c>
      <c r="C421" s="191"/>
      <c r="D421" s="191"/>
      <c r="E421" s="270"/>
      <c r="F421" s="270"/>
      <c r="H421" s="126">
        <f t="shared" si="20"/>
        <v>0</v>
      </c>
      <c r="J421" s="4">
        <f t="shared" si="19"/>
        <v>25.3245</v>
      </c>
      <c r="K421" s="126">
        <f t="shared" si="18"/>
        <v>0</v>
      </c>
    </row>
    <row r="422" spans="1:11">
      <c r="A422" s="268">
        <v>98002</v>
      </c>
      <c r="B422" s="273" t="s">
        <v>494</v>
      </c>
      <c r="C422" s="191"/>
      <c r="D422" s="191"/>
      <c r="E422" s="270"/>
      <c r="F422" s="270"/>
      <c r="H422" s="126">
        <f t="shared" si="20"/>
        <v>0</v>
      </c>
      <c r="J422" s="4">
        <f t="shared" si="19"/>
        <v>25.3245</v>
      </c>
      <c r="K422" s="126">
        <f t="shared" si="18"/>
        <v>0</v>
      </c>
    </row>
    <row r="423" spans="1:11">
      <c r="A423" s="268">
        <v>60001</v>
      </c>
      <c r="B423" s="273" t="s">
        <v>392</v>
      </c>
      <c r="C423" s="191"/>
      <c r="D423" s="191"/>
      <c r="E423" s="270"/>
      <c r="F423" s="270"/>
      <c r="H423" s="126">
        <f t="shared" si="20"/>
        <v>0</v>
      </c>
      <c r="J423" s="4">
        <f t="shared" si="19"/>
        <v>25.3245</v>
      </c>
      <c r="K423" s="126">
        <f t="shared" si="18"/>
        <v>0</v>
      </c>
    </row>
    <row r="424" spans="1:11">
      <c r="A424" s="268">
        <v>60002</v>
      </c>
      <c r="B424" s="273" t="s">
        <v>393</v>
      </c>
      <c r="C424" s="191"/>
      <c r="D424" s="191">
        <v>9689.9</v>
      </c>
      <c r="E424" s="270"/>
      <c r="F424" s="270"/>
      <c r="H424" s="126">
        <f t="shared" si="20"/>
        <v>-9689.9</v>
      </c>
      <c r="J424" s="4">
        <f t="shared" si="19"/>
        <v>25.3245</v>
      </c>
      <c r="K424" s="126">
        <f t="shared" si="18"/>
        <v>-245391.87</v>
      </c>
    </row>
    <row r="425" spans="1:11">
      <c r="A425" s="35">
        <v>60003</v>
      </c>
      <c r="B425" s="269" t="s">
        <v>394</v>
      </c>
      <c r="C425" s="191"/>
      <c r="D425" s="191">
        <v>3311.49</v>
      </c>
      <c r="E425" s="270"/>
      <c r="F425" s="270"/>
      <c r="H425" s="126">
        <f t="shared" si="20"/>
        <v>-3311.49</v>
      </c>
      <c r="J425" s="4">
        <f t="shared" si="19"/>
        <v>25.3245</v>
      </c>
      <c r="K425" s="126">
        <f t="shared" si="18"/>
        <v>-83861.83</v>
      </c>
    </row>
    <row r="426" spans="1:11">
      <c r="A426" s="35">
        <v>60004</v>
      </c>
      <c r="B426" s="269" t="s">
        <v>395</v>
      </c>
      <c r="C426" s="191"/>
      <c r="D426" s="191">
        <v>33014.160000000003</v>
      </c>
      <c r="E426" s="270"/>
      <c r="F426" s="270"/>
      <c r="H426" s="126">
        <f t="shared" si="20"/>
        <v>-33014.160000000003</v>
      </c>
      <c r="J426" s="4">
        <f t="shared" si="19"/>
        <v>25.3245</v>
      </c>
      <c r="K426" s="126">
        <f t="shared" si="18"/>
        <v>-836067.09</v>
      </c>
    </row>
    <row r="427" spans="1:11">
      <c r="A427" s="35">
        <v>60005</v>
      </c>
      <c r="B427" s="269" t="s">
        <v>396</v>
      </c>
      <c r="C427" s="191"/>
      <c r="D427" s="191">
        <v>1265815.02</v>
      </c>
      <c r="E427" s="270"/>
      <c r="F427" s="270"/>
      <c r="H427" s="126">
        <f t="shared" si="20"/>
        <v>-1265815.02</v>
      </c>
      <c r="J427" s="4">
        <f t="shared" si="19"/>
        <v>25.3245</v>
      </c>
      <c r="K427" s="126">
        <f t="shared" si="18"/>
        <v>-32056132.469999999</v>
      </c>
    </row>
    <row r="428" spans="1:11">
      <c r="A428" s="35">
        <v>60006</v>
      </c>
      <c r="B428" s="269" t="s">
        <v>462</v>
      </c>
      <c r="C428" s="278"/>
      <c r="D428" s="278"/>
      <c r="E428" s="279"/>
      <c r="F428" s="279"/>
      <c r="H428" s="126">
        <f t="shared" si="20"/>
        <v>0</v>
      </c>
      <c r="J428" s="4">
        <f t="shared" si="19"/>
        <v>25.3245</v>
      </c>
      <c r="K428" s="126">
        <f t="shared" si="18"/>
        <v>0</v>
      </c>
    </row>
    <row r="429" spans="1:11" ht="15" thickBot="1">
      <c r="A429" s="268"/>
      <c r="B429" s="269" t="s">
        <v>489</v>
      </c>
      <c r="C429" s="280">
        <f>SUM(C8:C428)</f>
        <v>12163512.809999993</v>
      </c>
      <c r="D429" s="280">
        <f t="shared" ref="D429:F429" si="21">SUM(D8:D428)</f>
        <v>12163512.810000002</v>
      </c>
      <c r="E429" s="280">
        <f t="shared" si="21"/>
        <v>392970.63000000006</v>
      </c>
      <c r="F429" s="280">
        <f t="shared" si="21"/>
        <v>392970.63</v>
      </c>
      <c r="H429" s="40">
        <f t="shared" ref="H429" si="22">SUM(H8:H428)</f>
        <v>1.1641532182693481E-9</v>
      </c>
      <c r="K429" s="40">
        <f t="shared" ref="K429" si="23">SUM(K8:K428)</f>
        <v>5.0000030547380447E-2</v>
      </c>
    </row>
    <row r="430" spans="1:11" ht="15" thickTop="1">
      <c r="A430" s="269"/>
      <c r="D430" s="281">
        <f>C429-D429</f>
        <v>0</v>
      </c>
      <c r="F430" s="281">
        <f>E429-F429</f>
        <v>0</v>
      </c>
    </row>
    <row r="448" ht="17.899999999999999" customHeight="1"/>
  </sheetData>
  <conditionalFormatting sqref="C113">
    <cfRule type="duplicateValues" dxfId="2" priority="3"/>
  </conditionalFormatting>
  <conditionalFormatting sqref="D177">
    <cfRule type="duplicateValues" dxfId="1" priority="1"/>
  </conditionalFormatting>
  <conditionalFormatting sqref="D253">
    <cfRule type="duplicateValues" dxfId="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workbookViewId="0">
      <selection activeCell="H5" sqref="H5:H57"/>
    </sheetView>
  </sheetViews>
  <sheetFormatPr defaultColWidth="8.84375" defaultRowHeight="12.9"/>
  <cols>
    <col min="1" max="1" width="28.4609375" style="196" customWidth="1"/>
    <col min="2" max="2" width="16.84375" style="196" customWidth="1"/>
    <col min="3" max="14" width="12.53515625" style="196" customWidth="1"/>
    <col min="15" max="15" width="8.4609375" style="196" customWidth="1"/>
    <col min="16" max="27" width="12.53515625" style="196" customWidth="1"/>
    <col min="28" max="16384" width="8.84375" style="196"/>
  </cols>
  <sheetData>
    <row r="1" spans="1:27">
      <c r="A1" s="193" t="s">
        <v>514</v>
      </c>
      <c r="B1" s="194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</row>
    <row r="2" spans="1:27">
      <c r="A2" s="193" t="s">
        <v>515</v>
      </c>
      <c r="B2" s="194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>
      <c r="A3" s="197"/>
      <c r="B3" s="194"/>
      <c r="C3" s="195"/>
      <c r="D3" s="195"/>
      <c r="E3" s="195"/>
      <c r="F3" s="198"/>
      <c r="G3" s="195"/>
      <c r="H3" s="195"/>
      <c r="I3" s="195"/>
      <c r="J3" s="195"/>
      <c r="K3" s="195"/>
      <c r="L3" s="195"/>
      <c r="M3" s="195"/>
      <c r="N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</row>
    <row r="4" spans="1:27">
      <c r="A4" s="194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55" t="s">
        <v>517</v>
      </c>
      <c r="B5" s="255" t="s">
        <v>518</v>
      </c>
      <c r="C5" s="256" t="s">
        <v>519</v>
      </c>
      <c r="D5" s="256" t="s">
        <v>520</v>
      </c>
      <c r="E5" s="256" t="s">
        <v>521</v>
      </c>
      <c r="F5" s="256" t="s">
        <v>522</v>
      </c>
      <c r="G5" s="256" t="s">
        <v>523</v>
      </c>
      <c r="H5" s="256" t="s">
        <v>524</v>
      </c>
      <c r="I5" s="256" t="s">
        <v>525</v>
      </c>
      <c r="J5" s="256" t="s">
        <v>526</v>
      </c>
      <c r="K5" s="256" t="s">
        <v>527</v>
      </c>
      <c r="L5" s="256" t="s">
        <v>528</v>
      </c>
      <c r="M5" s="256" t="s">
        <v>529</v>
      </c>
      <c r="N5" s="256" t="s">
        <v>530</v>
      </c>
      <c r="P5" s="257" t="str">
        <f>C5</f>
        <v>Jan</v>
      </c>
      <c r="Q5" s="257" t="str">
        <f t="shared" ref="Q5:AA5" si="1">D5</f>
        <v>Feb</v>
      </c>
      <c r="R5" s="257" t="str">
        <f t="shared" si="1"/>
        <v>Mar</v>
      </c>
      <c r="S5" s="257" t="str">
        <f t="shared" si="1"/>
        <v>Apr</v>
      </c>
      <c r="T5" s="257" t="str">
        <f t="shared" si="1"/>
        <v>May</v>
      </c>
      <c r="U5" s="257" t="str">
        <f t="shared" si="1"/>
        <v>Jun</v>
      </c>
      <c r="V5" s="257" t="str">
        <f t="shared" si="1"/>
        <v>Jul</v>
      </c>
      <c r="W5" s="257" t="str">
        <f t="shared" si="1"/>
        <v>Aug</v>
      </c>
      <c r="X5" s="257" t="str">
        <f t="shared" si="1"/>
        <v>Sep</v>
      </c>
      <c r="Y5" s="257" t="str">
        <f t="shared" si="1"/>
        <v>Oct</v>
      </c>
      <c r="Z5" s="257" t="str">
        <f t="shared" si="1"/>
        <v>Nov</v>
      </c>
      <c r="AA5" s="257" t="str">
        <f t="shared" si="1"/>
        <v>Dec</v>
      </c>
    </row>
    <row r="6" spans="1:27">
      <c r="A6" s="199" t="s">
        <v>531</v>
      </c>
      <c r="B6" s="200" t="s">
        <v>532</v>
      </c>
      <c r="C6" s="201">
        <v>34.024700000000003</v>
      </c>
      <c r="D6" s="201">
        <v>33.532600000000002</v>
      </c>
      <c r="E6" s="201">
        <v>33.570900000000002</v>
      </c>
      <c r="F6" s="201">
        <v>33.5045</v>
      </c>
      <c r="G6" s="201">
        <v>32.698500000000003</v>
      </c>
      <c r="H6" s="201">
        <v>32.379100000000001</v>
      </c>
      <c r="I6" s="201"/>
      <c r="J6" s="201"/>
      <c r="K6" s="201"/>
      <c r="L6" s="201"/>
      <c r="M6" s="201"/>
      <c r="N6" s="201"/>
      <c r="P6" s="202">
        <f>ROUND(AVERAGE($C6:C6),4)</f>
        <v>34.024700000000003</v>
      </c>
      <c r="Q6" s="202">
        <f>ROUND(AVERAGE($C6:D6),4)</f>
        <v>33.778700000000001</v>
      </c>
      <c r="R6" s="202">
        <f>ROUND(AVERAGE($C6:E6),4)</f>
        <v>33.709400000000002</v>
      </c>
      <c r="S6" s="202">
        <f>ROUND(AVERAGE($C6:F6),4)</f>
        <v>33.658200000000001</v>
      </c>
      <c r="T6" s="202">
        <f>ROUND(AVERAGE($C6:G6),4)</f>
        <v>33.466200000000001</v>
      </c>
      <c r="U6" s="202">
        <f>ROUND(AVERAGE($C6:H6),4)</f>
        <v>33.2851</v>
      </c>
      <c r="V6" s="202">
        <f>ROUND(AVERAGE($C6:I6),4)</f>
        <v>33.2851</v>
      </c>
      <c r="W6" s="202">
        <f>ROUND(AVERAGE($C6:J6),4)</f>
        <v>33.2851</v>
      </c>
      <c r="X6" s="202">
        <f>ROUND(AVERAGE($C6:K6),4)</f>
        <v>33.2851</v>
      </c>
      <c r="Y6" s="202">
        <f>ROUND(AVERAGE($C6:L6),4)</f>
        <v>33.2851</v>
      </c>
      <c r="Z6" s="202">
        <f>ROUND(AVERAGE($C6:M6),4)</f>
        <v>33.2851</v>
      </c>
      <c r="AA6" s="202">
        <f>ROUND(AVERAGE($C6:N6),4)</f>
        <v>33.2851</v>
      </c>
    </row>
    <row r="7" spans="1:27">
      <c r="A7" s="203" t="s">
        <v>531</v>
      </c>
      <c r="B7" s="204" t="s">
        <v>533</v>
      </c>
      <c r="C7" s="205">
        <v>34.107999999999997</v>
      </c>
      <c r="D7" s="205">
        <v>33.616999999999997</v>
      </c>
      <c r="E7" s="205">
        <v>33.654200000000003</v>
      </c>
      <c r="F7" s="205">
        <v>33.589500000000001</v>
      </c>
      <c r="G7" s="205">
        <v>32.784799999999997</v>
      </c>
      <c r="H7" s="205">
        <v>32.461300000000001</v>
      </c>
      <c r="I7" s="205"/>
      <c r="J7" s="205"/>
      <c r="K7" s="205"/>
      <c r="L7" s="205"/>
      <c r="M7" s="205"/>
      <c r="N7" s="205"/>
      <c r="P7" s="206">
        <f>ROUND(AVERAGE($C7:C7),4)</f>
        <v>34.107999999999997</v>
      </c>
      <c r="Q7" s="206">
        <f>ROUND(AVERAGE($C7:D7),4)</f>
        <v>33.862499999999997</v>
      </c>
      <c r="R7" s="206">
        <f>ROUND(AVERAGE($C7:E7),4)</f>
        <v>33.793100000000003</v>
      </c>
      <c r="S7" s="206">
        <f>ROUND(AVERAGE($C7:F7),4)</f>
        <v>33.742199999999997</v>
      </c>
      <c r="T7" s="206">
        <f>ROUND(AVERAGE($C7:G7),4)</f>
        <v>33.550699999999999</v>
      </c>
      <c r="U7" s="206">
        <f>ROUND(AVERAGE($C7:H7),4)</f>
        <v>33.369100000000003</v>
      </c>
      <c r="V7" s="206">
        <f>ROUND(AVERAGE($C7:I7),4)</f>
        <v>33.369100000000003</v>
      </c>
      <c r="W7" s="206">
        <f>ROUND(AVERAGE($C7:J7),4)</f>
        <v>33.369100000000003</v>
      </c>
      <c r="X7" s="206">
        <f>ROUND(AVERAGE($C7:K7),4)</f>
        <v>33.369100000000003</v>
      </c>
      <c r="Y7" s="206">
        <f>ROUND(AVERAGE($C7:L7),4)</f>
        <v>33.369100000000003</v>
      </c>
      <c r="Z7" s="206">
        <f>ROUND(AVERAGE($C7:M7),4)</f>
        <v>33.369100000000003</v>
      </c>
      <c r="AA7" s="206">
        <f>ROUND(AVERAGE($C7:N7),4)</f>
        <v>33.369100000000003</v>
      </c>
    </row>
    <row r="8" spans="1:27">
      <c r="A8" s="203" t="s">
        <v>531</v>
      </c>
      <c r="B8" s="204" t="s">
        <v>534</v>
      </c>
      <c r="C8" s="205">
        <v>34.430500000000002</v>
      </c>
      <c r="D8" s="205">
        <v>33.938499999999998</v>
      </c>
      <c r="E8" s="205">
        <v>33.976799999999997</v>
      </c>
      <c r="F8" s="205">
        <v>33.9148</v>
      </c>
      <c r="G8" s="205">
        <v>33.107599999999998</v>
      </c>
      <c r="H8" s="205">
        <v>32.784399999999998</v>
      </c>
      <c r="I8" s="205"/>
      <c r="J8" s="205"/>
      <c r="K8" s="205"/>
      <c r="L8" s="205"/>
      <c r="M8" s="205"/>
      <c r="N8" s="205"/>
      <c r="P8" s="206">
        <f>ROUND(AVERAGE($C8:C8),4)</f>
        <v>34.430500000000002</v>
      </c>
      <c r="Q8" s="206">
        <f>ROUND(AVERAGE($C8:D8),4)</f>
        <v>34.1845</v>
      </c>
      <c r="R8" s="206">
        <f>ROUND(AVERAGE($C8:E8),4)</f>
        <v>34.115299999999998</v>
      </c>
      <c r="S8" s="206">
        <f>ROUND(AVERAGE($C8:F8),4)</f>
        <v>34.065199999999997</v>
      </c>
      <c r="T8" s="206">
        <f>ROUND(AVERAGE($C8:G8),4)</f>
        <v>33.873600000000003</v>
      </c>
      <c r="U8" s="206">
        <f>ROUND(AVERAGE($C8:H8),4)</f>
        <v>33.692100000000003</v>
      </c>
      <c r="V8" s="206">
        <f>ROUND(AVERAGE($C8:I8),4)</f>
        <v>33.692100000000003</v>
      </c>
      <c r="W8" s="206">
        <f>ROUND(AVERAGE($C8:J8),4)</f>
        <v>33.692100000000003</v>
      </c>
      <c r="X8" s="206">
        <f>ROUND(AVERAGE($C8:K8),4)</f>
        <v>33.692100000000003</v>
      </c>
      <c r="Y8" s="206">
        <f>ROUND(AVERAGE($C8:L8),4)</f>
        <v>33.692100000000003</v>
      </c>
      <c r="Z8" s="206">
        <f>ROUND(AVERAGE($C8:M8),4)</f>
        <v>33.692100000000003</v>
      </c>
      <c r="AA8" s="206">
        <f>ROUND(AVERAGE($C8:N8),4)</f>
        <v>33.692100000000003</v>
      </c>
    </row>
    <row r="9" spans="1:27">
      <c r="A9" s="259" t="s">
        <v>531</v>
      </c>
      <c r="B9" s="259" t="s">
        <v>535</v>
      </c>
      <c r="C9" s="207">
        <v>34.269199999999998</v>
      </c>
      <c r="D9" s="207">
        <v>33.777799999999999</v>
      </c>
      <c r="E9" s="207">
        <v>33.8155</v>
      </c>
      <c r="F9" s="207">
        <v>33.752200000000002</v>
      </c>
      <c r="G9" s="207">
        <v>32.946199999999997</v>
      </c>
      <c r="H9" s="207">
        <v>32.622900000000001</v>
      </c>
      <c r="I9" s="207"/>
      <c r="J9" s="207"/>
      <c r="K9" s="207"/>
      <c r="L9" s="207"/>
      <c r="M9" s="207"/>
      <c r="N9" s="207"/>
      <c r="P9" s="208">
        <f>ROUND(AVERAGE($C9:C9),4)</f>
        <v>34.269199999999998</v>
      </c>
      <c r="Q9" s="208">
        <f>ROUND(AVERAGE($C9:D9),4)</f>
        <v>34.023499999999999</v>
      </c>
      <c r="R9" s="208">
        <f>ROUND(AVERAGE($C9:E9),4)</f>
        <v>33.9542</v>
      </c>
      <c r="S9" s="208">
        <f>ROUND(AVERAGE($C9:F9),4)</f>
        <v>33.903700000000001</v>
      </c>
      <c r="T9" s="208">
        <f>ROUND(AVERAGE($C9:G9),4)</f>
        <v>33.712200000000003</v>
      </c>
      <c r="U9" s="208">
        <f>ROUND(AVERAGE($C9:H9),4)</f>
        <v>33.5306</v>
      </c>
      <c r="V9" s="208">
        <f>ROUND(AVERAGE($C9:I9),4)</f>
        <v>33.5306</v>
      </c>
      <c r="W9" s="208">
        <f>ROUND(AVERAGE($C9:J9),4)</f>
        <v>33.5306</v>
      </c>
      <c r="X9" s="208">
        <f>ROUND(AVERAGE($C9:K9),4)</f>
        <v>33.5306</v>
      </c>
      <c r="Y9" s="208">
        <f>ROUND(AVERAGE($C9:L9),4)</f>
        <v>33.5306</v>
      </c>
      <c r="Z9" s="208">
        <f>ROUND(AVERAGE($C9:M9),4)</f>
        <v>33.5306</v>
      </c>
      <c r="AA9" s="208">
        <f>ROUND(AVERAGE($C9:N9),4)</f>
        <v>33.5306</v>
      </c>
    </row>
    <row r="10" spans="1:27">
      <c r="A10" s="209"/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</row>
    <row r="11" spans="1:27">
      <c r="A11" s="255" t="str">
        <f>A$5</f>
        <v>Contury</v>
      </c>
      <c r="B11" s="255" t="str">
        <f>B$5</f>
        <v>Remark</v>
      </c>
      <c r="C11" s="256" t="s">
        <v>519</v>
      </c>
      <c r="D11" s="256" t="s">
        <v>520</v>
      </c>
      <c r="E11" s="256" t="s">
        <v>521</v>
      </c>
      <c r="F11" s="256" t="str">
        <f t="shared" ref="F11:I11" si="2">F5</f>
        <v>Apr</v>
      </c>
      <c r="G11" s="256" t="str">
        <f t="shared" si="2"/>
        <v>May</v>
      </c>
      <c r="H11" s="256" t="s">
        <v>524</v>
      </c>
      <c r="I11" s="256" t="str">
        <f t="shared" si="2"/>
        <v>Jul</v>
      </c>
      <c r="J11" s="256" t="s">
        <v>526</v>
      </c>
      <c r="K11" s="256" t="str">
        <f t="shared" ref="K11" si="3">K5</f>
        <v>Sep</v>
      </c>
      <c r="L11" s="256" t="s">
        <v>528</v>
      </c>
      <c r="M11" s="256" t="s">
        <v>529</v>
      </c>
      <c r="N11" s="256" t="s">
        <v>530</v>
      </c>
      <c r="P11" s="257" t="str">
        <f t="shared" ref="P11:AA11" si="4">P5</f>
        <v>Jan</v>
      </c>
      <c r="Q11" s="257" t="str">
        <f t="shared" si="4"/>
        <v>Feb</v>
      </c>
      <c r="R11" s="257" t="str">
        <f t="shared" si="4"/>
        <v>Mar</v>
      </c>
      <c r="S11" s="257" t="str">
        <f t="shared" si="4"/>
        <v>Apr</v>
      </c>
      <c r="T11" s="257" t="str">
        <f t="shared" si="4"/>
        <v>May</v>
      </c>
      <c r="U11" s="257" t="str">
        <f t="shared" si="4"/>
        <v>Jun</v>
      </c>
      <c r="V11" s="257" t="str">
        <f t="shared" si="4"/>
        <v>Jul</v>
      </c>
      <c r="W11" s="257" t="str">
        <f t="shared" si="4"/>
        <v>Aug</v>
      </c>
      <c r="X11" s="257" t="str">
        <f t="shared" si="4"/>
        <v>Sep</v>
      </c>
      <c r="Y11" s="257" t="str">
        <f t="shared" si="4"/>
        <v>Oct</v>
      </c>
      <c r="Z11" s="257" t="str">
        <f t="shared" si="4"/>
        <v>Nov</v>
      </c>
      <c r="AA11" s="257" t="str">
        <f t="shared" si="4"/>
        <v>Dec</v>
      </c>
    </row>
    <row r="12" spans="1:27">
      <c r="A12" s="199" t="s">
        <v>536</v>
      </c>
      <c r="B12" s="200" t="s">
        <v>532</v>
      </c>
      <c r="C12" s="201">
        <v>24.8262</v>
      </c>
      <c r="D12" s="201">
        <v>24.7377</v>
      </c>
      <c r="E12" s="201">
        <v>24.97</v>
      </c>
      <c r="F12" s="201">
        <v>25.141200000000001</v>
      </c>
      <c r="G12" s="201">
        <v>25.108499999999999</v>
      </c>
      <c r="H12" s="201">
        <v>25.0747</v>
      </c>
      <c r="I12" s="201"/>
      <c r="J12" s="201"/>
      <c r="K12" s="201"/>
      <c r="L12" s="201"/>
      <c r="M12" s="201"/>
      <c r="N12" s="201"/>
      <c r="P12" s="202">
        <f>ROUND(AVERAGE($C12:C12),4)</f>
        <v>24.8262</v>
      </c>
      <c r="Q12" s="202">
        <f>ROUND(AVERAGE($C12:D12),4)</f>
        <v>24.782</v>
      </c>
      <c r="R12" s="202">
        <f>ROUND(AVERAGE($C12:E12),4)</f>
        <v>24.8446</v>
      </c>
      <c r="S12" s="202">
        <f>ROUND(AVERAGE($C12:F12),4)</f>
        <v>24.918800000000001</v>
      </c>
      <c r="T12" s="202">
        <f>ROUND(AVERAGE($C12:G12),4)</f>
        <v>24.956700000000001</v>
      </c>
      <c r="U12" s="202">
        <f>ROUND(AVERAGE($C12:H12),4)</f>
        <v>24.976400000000002</v>
      </c>
      <c r="V12" s="202">
        <f>ROUND(AVERAGE($C12:I12),4)</f>
        <v>24.976400000000002</v>
      </c>
      <c r="W12" s="202">
        <f>ROUND(AVERAGE($C12:J12),4)</f>
        <v>24.976400000000002</v>
      </c>
      <c r="X12" s="202">
        <f>ROUND(AVERAGE($C12:K12),4)</f>
        <v>24.976400000000002</v>
      </c>
      <c r="Y12" s="202">
        <f>ROUND(AVERAGE($C12:L12),4)</f>
        <v>24.976400000000002</v>
      </c>
      <c r="Z12" s="202">
        <f>ROUND(AVERAGE($C12:M12),4)</f>
        <v>24.976400000000002</v>
      </c>
      <c r="AA12" s="202">
        <f>ROUND(AVERAGE($C12:N12),4)</f>
        <v>24.976400000000002</v>
      </c>
    </row>
    <row r="13" spans="1:27">
      <c r="A13" s="203" t="s">
        <v>536</v>
      </c>
      <c r="B13" s="204" t="s">
        <v>533</v>
      </c>
      <c r="C13" s="205">
        <v>24.8933</v>
      </c>
      <c r="D13" s="205">
        <v>24.8049</v>
      </c>
      <c r="E13" s="205">
        <v>25.036300000000001</v>
      </c>
      <c r="F13" s="205">
        <v>25.208500000000001</v>
      </c>
      <c r="G13" s="205">
        <v>25.174499999999998</v>
      </c>
      <c r="H13" s="205">
        <v>25.138999999999999</v>
      </c>
      <c r="I13" s="205"/>
      <c r="J13" s="205"/>
      <c r="K13" s="205"/>
      <c r="L13" s="205"/>
      <c r="M13" s="205"/>
      <c r="N13" s="205"/>
      <c r="P13" s="206">
        <f>ROUND(AVERAGE($C13:C13),4)</f>
        <v>24.8933</v>
      </c>
      <c r="Q13" s="206">
        <f>ROUND(AVERAGE($C13:D13),4)</f>
        <v>24.8491</v>
      </c>
      <c r="R13" s="206">
        <f>ROUND(AVERAGE($C13:E13),4)</f>
        <v>24.9115</v>
      </c>
      <c r="S13" s="206">
        <f>ROUND(AVERAGE($C13:F13),4)</f>
        <v>24.985800000000001</v>
      </c>
      <c r="T13" s="206">
        <f>ROUND(AVERAGE($C13:G13),4)</f>
        <v>25.023499999999999</v>
      </c>
      <c r="U13" s="206">
        <f>ROUND(AVERAGE($C13:H13),4)</f>
        <v>25.0428</v>
      </c>
      <c r="V13" s="206">
        <f>ROUND(AVERAGE($C13:I13),4)</f>
        <v>25.0428</v>
      </c>
      <c r="W13" s="206">
        <f>ROUND(AVERAGE($C13:J13),4)</f>
        <v>25.0428</v>
      </c>
      <c r="X13" s="206">
        <f>ROUND(AVERAGE($C13:K13),4)</f>
        <v>25.0428</v>
      </c>
      <c r="Y13" s="206">
        <f>ROUND(AVERAGE($C13:L13),4)</f>
        <v>25.0428</v>
      </c>
      <c r="Z13" s="206">
        <f>ROUND(AVERAGE($C13:M13),4)</f>
        <v>25.0428</v>
      </c>
      <c r="AA13" s="206">
        <f>ROUND(AVERAGE($C13:N13),4)</f>
        <v>25.0428</v>
      </c>
    </row>
    <row r="14" spans="1:27">
      <c r="A14" s="203" t="s">
        <v>536</v>
      </c>
      <c r="B14" s="204" t="s">
        <v>534</v>
      </c>
      <c r="C14" s="205">
        <v>25.450700000000001</v>
      </c>
      <c r="D14" s="205">
        <v>25.359300000000001</v>
      </c>
      <c r="E14" s="205">
        <v>25.591699999999999</v>
      </c>
      <c r="F14" s="205">
        <v>25.784600000000001</v>
      </c>
      <c r="G14" s="205">
        <v>25.7456</v>
      </c>
      <c r="H14" s="205">
        <v>25.704699999999999</v>
      </c>
      <c r="I14" s="205"/>
      <c r="J14" s="205"/>
      <c r="K14" s="205"/>
      <c r="L14" s="205"/>
      <c r="M14" s="205"/>
      <c r="N14" s="205"/>
      <c r="P14" s="206">
        <f>ROUND(AVERAGE($C14:C14),4)</f>
        <v>25.450700000000001</v>
      </c>
      <c r="Q14" s="206">
        <f>ROUND(AVERAGE($C14:D14),4)</f>
        <v>25.405000000000001</v>
      </c>
      <c r="R14" s="206">
        <f>ROUND(AVERAGE($C14:E14),4)</f>
        <v>25.467199999999998</v>
      </c>
      <c r="S14" s="206">
        <f>ROUND(AVERAGE($C14:F14),4)</f>
        <v>25.546600000000002</v>
      </c>
      <c r="T14" s="206">
        <f>ROUND(AVERAGE($C14:G14),4)</f>
        <v>25.586400000000001</v>
      </c>
      <c r="U14" s="206">
        <f>ROUND(AVERAGE($C14:H14),4)</f>
        <v>25.606100000000001</v>
      </c>
      <c r="V14" s="206">
        <f>ROUND(AVERAGE($C14:I14),4)</f>
        <v>25.606100000000001</v>
      </c>
      <c r="W14" s="206">
        <f>ROUND(AVERAGE($C14:J14),4)</f>
        <v>25.606100000000001</v>
      </c>
      <c r="X14" s="206">
        <f>ROUND(AVERAGE($C14:K14),4)</f>
        <v>25.606100000000001</v>
      </c>
      <c r="Y14" s="206">
        <f>ROUND(AVERAGE($C14:L14),4)</f>
        <v>25.606100000000001</v>
      </c>
      <c r="Z14" s="206">
        <f>ROUND(AVERAGE($C14:M14),4)</f>
        <v>25.606100000000001</v>
      </c>
      <c r="AA14" s="206">
        <f>ROUND(AVERAGE($C14:N14),4)</f>
        <v>25.606100000000001</v>
      </c>
    </row>
    <row r="15" spans="1:27">
      <c r="A15" s="259" t="s">
        <v>536</v>
      </c>
      <c r="B15" s="259" t="s">
        <v>535</v>
      </c>
      <c r="C15" s="207">
        <v>25.172000000000001</v>
      </c>
      <c r="D15" s="207">
        <v>25.082100000000001</v>
      </c>
      <c r="E15" s="207">
        <v>25.3141</v>
      </c>
      <c r="F15" s="207">
        <v>25.496600000000001</v>
      </c>
      <c r="G15" s="207">
        <v>25.460100000000001</v>
      </c>
      <c r="H15" s="207">
        <v>25.421900000000001</v>
      </c>
      <c r="I15" s="207"/>
      <c r="J15" s="207"/>
      <c r="K15" s="207"/>
      <c r="L15" s="207"/>
      <c r="M15" s="207"/>
      <c r="N15" s="207"/>
      <c r="P15" s="208">
        <f>ROUND(AVERAGE($C15:C15),4)</f>
        <v>25.172000000000001</v>
      </c>
      <c r="Q15" s="208">
        <f>ROUND(AVERAGE($C15:D15),4)</f>
        <v>25.127099999999999</v>
      </c>
      <c r="R15" s="208">
        <f>ROUND(AVERAGE($C15:E15),4)</f>
        <v>25.189399999999999</v>
      </c>
      <c r="S15" s="208">
        <f>ROUND(AVERAGE($C15:F15),4)</f>
        <v>25.266200000000001</v>
      </c>
      <c r="T15" s="208">
        <f>ROUND(AVERAGE($C15:G15),4)</f>
        <v>25.305</v>
      </c>
      <c r="U15" s="208">
        <f>ROUND(AVERAGE($C15:H15),4)</f>
        <v>25.3245</v>
      </c>
      <c r="V15" s="208">
        <f>ROUND(AVERAGE($C15:I15),4)</f>
        <v>25.3245</v>
      </c>
      <c r="W15" s="208">
        <f>ROUND(AVERAGE($C15:J15),4)</f>
        <v>25.3245</v>
      </c>
      <c r="X15" s="208">
        <f>ROUND(AVERAGE($C15:K15),4)</f>
        <v>25.3245</v>
      </c>
      <c r="Y15" s="208">
        <f>ROUND(AVERAGE($C15:L15),4)</f>
        <v>25.3245</v>
      </c>
      <c r="Z15" s="208">
        <f>ROUND(AVERAGE($C15:M15),4)</f>
        <v>25.3245</v>
      </c>
      <c r="AA15" s="208">
        <f>ROUND(AVERAGE($C15:N15),4)</f>
        <v>25.3245</v>
      </c>
    </row>
    <row r="16" spans="1:27">
      <c r="A16" s="260"/>
      <c r="B16" s="20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</row>
    <row r="17" spans="1:27">
      <c r="A17" s="261" t="str">
        <f>A$5</f>
        <v>Contury</v>
      </c>
      <c r="B17" s="261" t="str">
        <f>B$5</f>
        <v>Remark</v>
      </c>
      <c r="C17" s="262" t="s">
        <v>519</v>
      </c>
      <c r="D17" s="262" t="s">
        <v>520</v>
      </c>
      <c r="E17" s="262" t="s">
        <v>521</v>
      </c>
      <c r="F17" s="262" t="str">
        <f t="shared" ref="F17:I17" si="5">F11</f>
        <v>Apr</v>
      </c>
      <c r="G17" s="262" t="str">
        <f t="shared" si="5"/>
        <v>May</v>
      </c>
      <c r="H17" s="262" t="s">
        <v>524</v>
      </c>
      <c r="I17" s="262" t="str">
        <f t="shared" si="5"/>
        <v>Jul</v>
      </c>
      <c r="J17" s="262" t="s">
        <v>526</v>
      </c>
      <c r="K17" s="262" t="str">
        <f t="shared" ref="K17" si="6">K11</f>
        <v>Sep</v>
      </c>
      <c r="L17" s="262" t="s">
        <v>528</v>
      </c>
      <c r="M17" s="262" t="s">
        <v>529</v>
      </c>
      <c r="N17" s="262" t="s">
        <v>530</v>
      </c>
      <c r="P17" s="263" t="str">
        <f t="shared" ref="P17:AA17" si="7">P11</f>
        <v>Jan</v>
      </c>
      <c r="Q17" s="263" t="str">
        <f t="shared" si="7"/>
        <v>Feb</v>
      </c>
      <c r="R17" s="263" t="str">
        <f t="shared" si="7"/>
        <v>Mar</v>
      </c>
      <c r="S17" s="263" t="str">
        <f t="shared" si="7"/>
        <v>Apr</v>
      </c>
      <c r="T17" s="263" t="str">
        <f t="shared" si="7"/>
        <v>May</v>
      </c>
      <c r="U17" s="263" t="str">
        <f t="shared" si="7"/>
        <v>Jun</v>
      </c>
      <c r="V17" s="263" t="str">
        <f t="shared" si="7"/>
        <v>Jul</v>
      </c>
      <c r="W17" s="263" t="str">
        <f t="shared" si="7"/>
        <v>Aug</v>
      </c>
      <c r="X17" s="263" t="str">
        <f t="shared" si="7"/>
        <v>Sep</v>
      </c>
      <c r="Y17" s="263" t="str">
        <f t="shared" si="7"/>
        <v>Oct</v>
      </c>
      <c r="Z17" s="263" t="str">
        <f t="shared" si="7"/>
        <v>Nov</v>
      </c>
      <c r="AA17" s="263" t="str">
        <f t="shared" si="7"/>
        <v>Dec</v>
      </c>
    </row>
    <row r="18" spans="1:27">
      <c r="A18" s="199" t="s">
        <v>537</v>
      </c>
      <c r="B18" s="200" t="s">
        <v>532</v>
      </c>
      <c r="C18" s="201">
        <v>4.3507999999999996</v>
      </c>
      <c r="D18" s="201">
        <v>4.2889999999999997</v>
      </c>
      <c r="E18" s="201">
        <v>4.2990000000000004</v>
      </c>
      <c r="F18" s="201">
        <v>4.2938999999999998</v>
      </c>
      <c r="G18" s="201">
        <v>4.1683000000000003</v>
      </c>
      <c r="H18" s="201">
        <v>4.1055000000000001</v>
      </c>
      <c r="I18" s="201"/>
      <c r="J18" s="201"/>
      <c r="K18" s="201"/>
      <c r="L18" s="201"/>
      <c r="M18" s="201"/>
      <c r="N18" s="201"/>
      <c r="P18" s="202">
        <f>ROUND(AVERAGE($C18:C18),4)</f>
        <v>4.3507999999999996</v>
      </c>
      <c r="Q18" s="202">
        <f>ROUND(AVERAGE($C18:D18),4)</f>
        <v>4.3198999999999996</v>
      </c>
      <c r="R18" s="202">
        <f>ROUND(AVERAGE($C18:E18),4)</f>
        <v>4.3129</v>
      </c>
      <c r="S18" s="202">
        <f>ROUND(AVERAGE($C18:F18),4)</f>
        <v>4.3082000000000003</v>
      </c>
      <c r="T18" s="202">
        <f>ROUND(AVERAGE($C18:G18),4)</f>
        <v>4.2801999999999998</v>
      </c>
      <c r="U18" s="202">
        <f>ROUND(AVERAGE($C18:H18),4)</f>
        <v>4.2511000000000001</v>
      </c>
      <c r="V18" s="202">
        <f>ROUND(AVERAGE($C18:I18),4)</f>
        <v>4.2511000000000001</v>
      </c>
      <c r="W18" s="202">
        <f>ROUND(AVERAGE($C18:J18),4)</f>
        <v>4.2511000000000001</v>
      </c>
      <c r="X18" s="202">
        <f>ROUND(AVERAGE($C18:K18),4)</f>
        <v>4.2511000000000001</v>
      </c>
      <c r="Y18" s="202">
        <f>ROUND(AVERAGE($C18:L18),4)</f>
        <v>4.2511000000000001</v>
      </c>
      <c r="Z18" s="202">
        <f>ROUND(AVERAGE($C18:M18),4)</f>
        <v>4.2511000000000001</v>
      </c>
      <c r="AA18" s="202">
        <f>ROUND(AVERAGE($C18:N18),4)</f>
        <v>4.2511000000000001</v>
      </c>
    </row>
    <row r="19" spans="1:27">
      <c r="A19" s="203" t="s">
        <v>537</v>
      </c>
      <c r="B19" s="204" t="s">
        <v>533</v>
      </c>
      <c r="C19" s="205">
        <v>4.3662999999999998</v>
      </c>
      <c r="D19" s="205">
        <v>4.3040000000000003</v>
      </c>
      <c r="E19" s="205">
        <v>4.3140999999999998</v>
      </c>
      <c r="F19" s="205">
        <v>4.3094000000000001</v>
      </c>
      <c r="G19" s="205">
        <v>4.1839000000000004</v>
      </c>
      <c r="H19" s="205">
        <v>4.1212999999999997</v>
      </c>
      <c r="I19" s="205"/>
      <c r="J19" s="205"/>
      <c r="K19" s="205"/>
      <c r="L19" s="205"/>
      <c r="M19" s="205"/>
      <c r="N19" s="205"/>
      <c r="P19" s="206">
        <f>ROUND(AVERAGE($C19:C19),4)</f>
        <v>4.3662999999999998</v>
      </c>
      <c r="Q19" s="206">
        <f>ROUND(AVERAGE($C19:D19),4)</f>
        <v>4.3352000000000004</v>
      </c>
      <c r="R19" s="206">
        <f>ROUND(AVERAGE($C19:E19),4)</f>
        <v>4.3281000000000001</v>
      </c>
      <c r="S19" s="206">
        <f>ROUND(AVERAGE($C19:F19),4)</f>
        <v>4.3235000000000001</v>
      </c>
      <c r="T19" s="206">
        <f>ROUND(AVERAGE($C19:G19),4)</f>
        <v>4.2954999999999997</v>
      </c>
      <c r="U19" s="206">
        <f>ROUND(AVERAGE($C19:H19),4)</f>
        <v>4.2664999999999997</v>
      </c>
      <c r="V19" s="206">
        <f>ROUND(AVERAGE($C19:I19),4)</f>
        <v>4.2664999999999997</v>
      </c>
      <c r="W19" s="206">
        <f>ROUND(AVERAGE($C19:J19),4)</f>
        <v>4.2664999999999997</v>
      </c>
      <c r="X19" s="206">
        <f>ROUND(AVERAGE($C19:K19),4)</f>
        <v>4.2664999999999997</v>
      </c>
      <c r="Y19" s="206">
        <f>ROUND(AVERAGE($C19:L19),4)</f>
        <v>4.2664999999999997</v>
      </c>
      <c r="Z19" s="206">
        <f>ROUND(AVERAGE($C19:M19),4)</f>
        <v>4.2664999999999997</v>
      </c>
      <c r="AA19" s="206">
        <f>ROUND(AVERAGE($C19:N19),4)</f>
        <v>4.2664999999999997</v>
      </c>
    </row>
    <row r="20" spans="1:27">
      <c r="A20" s="203" t="s">
        <v>537</v>
      </c>
      <c r="B20" s="204" t="s">
        <v>534</v>
      </c>
      <c r="C20" s="205">
        <v>4.4413</v>
      </c>
      <c r="D20" s="205">
        <v>4.3784000000000001</v>
      </c>
      <c r="E20" s="205">
        <v>4.3882000000000003</v>
      </c>
      <c r="F20" s="205">
        <v>4.3872</v>
      </c>
      <c r="G20" s="205">
        <v>4.2595999999999998</v>
      </c>
      <c r="H20" s="205">
        <v>4.1931000000000003</v>
      </c>
      <c r="I20" s="205"/>
      <c r="J20" s="205"/>
      <c r="K20" s="205"/>
      <c r="L20" s="205"/>
      <c r="M20" s="205"/>
      <c r="N20" s="205"/>
      <c r="P20" s="206">
        <f>ROUND(AVERAGE($C20:C20),4)</f>
        <v>4.4413</v>
      </c>
      <c r="Q20" s="206">
        <f>ROUND(AVERAGE($C20:D20),4)</f>
        <v>4.4099000000000004</v>
      </c>
      <c r="R20" s="206">
        <f>ROUND(AVERAGE($C20:E20),4)</f>
        <v>4.4025999999999996</v>
      </c>
      <c r="S20" s="206">
        <f>ROUND(AVERAGE($C20:F20),4)</f>
        <v>4.3987999999999996</v>
      </c>
      <c r="T20" s="206">
        <f>ROUND(AVERAGE($C20:G20),4)</f>
        <v>4.3708999999999998</v>
      </c>
      <c r="U20" s="206">
        <f>ROUND(AVERAGE($C20:H20),4)</f>
        <v>4.3413000000000004</v>
      </c>
      <c r="V20" s="206">
        <f>ROUND(AVERAGE($C20:I20),4)</f>
        <v>4.3413000000000004</v>
      </c>
      <c r="W20" s="206">
        <f>ROUND(AVERAGE($C20:J20),4)</f>
        <v>4.3413000000000004</v>
      </c>
      <c r="X20" s="206">
        <f>ROUND(AVERAGE($C20:K20),4)</f>
        <v>4.3413000000000004</v>
      </c>
      <c r="Y20" s="206">
        <f>ROUND(AVERAGE($C20:L20),4)</f>
        <v>4.3413000000000004</v>
      </c>
      <c r="Z20" s="206">
        <f>ROUND(AVERAGE($C20:M20),4)</f>
        <v>4.3413000000000004</v>
      </c>
      <c r="AA20" s="206">
        <f>ROUND(AVERAGE($C20:N20),4)</f>
        <v>4.3413000000000004</v>
      </c>
    </row>
    <row r="21" spans="1:27">
      <c r="A21" s="259" t="s">
        <v>537</v>
      </c>
      <c r="B21" s="259" t="s">
        <v>535</v>
      </c>
      <c r="C21" s="207">
        <v>4.4038000000000004</v>
      </c>
      <c r="D21" s="207">
        <v>4.3411999999999997</v>
      </c>
      <c r="E21" s="207">
        <v>4.3512000000000004</v>
      </c>
      <c r="F21" s="207">
        <v>4.3483000000000001</v>
      </c>
      <c r="G21" s="207">
        <v>4.2217000000000002</v>
      </c>
      <c r="H21" s="207">
        <v>4.1571999999999996</v>
      </c>
      <c r="I21" s="207"/>
      <c r="J21" s="207"/>
      <c r="K21" s="207"/>
      <c r="L21" s="207"/>
      <c r="M21" s="207"/>
      <c r="N21" s="207"/>
      <c r="P21" s="208">
        <f>ROUND(AVERAGE($C21:C21),4)</f>
        <v>4.4038000000000004</v>
      </c>
      <c r="Q21" s="208">
        <f>ROUND(AVERAGE($C21:D21),4)</f>
        <v>4.3724999999999996</v>
      </c>
      <c r="R21" s="208">
        <f>ROUND(AVERAGE($C21:E21),4)</f>
        <v>4.3654000000000002</v>
      </c>
      <c r="S21" s="208">
        <f>ROUND(AVERAGE($C21:F21),4)</f>
        <v>4.3611000000000004</v>
      </c>
      <c r="T21" s="208">
        <f>ROUND(AVERAGE($C21:G21),4)</f>
        <v>4.3331999999999997</v>
      </c>
      <c r="U21" s="208">
        <f>ROUND(AVERAGE($C21:H21),4)</f>
        <v>4.3038999999999996</v>
      </c>
      <c r="V21" s="208">
        <f>ROUND(AVERAGE($C21:I21),4)</f>
        <v>4.3038999999999996</v>
      </c>
      <c r="W21" s="208">
        <f>ROUND(AVERAGE($C21:J21),4)</f>
        <v>4.3038999999999996</v>
      </c>
      <c r="X21" s="208">
        <f>ROUND(AVERAGE($C21:K21),4)</f>
        <v>4.3038999999999996</v>
      </c>
      <c r="Y21" s="208">
        <f>ROUND(AVERAGE($C21:L21),4)</f>
        <v>4.3038999999999996</v>
      </c>
      <c r="Z21" s="208">
        <f>ROUND(AVERAGE($C21:M21),4)</f>
        <v>4.3038999999999996</v>
      </c>
      <c r="AA21" s="208">
        <f>ROUND(AVERAGE($C21:N21),4)</f>
        <v>4.3038999999999996</v>
      </c>
    </row>
    <row r="22" spans="1:27">
      <c r="A22" s="209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</row>
    <row r="23" spans="1:27">
      <c r="A23" s="255" t="str">
        <f>A$5</f>
        <v>Contury</v>
      </c>
      <c r="B23" s="255" t="str">
        <f>B$5</f>
        <v>Remark</v>
      </c>
      <c r="C23" s="256" t="s">
        <v>519</v>
      </c>
      <c r="D23" s="256" t="s">
        <v>520</v>
      </c>
      <c r="E23" s="256" t="s">
        <v>521</v>
      </c>
      <c r="F23" s="256" t="str">
        <f t="shared" ref="F23:I23" si="8">F17</f>
        <v>Apr</v>
      </c>
      <c r="G23" s="256" t="str">
        <f t="shared" si="8"/>
        <v>May</v>
      </c>
      <c r="H23" s="256" t="s">
        <v>524</v>
      </c>
      <c r="I23" s="256" t="str">
        <f t="shared" si="8"/>
        <v>Jul</v>
      </c>
      <c r="J23" s="256" t="s">
        <v>526</v>
      </c>
      <c r="K23" s="256" t="str">
        <f t="shared" ref="K23" si="9">K17</f>
        <v>Sep</v>
      </c>
      <c r="L23" s="256" t="s">
        <v>528</v>
      </c>
      <c r="M23" s="256" t="s">
        <v>529</v>
      </c>
      <c r="N23" s="256" t="s">
        <v>530</v>
      </c>
      <c r="P23" s="257" t="str">
        <f t="shared" ref="P23:AA23" si="10">P17</f>
        <v>Jan</v>
      </c>
      <c r="Q23" s="257" t="str">
        <f t="shared" si="10"/>
        <v>Feb</v>
      </c>
      <c r="R23" s="257" t="str">
        <f t="shared" si="10"/>
        <v>Mar</v>
      </c>
      <c r="S23" s="257" t="str">
        <f t="shared" si="10"/>
        <v>Apr</v>
      </c>
      <c r="T23" s="257" t="str">
        <f t="shared" si="10"/>
        <v>May</v>
      </c>
      <c r="U23" s="257" t="str">
        <f t="shared" si="10"/>
        <v>Jun</v>
      </c>
      <c r="V23" s="257" t="str">
        <f t="shared" si="10"/>
        <v>Jul</v>
      </c>
      <c r="W23" s="257" t="str">
        <f t="shared" si="10"/>
        <v>Aug</v>
      </c>
      <c r="X23" s="257" t="str">
        <f t="shared" si="10"/>
        <v>Sep</v>
      </c>
      <c r="Y23" s="257" t="str">
        <f t="shared" si="10"/>
        <v>Oct</v>
      </c>
      <c r="Z23" s="257" t="str">
        <f t="shared" si="10"/>
        <v>Nov</v>
      </c>
      <c r="AA23" s="257" t="str">
        <f t="shared" si="10"/>
        <v>Dec</v>
      </c>
    </row>
    <row r="24" spans="1:27">
      <c r="A24" s="199" t="s">
        <v>538</v>
      </c>
      <c r="B24" s="200" t="s">
        <v>532</v>
      </c>
      <c r="C24" s="201">
        <v>1.6199999999999999E-2</v>
      </c>
      <c r="D24" s="201">
        <v>1.6E-2</v>
      </c>
      <c r="E24" s="201">
        <v>1.6E-2</v>
      </c>
      <c r="F24" s="201">
        <v>1.6E-2</v>
      </c>
      <c r="G24" s="201">
        <v>1.5599999999999999E-2</v>
      </c>
      <c r="H24" s="201">
        <v>1.55E-2</v>
      </c>
      <c r="I24" s="201"/>
      <c r="J24" s="201"/>
      <c r="K24" s="201"/>
      <c r="L24" s="201"/>
      <c r="M24" s="201"/>
      <c r="N24" s="201"/>
      <c r="P24" s="202">
        <f>ROUND(AVERAGE($C24:C24),4)</f>
        <v>1.6199999999999999E-2</v>
      </c>
      <c r="Q24" s="202">
        <f>ROUND(AVERAGE($C24:D24),4)</f>
        <v>1.61E-2</v>
      </c>
      <c r="R24" s="202">
        <f>ROUND(AVERAGE($C24:E24),4)</f>
        <v>1.61E-2</v>
      </c>
      <c r="S24" s="202">
        <f>ROUND(AVERAGE($C24:F24),4)</f>
        <v>1.61E-2</v>
      </c>
      <c r="T24" s="202">
        <f>ROUND(AVERAGE($C24:G24),4)</f>
        <v>1.6E-2</v>
      </c>
      <c r="U24" s="202">
        <f>ROUND(AVERAGE($C24:H24),4)</f>
        <v>1.5900000000000001E-2</v>
      </c>
      <c r="V24" s="202">
        <f>ROUND(AVERAGE($C24:I24),4)</f>
        <v>1.5900000000000001E-2</v>
      </c>
      <c r="W24" s="202">
        <f>ROUND(AVERAGE($C24:J24),4)</f>
        <v>1.5900000000000001E-2</v>
      </c>
      <c r="X24" s="202">
        <f>ROUND(AVERAGE($C24:K24),4)</f>
        <v>1.5900000000000001E-2</v>
      </c>
      <c r="Y24" s="202">
        <f>ROUND(AVERAGE($C24:L24),4)</f>
        <v>1.5900000000000001E-2</v>
      </c>
      <c r="Z24" s="202">
        <f>ROUND(AVERAGE($C24:M24),4)</f>
        <v>1.5900000000000001E-2</v>
      </c>
      <c r="AA24" s="202">
        <f>ROUND(AVERAGE($C24:N24),4)</f>
        <v>1.5900000000000001E-2</v>
      </c>
    </row>
    <row r="25" spans="1:27">
      <c r="A25" s="203" t="s">
        <v>538</v>
      </c>
      <c r="B25" s="204" t="s">
        <v>533</v>
      </c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</row>
    <row r="26" spans="1:27">
      <c r="A26" s="203" t="s">
        <v>538</v>
      </c>
      <c r="B26" s="204" t="s">
        <v>534</v>
      </c>
      <c r="C26" s="205">
        <v>1.6400000000000001E-2</v>
      </c>
      <c r="D26" s="205">
        <v>1.6199999999999999E-2</v>
      </c>
      <c r="E26" s="205">
        <v>1.6199999999999999E-2</v>
      </c>
      <c r="F26" s="205">
        <v>1.6199999999999999E-2</v>
      </c>
      <c r="G26" s="205">
        <v>1.5800000000000002E-2</v>
      </c>
      <c r="H26" s="205">
        <v>1.5599999999999999E-2</v>
      </c>
      <c r="I26" s="205"/>
      <c r="J26" s="205"/>
      <c r="K26" s="205"/>
      <c r="L26" s="205"/>
      <c r="M26" s="205"/>
      <c r="N26" s="205"/>
      <c r="P26" s="206">
        <f>ROUND(AVERAGE($C26:C26),4)</f>
        <v>1.6400000000000001E-2</v>
      </c>
      <c r="Q26" s="206">
        <f>ROUND(AVERAGE($C26:D26),4)</f>
        <v>1.6299999999999999E-2</v>
      </c>
      <c r="R26" s="206">
        <f>ROUND(AVERAGE($C26:E26),4)</f>
        <v>1.6299999999999999E-2</v>
      </c>
      <c r="S26" s="206">
        <f>ROUND(AVERAGE($C26:F26),4)</f>
        <v>1.6299999999999999E-2</v>
      </c>
      <c r="T26" s="206">
        <f>ROUND(AVERAGE($C26:G26),4)</f>
        <v>1.6199999999999999E-2</v>
      </c>
      <c r="U26" s="206">
        <f>ROUND(AVERAGE($C26:H26),4)</f>
        <v>1.61E-2</v>
      </c>
      <c r="V26" s="206">
        <f>ROUND(AVERAGE($C26:I26),4)</f>
        <v>1.61E-2</v>
      </c>
      <c r="W26" s="206">
        <f>ROUND(AVERAGE($C26:J26),4)</f>
        <v>1.61E-2</v>
      </c>
      <c r="X26" s="206">
        <f>ROUND(AVERAGE($C26:K26),4)</f>
        <v>1.61E-2</v>
      </c>
      <c r="Y26" s="206">
        <f>ROUND(AVERAGE($C26:L26),4)</f>
        <v>1.61E-2</v>
      </c>
      <c r="Z26" s="206">
        <f>ROUND(AVERAGE($C26:M26),4)</f>
        <v>1.61E-2</v>
      </c>
      <c r="AA26" s="206">
        <f>ROUND(AVERAGE($C26:N26),4)</f>
        <v>1.61E-2</v>
      </c>
    </row>
    <row r="27" spans="1:27">
      <c r="A27" s="259" t="s">
        <v>538</v>
      </c>
      <c r="B27" s="259" t="s">
        <v>535</v>
      </c>
      <c r="C27" s="205">
        <v>1.6299999999999999E-2</v>
      </c>
      <c r="D27" s="207">
        <v>1.61E-2</v>
      </c>
      <c r="E27" s="207">
        <v>1.61E-2</v>
      </c>
      <c r="F27" s="207">
        <v>1.61E-2</v>
      </c>
      <c r="G27" s="205">
        <v>1.5699999999999999E-2</v>
      </c>
      <c r="H27" s="207">
        <v>1.555E-2</v>
      </c>
      <c r="I27" s="205"/>
      <c r="J27" s="207"/>
      <c r="K27" s="207"/>
      <c r="L27" s="207"/>
      <c r="M27" s="205"/>
      <c r="N27" s="207"/>
      <c r="P27" s="208">
        <f>ROUND(AVERAGE($C27:C27),4)</f>
        <v>1.6299999999999999E-2</v>
      </c>
      <c r="Q27" s="208">
        <f>ROUND(AVERAGE($C27:D27),4)</f>
        <v>1.6199999999999999E-2</v>
      </c>
      <c r="R27" s="208">
        <f>ROUND(AVERAGE($C27:E27),4)</f>
        <v>1.6199999999999999E-2</v>
      </c>
      <c r="S27" s="208">
        <f>ROUND(AVERAGE($C27:F27),4)</f>
        <v>1.6199999999999999E-2</v>
      </c>
      <c r="T27" s="208">
        <f>ROUND(AVERAGE($C27:G27),4)</f>
        <v>1.61E-2</v>
      </c>
      <c r="U27" s="208">
        <f>ROUND(AVERAGE($C27:H27),4)</f>
        <v>1.6E-2</v>
      </c>
      <c r="V27" s="208">
        <f>ROUND(AVERAGE($C27:I27),4)</f>
        <v>1.6E-2</v>
      </c>
      <c r="W27" s="208">
        <f>ROUND(AVERAGE($C27:J27),4)</f>
        <v>1.6E-2</v>
      </c>
      <c r="X27" s="208">
        <f>ROUND(AVERAGE($C27:K27),4)</f>
        <v>1.6E-2</v>
      </c>
      <c r="Y27" s="208">
        <f>ROUND(AVERAGE($C27:L27),4)</f>
        <v>1.6E-2</v>
      </c>
      <c r="Z27" s="208">
        <f>ROUND(AVERAGE($C27:M27),4)</f>
        <v>1.6E-2</v>
      </c>
      <c r="AA27" s="208">
        <f>ROUND(AVERAGE($C27:N27),4)</f>
        <v>1.6E-2</v>
      </c>
    </row>
    <row r="28" spans="1:27">
      <c r="A28" s="209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</row>
    <row r="29" spans="1:27">
      <c r="A29" s="255" t="str">
        <f>A$5</f>
        <v>Contury</v>
      </c>
      <c r="B29" s="255" t="str">
        <f>B$5</f>
        <v>Remark</v>
      </c>
      <c r="C29" s="256" t="s">
        <v>519</v>
      </c>
      <c r="D29" s="256" t="s">
        <v>520</v>
      </c>
      <c r="E29" s="256" t="s">
        <v>521</v>
      </c>
      <c r="F29" s="256" t="str">
        <f t="shared" ref="F29:I29" si="11">F23</f>
        <v>Apr</v>
      </c>
      <c r="G29" s="256" t="str">
        <f t="shared" si="11"/>
        <v>May</v>
      </c>
      <c r="H29" s="256" t="s">
        <v>524</v>
      </c>
      <c r="I29" s="256" t="str">
        <f t="shared" si="11"/>
        <v>Jul</v>
      </c>
      <c r="J29" s="256" t="s">
        <v>526</v>
      </c>
      <c r="K29" s="256" t="str">
        <f t="shared" ref="K29" si="12">K23</f>
        <v>Sep</v>
      </c>
      <c r="L29" s="256" t="s">
        <v>528</v>
      </c>
      <c r="M29" s="256" t="s">
        <v>529</v>
      </c>
      <c r="N29" s="256" t="s">
        <v>530</v>
      </c>
      <c r="P29" s="257" t="str">
        <f t="shared" ref="P29:AA29" si="13">P23</f>
        <v>Jan</v>
      </c>
      <c r="Q29" s="257" t="str">
        <f t="shared" si="13"/>
        <v>Feb</v>
      </c>
      <c r="R29" s="257" t="str">
        <f t="shared" si="13"/>
        <v>Mar</v>
      </c>
      <c r="S29" s="257" t="str">
        <f t="shared" si="13"/>
        <v>Apr</v>
      </c>
      <c r="T29" s="257" t="str">
        <f t="shared" si="13"/>
        <v>May</v>
      </c>
      <c r="U29" s="257" t="str">
        <f t="shared" si="13"/>
        <v>Jun</v>
      </c>
      <c r="V29" s="257" t="str">
        <f t="shared" si="13"/>
        <v>Jul</v>
      </c>
      <c r="W29" s="257" t="str">
        <f t="shared" si="13"/>
        <v>Aug</v>
      </c>
      <c r="X29" s="257" t="str">
        <f t="shared" si="13"/>
        <v>Sep</v>
      </c>
      <c r="Y29" s="257" t="str">
        <f t="shared" si="13"/>
        <v>Oct</v>
      </c>
      <c r="Z29" s="257" t="str">
        <f t="shared" si="13"/>
        <v>Nov</v>
      </c>
      <c r="AA29" s="257" t="str">
        <f t="shared" si="13"/>
        <v>Dec</v>
      </c>
    </row>
    <row r="30" spans="1:27">
      <c r="A30" s="199" t="s">
        <v>539</v>
      </c>
      <c r="B30" s="200" t="s">
        <v>532</v>
      </c>
      <c r="C30" s="201">
        <v>0.13489999999999999</v>
      </c>
      <c r="D30" s="201">
        <v>0.1323</v>
      </c>
      <c r="E30" s="201">
        <v>0.1318</v>
      </c>
      <c r="F30" s="201">
        <v>0.1298</v>
      </c>
      <c r="G30" s="201">
        <v>0.1263</v>
      </c>
      <c r="H30" s="201">
        <v>0.1244</v>
      </c>
      <c r="I30" s="201"/>
      <c r="J30" s="201"/>
      <c r="K30" s="201"/>
      <c r="L30" s="201"/>
      <c r="M30" s="201"/>
      <c r="N30" s="201"/>
      <c r="P30" s="202">
        <f>ROUND(AVERAGE($C30:C30),4)</f>
        <v>0.13489999999999999</v>
      </c>
      <c r="Q30" s="202">
        <f>ROUND(AVERAGE($C30:D30),4)</f>
        <v>0.1336</v>
      </c>
      <c r="R30" s="202">
        <f>ROUND(AVERAGE($C30:E30),4)</f>
        <v>0.13300000000000001</v>
      </c>
      <c r="S30" s="202">
        <f>ROUND(AVERAGE($C30:F30),4)</f>
        <v>0.13220000000000001</v>
      </c>
      <c r="T30" s="202">
        <f>ROUND(AVERAGE($C30:G30),4)</f>
        <v>0.13100000000000001</v>
      </c>
      <c r="U30" s="202">
        <f>ROUND(AVERAGE($C30:H30),4)</f>
        <v>0.12989999999999999</v>
      </c>
      <c r="V30" s="202">
        <f>ROUND(AVERAGE($C30:I30),4)</f>
        <v>0.12989999999999999</v>
      </c>
      <c r="W30" s="202">
        <f>ROUND(AVERAGE($C30:J30),4)</f>
        <v>0.12989999999999999</v>
      </c>
      <c r="X30" s="202">
        <f>ROUND(AVERAGE($C30:K30),4)</f>
        <v>0.12989999999999999</v>
      </c>
      <c r="Y30" s="202">
        <f>ROUND(AVERAGE($C30:L30),4)</f>
        <v>0.12989999999999999</v>
      </c>
      <c r="Z30" s="202">
        <f>ROUND(AVERAGE($C30:M30),4)</f>
        <v>0.12989999999999999</v>
      </c>
      <c r="AA30" s="202">
        <f>ROUND(AVERAGE($C30:N30),4)</f>
        <v>0.12989999999999999</v>
      </c>
    </row>
    <row r="31" spans="1:27">
      <c r="A31" s="203" t="s">
        <v>539</v>
      </c>
      <c r="B31" s="204" t="s">
        <v>533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</row>
    <row r="32" spans="1:27">
      <c r="A32" s="203" t="s">
        <v>539</v>
      </c>
      <c r="B32" s="204" t="s">
        <v>534</v>
      </c>
      <c r="C32" s="205">
        <v>0.13619999999999999</v>
      </c>
      <c r="D32" s="205">
        <v>0.1336</v>
      </c>
      <c r="E32" s="205">
        <v>0.13300000000000001</v>
      </c>
      <c r="F32" s="205">
        <v>0.13109999999999999</v>
      </c>
      <c r="G32" s="205">
        <v>0.1275</v>
      </c>
      <c r="H32" s="205">
        <v>0.12559999999999999</v>
      </c>
      <c r="I32" s="205"/>
      <c r="J32" s="205"/>
      <c r="K32" s="205"/>
      <c r="L32" s="205"/>
      <c r="M32" s="205"/>
      <c r="N32" s="205"/>
      <c r="P32" s="206">
        <f>ROUND(AVERAGE($C32:C32),4)</f>
        <v>0.13619999999999999</v>
      </c>
      <c r="Q32" s="206">
        <f>ROUND(AVERAGE($C32:D32),4)</f>
        <v>0.13489999999999999</v>
      </c>
      <c r="R32" s="206">
        <f>ROUND(AVERAGE($C32:E32),4)</f>
        <v>0.1343</v>
      </c>
      <c r="S32" s="206">
        <f>ROUND(AVERAGE($C32:F32),4)</f>
        <v>0.13350000000000001</v>
      </c>
      <c r="T32" s="206">
        <f>ROUND(AVERAGE($C32:G32),4)</f>
        <v>0.1323</v>
      </c>
      <c r="U32" s="206">
        <f>ROUND(AVERAGE($C32:H32),4)</f>
        <v>0.13120000000000001</v>
      </c>
      <c r="V32" s="206">
        <f>ROUND(AVERAGE($C32:I32),4)</f>
        <v>0.13120000000000001</v>
      </c>
      <c r="W32" s="206">
        <f>ROUND(AVERAGE($C32:J32),4)</f>
        <v>0.13120000000000001</v>
      </c>
      <c r="X32" s="206">
        <f>ROUND(AVERAGE($C32:K32),4)</f>
        <v>0.13120000000000001</v>
      </c>
      <c r="Y32" s="206">
        <f>ROUND(AVERAGE($C32:L32),4)</f>
        <v>0.13120000000000001</v>
      </c>
      <c r="Z32" s="206">
        <f>ROUND(AVERAGE($C32:M32),4)</f>
        <v>0.13120000000000001</v>
      </c>
      <c r="AA32" s="206">
        <f>ROUND(AVERAGE($C32:N32),4)</f>
        <v>0.13120000000000001</v>
      </c>
    </row>
    <row r="33" spans="1:27">
      <c r="A33" s="259" t="s">
        <v>539</v>
      </c>
      <c r="B33" s="259" t="s">
        <v>535</v>
      </c>
      <c r="C33" s="207">
        <v>0.1356</v>
      </c>
      <c r="D33" s="207">
        <v>0.13300000000000001</v>
      </c>
      <c r="E33" s="207">
        <v>0.13240000000000002</v>
      </c>
      <c r="F33" s="207">
        <v>0.13045000000000001</v>
      </c>
      <c r="G33" s="205">
        <v>0.12690000000000001</v>
      </c>
      <c r="H33" s="207">
        <v>0.125</v>
      </c>
      <c r="I33" s="205"/>
      <c r="J33" s="207"/>
      <c r="K33" s="207"/>
      <c r="L33" s="207"/>
      <c r="M33" s="205"/>
      <c r="N33" s="207"/>
      <c r="P33" s="208">
        <f>ROUND(AVERAGE($C33:C33),4)</f>
        <v>0.1356</v>
      </c>
      <c r="Q33" s="208">
        <f>ROUND(AVERAGE($C33:D33),4)</f>
        <v>0.1343</v>
      </c>
      <c r="R33" s="212">
        <f>ROUND(AVERAGE($C33:E33),4)</f>
        <v>0.13370000000000001</v>
      </c>
      <c r="S33" s="208">
        <f>ROUND(AVERAGE($C33:F33),4)</f>
        <v>0.13289999999999999</v>
      </c>
      <c r="T33" s="208">
        <f>ROUND(AVERAGE($C33:G33),4)</f>
        <v>0.13170000000000001</v>
      </c>
      <c r="U33" s="208">
        <f>ROUND(AVERAGE($C33:H33),4)</f>
        <v>0.13059999999999999</v>
      </c>
      <c r="V33" s="208">
        <f>ROUND(AVERAGE($C33:I33),4)</f>
        <v>0.13059999999999999</v>
      </c>
      <c r="W33" s="208">
        <f>ROUND(AVERAGE($C33:J33),4)</f>
        <v>0.13059999999999999</v>
      </c>
      <c r="X33" s="208">
        <f>ROUND(AVERAGE($C33:K33),4)</f>
        <v>0.13059999999999999</v>
      </c>
      <c r="Y33" s="208">
        <f>ROUND(AVERAGE($C33:L33),4)</f>
        <v>0.13059999999999999</v>
      </c>
      <c r="Z33" s="208">
        <f>ROUND(AVERAGE($C33:M33),4)</f>
        <v>0.13059999999999999</v>
      </c>
      <c r="AA33" s="208">
        <f>ROUND(AVERAGE($C33:N33),4)</f>
        <v>0.13059999999999999</v>
      </c>
    </row>
    <row r="34" spans="1:27">
      <c r="A34" s="213"/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>
      <c r="A35" s="255" t="str">
        <f>A$5</f>
        <v>Contury</v>
      </c>
      <c r="B35" s="255" t="str">
        <f>B$5</f>
        <v>Remark</v>
      </c>
      <c r="C35" s="256" t="s">
        <v>519</v>
      </c>
      <c r="D35" s="256" t="s">
        <v>520</v>
      </c>
      <c r="E35" s="256" t="s">
        <v>521</v>
      </c>
      <c r="F35" s="256" t="str">
        <f t="shared" ref="F35:I35" si="14">F29</f>
        <v>Apr</v>
      </c>
      <c r="G35" s="256" t="str">
        <f t="shared" si="14"/>
        <v>May</v>
      </c>
      <c r="H35" s="256" t="s">
        <v>524</v>
      </c>
      <c r="I35" s="256" t="str">
        <f t="shared" si="14"/>
        <v>Jul</v>
      </c>
      <c r="J35" s="256" t="s">
        <v>526</v>
      </c>
      <c r="K35" s="256" t="str">
        <f t="shared" ref="K35" si="15">K29</f>
        <v>Sep</v>
      </c>
      <c r="L35" s="256" t="s">
        <v>528</v>
      </c>
      <c r="M35" s="256" t="s">
        <v>529</v>
      </c>
      <c r="N35" s="256" t="s">
        <v>530</v>
      </c>
      <c r="P35" s="257" t="str">
        <f t="shared" ref="P35:AA35" si="16">P29</f>
        <v>Jan</v>
      </c>
      <c r="Q35" s="257" t="str">
        <f t="shared" si="16"/>
        <v>Feb</v>
      </c>
      <c r="R35" s="257" t="str">
        <f t="shared" si="16"/>
        <v>Mar</v>
      </c>
      <c r="S35" s="257" t="str">
        <f t="shared" si="16"/>
        <v>Apr</v>
      </c>
      <c r="T35" s="257" t="str">
        <f t="shared" si="16"/>
        <v>May</v>
      </c>
      <c r="U35" s="257" t="str">
        <f t="shared" si="16"/>
        <v>Jun</v>
      </c>
      <c r="V35" s="257" t="str">
        <f t="shared" si="16"/>
        <v>Jul</v>
      </c>
      <c r="W35" s="257" t="str">
        <f t="shared" si="16"/>
        <v>Aug</v>
      </c>
      <c r="X35" s="257" t="str">
        <f t="shared" si="16"/>
        <v>Sep</v>
      </c>
      <c r="Y35" s="257" t="str">
        <f t="shared" si="16"/>
        <v>Oct</v>
      </c>
      <c r="Z35" s="257" t="str">
        <f t="shared" si="16"/>
        <v>Nov</v>
      </c>
      <c r="AA35" s="257" t="str">
        <f t="shared" si="16"/>
        <v>Dec</v>
      </c>
    </row>
    <row r="36" spans="1:27">
      <c r="A36" s="199" t="s">
        <v>540</v>
      </c>
      <c r="B36" s="200" t="s">
        <v>532</v>
      </c>
      <c r="C36" s="201">
        <v>4.6054000000000004</v>
      </c>
      <c r="D36" s="201">
        <v>4.5574000000000003</v>
      </c>
      <c r="E36" s="201">
        <v>4.5808999999999997</v>
      </c>
      <c r="F36" s="201">
        <v>4.5339</v>
      </c>
      <c r="G36" s="201">
        <v>4.4839000000000002</v>
      </c>
      <c r="H36" s="201">
        <v>4.4631999999999996</v>
      </c>
      <c r="I36" s="201"/>
      <c r="J36" s="201"/>
      <c r="K36" s="201"/>
      <c r="L36" s="201"/>
      <c r="M36" s="201"/>
      <c r="N36" s="201"/>
      <c r="P36" s="202">
        <f>ROUND(AVERAGE($C36:C36),4)</f>
        <v>4.6054000000000004</v>
      </c>
      <c r="Q36" s="202">
        <f>ROUND(AVERAGE($C36:D36),4)</f>
        <v>4.5814000000000004</v>
      </c>
      <c r="R36" s="202">
        <f>ROUND(AVERAGE($C36:E36),4)</f>
        <v>4.5811999999999999</v>
      </c>
      <c r="S36" s="202">
        <f>ROUND(AVERAGE($C36:F36),4)</f>
        <v>4.5693999999999999</v>
      </c>
      <c r="T36" s="202">
        <f>ROUND(AVERAGE($C36:G36),4)</f>
        <v>4.5522999999999998</v>
      </c>
      <c r="U36" s="202">
        <f>ROUND(AVERAGE($C36:H36),4)</f>
        <v>4.5374999999999996</v>
      </c>
      <c r="V36" s="202">
        <f>ROUND(AVERAGE($C36:I36),4)</f>
        <v>4.5374999999999996</v>
      </c>
      <c r="W36" s="202">
        <f>ROUND(AVERAGE($C36:J36),4)</f>
        <v>4.5374999999999996</v>
      </c>
      <c r="X36" s="202">
        <f>ROUND(AVERAGE($C36:K36),4)</f>
        <v>4.5374999999999996</v>
      </c>
      <c r="Y36" s="202">
        <f>ROUND(AVERAGE($C36:L36),4)</f>
        <v>4.5374999999999996</v>
      </c>
      <c r="Z36" s="202">
        <f>ROUND(AVERAGE($C36:M36),4)</f>
        <v>4.5374999999999996</v>
      </c>
      <c r="AA36" s="202">
        <f>ROUND(AVERAGE($C36:N36),4)</f>
        <v>4.5374999999999996</v>
      </c>
    </row>
    <row r="37" spans="1:27">
      <c r="A37" s="203" t="s">
        <v>540</v>
      </c>
      <c r="B37" s="204" t="s">
        <v>533</v>
      </c>
      <c r="C37" s="205">
        <v>4.6310000000000002</v>
      </c>
      <c r="D37" s="205">
        <v>4.5831999999999997</v>
      </c>
      <c r="E37" s="205">
        <v>4.6059999999999999</v>
      </c>
      <c r="F37" s="205">
        <v>4.5621</v>
      </c>
      <c r="G37" s="205">
        <v>4.5113000000000003</v>
      </c>
      <c r="H37" s="205">
        <v>4.4878999999999998</v>
      </c>
      <c r="I37" s="205"/>
      <c r="J37" s="205"/>
      <c r="K37" s="205"/>
      <c r="L37" s="205"/>
      <c r="M37" s="205"/>
      <c r="N37" s="205"/>
      <c r="P37" s="206">
        <f>ROUND(AVERAGE($C37:C37),4)</f>
        <v>4.6310000000000002</v>
      </c>
      <c r="Q37" s="206">
        <f>ROUND(AVERAGE($C37:D37),4)</f>
        <v>4.6071</v>
      </c>
      <c r="R37" s="206">
        <f>ROUND(AVERAGE($C37:E37),4)</f>
        <v>4.6067</v>
      </c>
      <c r="S37" s="206">
        <f>ROUND(AVERAGE($C37:F37),4)</f>
        <v>4.5956000000000001</v>
      </c>
      <c r="T37" s="206">
        <f>ROUND(AVERAGE($C37:G37),4)</f>
        <v>4.5787000000000004</v>
      </c>
      <c r="U37" s="206">
        <f>ROUND(AVERAGE($C37:H37),4)</f>
        <v>4.5636000000000001</v>
      </c>
      <c r="V37" s="206">
        <f>ROUND(AVERAGE($C37:I37),4)</f>
        <v>4.5636000000000001</v>
      </c>
      <c r="W37" s="206">
        <f>ROUND(AVERAGE($C37:J37),4)</f>
        <v>4.5636000000000001</v>
      </c>
      <c r="X37" s="206">
        <f>ROUND(AVERAGE($C37:K37),4)</f>
        <v>4.5636000000000001</v>
      </c>
      <c r="Y37" s="206">
        <f>ROUND(AVERAGE($C37:L37),4)</f>
        <v>4.5636000000000001</v>
      </c>
      <c r="Z37" s="206">
        <f>ROUND(AVERAGE($C37:M37),4)</f>
        <v>4.5636000000000001</v>
      </c>
      <c r="AA37" s="206">
        <f>ROUND(AVERAGE($C37:N37),4)</f>
        <v>4.5636000000000001</v>
      </c>
    </row>
    <row r="38" spans="1:27">
      <c r="A38" s="203" t="s">
        <v>540</v>
      </c>
      <c r="B38" s="204" t="s">
        <v>534</v>
      </c>
      <c r="C38" s="205">
        <v>4.75</v>
      </c>
      <c r="D38" s="205">
        <v>4.6989000000000001</v>
      </c>
      <c r="E38" s="205">
        <v>4.7207999999999997</v>
      </c>
      <c r="F38" s="205">
        <v>4.6855000000000002</v>
      </c>
      <c r="G38" s="205">
        <v>4.6340000000000003</v>
      </c>
      <c r="H38" s="205">
        <v>4.6029</v>
      </c>
      <c r="I38" s="205"/>
      <c r="J38" s="205"/>
      <c r="K38" s="205"/>
      <c r="L38" s="205"/>
      <c r="M38" s="205"/>
      <c r="N38" s="205"/>
      <c r="P38" s="206">
        <f>ROUND(AVERAGE($C38:C38),4)</f>
        <v>4.75</v>
      </c>
      <c r="Q38" s="206">
        <f>ROUND(AVERAGE($C38:D38),4)</f>
        <v>4.7244999999999999</v>
      </c>
      <c r="R38" s="206">
        <f>ROUND(AVERAGE($C38:E38),4)</f>
        <v>4.7232000000000003</v>
      </c>
      <c r="S38" s="206">
        <f>ROUND(AVERAGE($C38:F38),4)</f>
        <v>4.7138</v>
      </c>
      <c r="T38" s="206">
        <f>ROUND(AVERAGE($C38:G38),4)</f>
        <v>4.6978</v>
      </c>
      <c r="U38" s="206">
        <f>ROUND(AVERAGE($C38:H38),4)</f>
        <v>4.6820000000000004</v>
      </c>
      <c r="V38" s="206">
        <f>ROUND(AVERAGE($C38:I38),4)</f>
        <v>4.6820000000000004</v>
      </c>
      <c r="W38" s="206">
        <f>ROUND(AVERAGE($C38:J38),4)</f>
        <v>4.6820000000000004</v>
      </c>
      <c r="X38" s="206">
        <f>ROUND(AVERAGE($C38:K38),4)</f>
        <v>4.6820000000000004</v>
      </c>
      <c r="Y38" s="206">
        <f>ROUND(AVERAGE($C38:L38),4)</f>
        <v>4.6820000000000004</v>
      </c>
      <c r="Z38" s="206">
        <f>ROUND(AVERAGE($C38:M38),4)</f>
        <v>4.6820000000000004</v>
      </c>
      <c r="AA38" s="206">
        <f>ROUND(AVERAGE($C38:N38),4)</f>
        <v>4.6820000000000004</v>
      </c>
    </row>
    <row r="39" spans="1:27">
      <c r="A39" s="259" t="s">
        <v>540</v>
      </c>
      <c r="B39" s="259" t="s">
        <v>535</v>
      </c>
      <c r="C39" s="207">
        <v>4.6905000000000001</v>
      </c>
      <c r="D39" s="207">
        <v>4.6410999999999998</v>
      </c>
      <c r="E39" s="207">
        <v>4.6634000000000002</v>
      </c>
      <c r="F39" s="207">
        <v>4.6238000000000001</v>
      </c>
      <c r="G39" s="205">
        <v>4.5726000000000004</v>
      </c>
      <c r="H39" s="207">
        <v>4.5453999999999999</v>
      </c>
      <c r="I39" s="205"/>
      <c r="J39" s="207"/>
      <c r="K39" s="207"/>
      <c r="L39" s="207"/>
      <c r="M39" s="205"/>
      <c r="N39" s="207"/>
      <c r="P39" s="208">
        <f>ROUND(AVERAGE($C39:C39),4)</f>
        <v>4.6905000000000001</v>
      </c>
      <c r="Q39" s="208">
        <f>ROUND(AVERAGE($C39:D39),4)</f>
        <v>4.6657999999999999</v>
      </c>
      <c r="R39" s="208">
        <f>ROUND(AVERAGE($C39:E39),4)</f>
        <v>4.665</v>
      </c>
      <c r="S39" s="208">
        <f>ROUND(AVERAGE($C39:F39),4)</f>
        <v>4.6547000000000001</v>
      </c>
      <c r="T39" s="208">
        <f>ROUND(AVERAGE($C39:G39),4)</f>
        <v>4.6383000000000001</v>
      </c>
      <c r="U39" s="208">
        <f>ROUND(AVERAGE($C39:H39),4)</f>
        <v>4.6227999999999998</v>
      </c>
      <c r="V39" s="208">
        <f>ROUND(AVERAGE($C39:I39),4)</f>
        <v>4.6227999999999998</v>
      </c>
      <c r="W39" s="208">
        <f>ROUND(AVERAGE($C39:J39),4)</f>
        <v>4.6227999999999998</v>
      </c>
      <c r="X39" s="208">
        <f>ROUND(AVERAGE($C39:K39),4)</f>
        <v>4.6227999999999998</v>
      </c>
      <c r="Y39" s="208">
        <f>ROUND(AVERAGE($C39:L39),4)</f>
        <v>4.6227999999999998</v>
      </c>
      <c r="Z39" s="208">
        <f>ROUND(AVERAGE($C39:M39),4)</f>
        <v>4.6227999999999998</v>
      </c>
      <c r="AA39" s="208">
        <f>ROUND(AVERAGE($C39:N39),4)</f>
        <v>4.6227999999999998</v>
      </c>
    </row>
    <row r="40" spans="1:27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</row>
    <row r="41" spans="1:27">
      <c r="A41" s="255" t="str">
        <f>A$5</f>
        <v>Contury</v>
      </c>
      <c r="B41" s="255" t="str">
        <f>B$5</f>
        <v>Remark</v>
      </c>
      <c r="C41" s="256" t="s">
        <v>519</v>
      </c>
      <c r="D41" s="256" t="s">
        <v>520</v>
      </c>
      <c r="E41" s="256" t="s">
        <v>521</v>
      </c>
      <c r="F41" s="256" t="str">
        <f t="shared" ref="F41:I41" si="17">F35</f>
        <v>Apr</v>
      </c>
      <c r="G41" s="256" t="str">
        <f t="shared" si="17"/>
        <v>May</v>
      </c>
      <c r="H41" s="256" t="s">
        <v>524</v>
      </c>
      <c r="I41" s="256" t="str">
        <f t="shared" si="17"/>
        <v>Jul</v>
      </c>
      <c r="J41" s="256" t="s">
        <v>526</v>
      </c>
      <c r="K41" s="256" t="str">
        <f t="shared" ref="K41" si="18">K35</f>
        <v>Sep</v>
      </c>
      <c r="L41" s="256" t="s">
        <v>528</v>
      </c>
      <c r="M41" s="256" t="s">
        <v>529</v>
      </c>
      <c r="N41" s="256" t="s">
        <v>530</v>
      </c>
      <c r="P41" s="257" t="str">
        <f t="shared" ref="P41:AA41" si="19">P35</f>
        <v>Jan</v>
      </c>
      <c r="Q41" s="257" t="str">
        <f t="shared" si="19"/>
        <v>Feb</v>
      </c>
      <c r="R41" s="257" t="str">
        <f t="shared" si="19"/>
        <v>Mar</v>
      </c>
      <c r="S41" s="257" t="str">
        <f t="shared" si="19"/>
        <v>Apr</v>
      </c>
      <c r="T41" s="257" t="str">
        <f t="shared" si="19"/>
        <v>May</v>
      </c>
      <c r="U41" s="257" t="str">
        <f t="shared" si="19"/>
        <v>Jun</v>
      </c>
      <c r="V41" s="257" t="str">
        <f t="shared" si="19"/>
        <v>Jul</v>
      </c>
      <c r="W41" s="257" t="str">
        <f t="shared" si="19"/>
        <v>Aug</v>
      </c>
      <c r="X41" s="257" t="str">
        <f t="shared" si="19"/>
        <v>Sep</v>
      </c>
      <c r="Y41" s="257" t="str">
        <f t="shared" si="19"/>
        <v>Oct</v>
      </c>
      <c r="Z41" s="257" t="str">
        <f t="shared" si="19"/>
        <v>Nov</v>
      </c>
      <c r="AA41" s="257" t="str">
        <f t="shared" si="19"/>
        <v>Dec</v>
      </c>
    </row>
    <row r="42" spans="1:27">
      <c r="A42" s="199" t="s">
        <v>541</v>
      </c>
      <c r="B42" s="200" t="s">
        <v>532</v>
      </c>
      <c r="C42" s="201">
        <v>7.5274999999999999</v>
      </c>
      <c r="D42" s="201">
        <v>7.4625000000000004</v>
      </c>
      <c r="E42" s="201">
        <v>7.4814999999999996</v>
      </c>
      <c r="F42" s="201">
        <v>7.5027999999999997</v>
      </c>
      <c r="G42" s="201">
        <v>7.5755999999999997</v>
      </c>
      <c r="H42" s="201">
        <v>7.5487000000000002</v>
      </c>
      <c r="I42" s="201"/>
      <c r="J42" s="201"/>
      <c r="K42" s="201"/>
      <c r="L42" s="201"/>
      <c r="M42" s="201"/>
      <c r="N42" s="201"/>
      <c r="P42" s="202">
        <f>ROUND(AVERAGE($C42:C42),4)</f>
        <v>7.5274999999999999</v>
      </c>
      <c r="Q42" s="202">
        <f>ROUND(AVERAGE($C42:D42),4)</f>
        <v>7.4950000000000001</v>
      </c>
      <c r="R42" s="202">
        <f>ROUND(AVERAGE($C42:E42),4)</f>
        <v>7.4904999999999999</v>
      </c>
      <c r="S42" s="202">
        <f>ROUND(AVERAGE($C42:F42),4)</f>
        <v>7.4935999999999998</v>
      </c>
      <c r="T42" s="202">
        <f>ROUND(AVERAGE($C42:G42),4)</f>
        <v>7.51</v>
      </c>
      <c r="U42" s="202">
        <f>ROUND(AVERAGE($C42:H42),4)</f>
        <v>7.5164</v>
      </c>
      <c r="V42" s="202">
        <f>ROUND(AVERAGE($C42:I42),4)</f>
        <v>7.5164</v>
      </c>
      <c r="W42" s="202">
        <f>ROUND(AVERAGE($C42:J42),4)</f>
        <v>7.5164</v>
      </c>
      <c r="X42" s="202">
        <f>ROUND(AVERAGE($C42:K42),4)</f>
        <v>7.5164</v>
      </c>
      <c r="Y42" s="202">
        <f>ROUND(AVERAGE($C42:L42),4)</f>
        <v>7.5164</v>
      </c>
      <c r="Z42" s="202">
        <f>ROUND(AVERAGE($C42:M42),4)</f>
        <v>7.5164</v>
      </c>
      <c r="AA42" s="202">
        <f>ROUND(AVERAGE($C42:N42),4)</f>
        <v>7.5164</v>
      </c>
    </row>
    <row r="43" spans="1:27">
      <c r="A43" s="203" t="str">
        <f>A42</f>
        <v>MALAYSIA : RINGGIT (MYR)</v>
      </c>
      <c r="B43" s="204" t="s">
        <v>533</v>
      </c>
      <c r="C43" s="205">
        <v>7.5675999999999997</v>
      </c>
      <c r="D43" s="205">
        <v>7.5038</v>
      </c>
      <c r="E43" s="205">
        <v>7.5232000000000001</v>
      </c>
      <c r="F43" s="205">
        <v>7.5431999999999997</v>
      </c>
      <c r="G43" s="205">
        <v>7.6166</v>
      </c>
      <c r="H43" s="205">
        <v>7.5896999999999997</v>
      </c>
      <c r="I43" s="205"/>
      <c r="J43" s="205"/>
      <c r="K43" s="205"/>
      <c r="L43" s="205"/>
      <c r="M43" s="205"/>
      <c r="N43" s="205"/>
      <c r="P43" s="206">
        <f>ROUND(AVERAGE($C43:C43),4)</f>
        <v>7.5675999999999997</v>
      </c>
      <c r="Q43" s="206">
        <f>ROUND(AVERAGE($C43:D43),4)</f>
        <v>7.5357000000000003</v>
      </c>
      <c r="R43" s="206">
        <f>ROUND(AVERAGE($C43:E43),4)</f>
        <v>7.5315000000000003</v>
      </c>
      <c r="S43" s="206">
        <f>ROUND(AVERAGE($C43:F43),4)</f>
        <v>7.5345000000000004</v>
      </c>
      <c r="T43" s="206">
        <f>ROUND(AVERAGE($C43:G43),4)</f>
        <v>7.5509000000000004</v>
      </c>
      <c r="U43" s="206">
        <f>ROUND(AVERAGE($C43:H43),4)</f>
        <v>7.5574000000000003</v>
      </c>
      <c r="V43" s="206">
        <f>ROUND(AVERAGE($C43:I43),4)</f>
        <v>7.5574000000000003</v>
      </c>
      <c r="W43" s="206">
        <f>ROUND(AVERAGE($C43:J43),4)</f>
        <v>7.5574000000000003</v>
      </c>
      <c r="X43" s="206">
        <f>ROUND(AVERAGE($C43:K43),4)</f>
        <v>7.5574000000000003</v>
      </c>
      <c r="Y43" s="206">
        <f>ROUND(AVERAGE($C43:L43),4)</f>
        <v>7.5574000000000003</v>
      </c>
      <c r="Z43" s="206">
        <f>ROUND(AVERAGE($C43:M43),4)</f>
        <v>7.5574000000000003</v>
      </c>
      <c r="AA43" s="206">
        <f>ROUND(AVERAGE($C43:N43),4)</f>
        <v>7.5574000000000003</v>
      </c>
    </row>
    <row r="44" spans="1:27">
      <c r="A44" s="203" t="str">
        <f>A43</f>
        <v>MALAYSIA : RINGGIT (MYR)</v>
      </c>
      <c r="B44" s="204" t="s">
        <v>534</v>
      </c>
      <c r="C44" s="205">
        <v>7.7849000000000004</v>
      </c>
      <c r="D44" s="205">
        <v>7.7183999999999999</v>
      </c>
      <c r="E44" s="205">
        <v>7.7361000000000004</v>
      </c>
      <c r="F44" s="205">
        <v>7.7542999999999997</v>
      </c>
      <c r="G44" s="205">
        <v>7.8316999999999997</v>
      </c>
      <c r="H44" s="205">
        <v>7.8036000000000003</v>
      </c>
      <c r="I44" s="205"/>
      <c r="J44" s="205"/>
      <c r="K44" s="205"/>
      <c r="L44" s="205"/>
      <c r="M44" s="205"/>
      <c r="N44" s="205"/>
      <c r="P44" s="206">
        <f>ROUND(AVERAGE($C44:C44),4)</f>
        <v>7.7849000000000004</v>
      </c>
      <c r="Q44" s="206">
        <f>ROUND(AVERAGE($C44:D44),4)</f>
        <v>7.7516999999999996</v>
      </c>
      <c r="R44" s="206">
        <f>ROUND(AVERAGE($C44:E44),4)</f>
        <v>7.7465000000000002</v>
      </c>
      <c r="S44" s="206">
        <f>ROUND(AVERAGE($C44:F44),4)</f>
        <v>7.7484000000000002</v>
      </c>
      <c r="T44" s="206">
        <f>ROUND(AVERAGE($C44:G44),4)</f>
        <v>7.7651000000000003</v>
      </c>
      <c r="U44" s="206">
        <f>ROUND(AVERAGE($C44:H44),4)</f>
        <v>7.7714999999999996</v>
      </c>
      <c r="V44" s="206">
        <f>ROUND(AVERAGE($C44:I44),4)</f>
        <v>7.7714999999999996</v>
      </c>
      <c r="W44" s="206">
        <f>ROUND(AVERAGE($C44:J44),4)</f>
        <v>7.7714999999999996</v>
      </c>
      <c r="X44" s="206">
        <f>ROUND(AVERAGE($C44:K44),4)</f>
        <v>7.7714999999999996</v>
      </c>
      <c r="Y44" s="206">
        <f>ROUND(AVERAGE($C44:L44),4)</f>
        <v>7.7714999999999996</v>
      </c>
      <c r="Z44" s="206">
        <f>ROUND(AVERAGE($C44:M44),4)</f>
        <v>7.7714999999999996</v>
      </c>
      <c r="AA44" s="206">
        <f>ROUND(AVERAGE($C44:N44),4)</f>
        <v>7.7714999999999996</v>
      </c>
    </row>
    <row r="45" spans="1:27">
      <c r="A45" s="215" t="str">
        <f>A44</f>
        <v>MALAYSIA : RINGGIT (MYR)</v>
      </c>
      <c r="B45" s="259" t="s">
        <v>535</v>
      </c>
      <c r="C45" s="207">
        <v>7.6761999999999997</v>
      </c>
      <c r="D45" s="207">
        <v>7.6112000000000002</v>
      </c>
      <c r="E45" s="207">
        <v>7.6296999999999997</v>
      </c>
      <c r="F45" s="207">
        <v>7.6487999999999996</v>
      </c>
      <c r="G45" s="205">
        <v>7.7241</v>
      </c>
      <c r="H45" s="207">
        <v>7.6966000000000001</v>
      </c>
      <c r="I45" s="205"/>
      <c r="J45" s="207"/>
      <c r="K45" s="207"/>
      <c r="L45" s="207"/>
      <c r="M45" s="205"/>
      <c r="N45" s="207"/>
      <c r="P45" s="208">
        <f>ROUND(AVERAGE($C45:C45),4)</f>
        <v>7.6761999999999997</v>
      </c>
      <c r="Q45" s="208">
        <f>ROUND(AVERAGE($C45:D45),4)</f>
        <v>7.6436999999999999</v>
      </c>
      <c r="R45" s="208">
        <f>ROUND(AVERAGE($C45:E45),4)</f>
        <v>7.6390000000000002</v>
      </c>
      <c r="S45" s="208">
        <f>ROUND(AVERAGE($C45:F45),4)</f>
        <v>7.6414999999999997</v>
      </c>
      <c r="T45" s="208">
        <f>ROUND(AVERAGE($C45:G45),4)</f>
        <v>7.6580000000000004</v>
      </c>
      <c r="U45" s="208">
        <f>ROUND(AVERAGE($C45:H45),4)</f>
        <v>7.6643999999999997</v>
      </c>
      <c r="V45" s="208">
        <f>ROUND(AVERAGE($C45:I45),4)</f>
        <v>7.6643999999999997</v>
      </c>
      <c r="W45" s="208">
        <f>ROUND(AVERAGE($C45:J45),4)</f>
        <v>7.6643999999999997</v>
      </c>
      <c r="X45" s="208">
        <f>ROUND(AVERAGE($C45:K45),4)</f>
        <v>7.6643999999999997</v>
      </c>
      <c r="Y45" s="208">
        <f>ROUND(AVERAGE($C45:L45),4)</f>
        <v>7.6643999999999997</v>
      </c>
      <c r="Z45" s="208">
        <f>ROUND(AVERAGE($C45:M45),4)</f>
        <v>7.6643999999999997</v>
      </c>
      <c r="AA45" s="208">
        <f>ROUND(AVERAGE($C45:N45),4)</f>
        <v>7.6643999999999997</v>
      </c>
    </row>
    <row r="46" spans="1:27">
      <c r="A46" s="213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</row>
    <row r="47" spans="1:27" ht="15" customHeight="1">
      <c r="A47" s="255" t="s">
        <v>517</v>
      </c>
      <c r="B47" s="255" t="s">
        <v>518</v>
      </c>
      <c r="C47" s="256" t="s">
        <v>519</v>
      </c>
      <c r="D47" s="256" t="s">
        <v>520</v>
      </c>
      <c r="E47" s="256" t="s">
        <v>521</v>
      </c>
      <c r="F47" s="256" t="s">
        <v>522</v>
      </c>
      <c r="G47" s="256" t="s">
        <v>523</v>
      </c>
      <c r="H47" s="256" t="s">
        <v>524</v>
      </c>
      <c r="I47" s="256" t="s">
        <v>525</v>
      </c>
      <c r="J47" s="256" t="s">
        <v>526</v>
      </c>
      <c r="K47" s="256" t="str">
        <f t="shared" ref="K47" si="20">K41</f>
        <v>Sep</v>
      </c>
      <c r="L47" s="256" t="s">
        <v>528</v>
      </c>
      <c r="M47" s="256" t="s">
        <v>529</v>
      </c>
      <c r="N47" s="256" t="s">
        <v>530</v>
      </c>
      <c r="P47" s="257" t="str">
        <f t="shared" ref="P47:AA47" si="21">P41</f>
        <v>Jan</v>
      </c>
      <c r="Q47" s="257" t="str">
        <f t="shared" si="21"/>
        <v>Feb</v>
      </c>
      <c r="R47" s="257" t="str">
        <f t="shared" si="21"/>
        <v>Mar</v>
      </c>
      <c r="S47" s="257" t="str">
        <f t="shared" si="21"/>
        <v>Apr</v>
      </c>
      <c r="T47" s="257" t="str">
        <f t="shared" si="21"/>
        <v>May</v>
      </c>
      <c r="U47" s="257" t="str">
        <f t="shared" si="21"/>
        <v>Jun</v>
      </c>
      <c r="V47" s="257" t="str">
        <f t="shared" si="21"/>
        <v>Jul</v>
      </c>
      <c r="W47" s="257" t="str">
        <f t="shared" si="21"/>
        <v>Aug</v>
      </c>
      <c r="X47" s="257" t="str">
        <f t="shared" si="21"/>
        <v>Sep</v>
      </c>
      <c r="Y47" s="257" t="str">
        <f t="shared" si="21"/>
        <v>Oct</v>
      </c>
      <c r="Z47" s="257" t="str">
        <f t="shared" si="21"/>
        <v>Nov</v>
      </c>
      <c r="AA47" s="257" t="str">
        <f t="shared" si="21"/>
        <v>Dec</v>
      </c>
    </row>
    <row r="48" spans="1:27" ht="15" customHeight="1">
      <c r="A48" s="199" t="s">
        <v>555</v>
      </c>
      <c r="B48" s="200" t="s">
        <v>532</v>
      </c>
      <c r="C48" s="201">
        <v>0.36759999999999998</v>
      </c>
      <c r="D48" s="201">
        <v>0.35249999999999998</v>
      </c>
      <c r="E48" s="201">
        <v>0.35870000000000002</v>
      </c>
      <c r="F48" s="201">
        <v>0.36270000000000002</v>
      </c>
      <c r="G48" s="201">
        <v>0.3523</v>
      </c>
      <c r="H48" s="201">
        <v>0.34649999999999997</v>
      </c>
      <c r="I48" s="201"/>
      <c r="J48" s="201"/>
      <c r="K48" s="201"/>
      <c r="L48" s="201"/>
      <c r="M48" s="201"/>
      <c r="N48" s="201"/>
      <c r="P48" s="202">
        <f>ROUND(AVERAGE($C48:C48),4)</f>
        <v>0.36759999999999998</v>
      </c>
      <c r="Q48" s="202">
        <f>ROUND(AVERAGE($C48:D48),4)</f>
        <v>0.36009999999999998</v>
      </c>
      <c r="R48" s="202">
        <f>ROUND(AVERAGE($C48:E48),4)</f>
        <v>0.35959999999999998</v>
      </c>
      <c r="S48" s="202">
        <f>ROUND(AVERAGE($C48:F48),4)</f>
        <v>0.3604</v>
      </c>
      <c r="T48" s="202">
        <f>ROUND(AVERAGE($C48:G48),4)</f>
        <v>0.35880000000000001</v>
      </c>
      <c r="U48" s="202">
        <f>ROUND(AVERAGE($C48:H48),4)</f>
        <v>0.35670000000000002</v>
      </c>
      <c r="V48" s="202">
        <f>ROUND(AVERAGE($C48:I48),4)</f>
        <v>0.35670000000000002</v>
      </c>
      <c r="W48" s="202">
        <f>ROUND(AVERAGE($C48:J48),4)</f>
        <v>0.35670000000000002</v>
      </c>
      <c r="X48" s="202">
        <f>ROUND(AVERAGE($C48:K48),4)</f>
        <v>0.35670000000000002</v>
      </c>
      <c r="Y48" s="202">
        <f>ROUND(AVERAGE($C48:L48),4)</f>
        <v>0.35670000000000002</v>
      </c>
      <c r="Z48" s="202">
        <f>ROUND(AVERAGE($C48:M48),4)</f>
        <v>0.35670000000000002</v>
      </c>
      <c r="AA48" s="202">
        <f>ROUND(AVERAGE($C48:N48),4)</f>
        <v>0.35670000000000002</v>
      </c>
    </row>
    <row r="49" spans="1:27" ht="15" customHeight="1">
      <c r="A49" s="203" t="s">
        <v>555</v>
      </c>
      <c r="B49" s="204" t="s">
        <v>533</v>
      </c>
      <c r="C49" s="205">
        <v>0.3715</v>
      </c>
      <c r="D49" s="205">
        <v>0.36099999999999999</v>
      </c>
      <c r="E49" s="205">
        <v>0.36470000000000002</v>
      </c>
      <c r="F49" s="205">
        <v>0.36820000000000003</v>
      </c>
      <c r="G49" s="205">
        <v>0.3584</v>
      </c>
      <c r="H49" s="205">
        <v>0.35249999999999998</v>
      </c>
      <c r="I49" s="205"/>
      <c r="J49" s="205"/>
      <c r="K49" s="205"/>
      <c r="L49" s="205"/>
      <c r="M49" s="205"/>
      <c r="N49" s="205"/>
      <c r="P49" s="206">
        <f>ROUND(AVERAGE($C49:C49),4)</f>
        <v>0.3715</v>
      </c>
      <c r="Q49" s="206">
        <f>ROUND(AVERAGE($C49:D49),4)</f>
        <v>0.36630000000000001</v>
      </c>
      <c r="R49" s="206">
        <f>ROUND(AVERAGE($C49:E49),4)</f>
        <v>0.36570000000000003</v>
      </c>
      <c r="S49" s="206">
        <f>ROUND(AVERAGE($C49:F49),4)</f>
        <v>0.3664</v>
      </c>
      <c r="T49" s="206">
        <f>ROUND(AVERAGE($C49:G49),4)</f>
        <v>0.36480000000000001</v>
      </c>
      <c r="U49" s="206">
        <f>ROUND(AVERAGE($C49:H49),4)</f>
        <v>0.36270000000000002</v>
      </c>
      <c r="V49" s="206">
        <f>ROUND(AVERAGE($C49:I49),4)</f>
        <v>0.36270000000000002</v>
      </c>
      <c r="W49" s="206">
        <f>ROUND(AVERAGE($C49:J49),4)</f>
        <v>0.36270000000000002</v>
      </c>
      <c r="X49" s="206">
        <f>ROUND(AVERAGE($C49:K49),4)</f>
        <v>0.36270000000000002</v>
      </c>
      <c r="Y49" s="206">
        <f>ROUND(AVERAGE($C49:L49),4)</f>
        <v>0.36270000000000002</v>
      </c>
      <c r="Z49" s="206">
        <f>ROUND(AVERAGE($C49:M49),4)</f>
        <v>0.36270000000000002</v>
      </c>
      <c r="AA49" s="206">
        <f>ROUND(AVERAGE($C49:N49),4)</f>
        <v>0.36270000000000002</v>
      </c>
    </row>
    <row r="50" spans="1:27" ht="15" customHeight="1">
      <c r="A50" s="203" t="s">
        <v>555</v>
      </c>
      <c r="B50" s="204" t="s">
        <v>534</v>
      </c>
      <c r="C50" s="205">
        <v>0.42780000000000001</v>
      </c>
      <c r="D50" s="205">
        <v>0.41860000000000003</v>
      </c>
      <c r="E50" s="205">
        <v>0.42059999999999997</v>
      </c>
      <c r="F50" s="205">
        <v>0.42480000000000001</v>
      </c>
      <c r="G50" s="205">
        <v>0.41860000000000003</v>
      </c>
      <c r="H50" s="205">
        <v>0.4093</v>
      </c>
      <c r="I50" s="205"/>
      <c r="J50" s="205"/>
      <c r="K50" s="205"/>
      <c r="L50" s="205"/>
      <c r="M50" s="205"/>
      <c r="N50" s="205"/>
      <c r="P50" s="206">
        <f>ROUND(AVERAGE($C50:C50),4)</f>
        <v>0.42780000000000001</v>
      </c>
      <c r="Q50" s="206">
        <f>ROUND(AVERAGE($C50:D50),4)</f>
        <v>0.42320000000000002</v>
      </c>
      <c r="R50" s="206">
        <f>ROUND(AVERAGE($C50:E50),4)</f>
        <v>0.42230000000000001</v>
      </c>
      <c r="S50" s="206">
        <f>ROUND(AVERAGE($C50:F50),4)</f>
        <v>0.42299999999999999</v>
      </c>
      <c r="T50" s="206">
        <f>ROUND(AVERAGE($C50:G50),4)</f>
        <v>0.42209999999999998</v>
      </c>
      <c r="U50" s="206">
        <f>ROUND(AVERAGE($C50:H50),4)</f>
        <v>0.42</v>
      </c>
      <c r="V50" s="206">
        <f>ROUND(AVERAGE($C50:I50),4)</f>
        <v>0.42</v>
      </c>
      <c r="W50" s="206">
        <f>ROUND(AVERAGE($C50:J50),4)</f>
        <v>0.42</v>
      </c>
      <c r="X50" s="206">
        <f>ROUND(AVERAGE($C50:K50),4)</f>
        <v>0.42</v>
      </c>
      <c r="Y50" s="206">
        <f>ROUND(AVERAGE($C50:L50),4)</f>
        <v>0.42</v>
      </c>
      <c r="Z50" s="206">
        <f>ROUND(AVERAGE($C50:M50),4)</f>
        <v>0.42</v>
      </c>
      <c r="AA50" s="206">
        <f>ROUND(AVERAGE($C50:N50),4)</f>
        <v>0.42</v>
      </c>
    </row>
    <row r="51" spans="1:27" ht="15" customHeight="1">
      <c r="A51" s="215" t="s">
        <v>555</v>
      </c>
      <c r="B51" s="259" t="s">
        <v>535</v>
      </c>
      <c r="C51" s="207">
        <v>0.3997</v>
      </c>
      <c r="D51" s="207">
        <v>0.38979999999999998</v>
      </c>
      <c r="E51" s="207">
        <v>0.39269999999999999</v>
      </c>
      <c r="F51" s="207">
        <v>0.39650000000000002</v>
      </c>
      <c r="G51" s="205">
        <v>0.3886</v>
      </c>
      <c r="H51" s="207">
        <v>0.38090000000000002</v>
      </c>
      <c r="I51" s="205"/>
      <c r="J51" s="207"/>
      <c r="K51" s="207"/>
      <c r="L51" s="207"/>
      <c r="M51" s="205"/>
      <c r="N51" s="207"/>
      <c r="P51" s="208">
        <f>ROUND(AVERAGE($C51:C51),4)</f>
        <v>0.3997</v>
      </c>
      <c r="Q51" s="208">
        <f>ROUND(AVERAGE($C51:D51),4)</f>
        <v>0.39479999999999998</v>
      </c>
      <c r="R51" s="208">
        <f>ROUND(AVERAGE($C51:E51),4)</f>
        <v>0.39410000000000001</v>
      </c>
      <c r="S51" s="208">
        <f>ROUND(AVERAGE($C51:F51),4)</f>
        <v>0.3947</v>
      </c>
      <c r="T51" s="208">
        <f>ROUND(AVERAGE($C51:G51),4)</f>
        <v>0.39350000000000002</v>
      </c>
      <c r="U51" s="208">
        <f>ROUND(AVERAGE($C51:H51),4)</f>
        <v>0.39140000000000003</v>
      </c>
      <c r="V51" s="208">
        <f>ROUND(AVERAGE($C51:I51),4)</f>
        <v>0.39140000000000003</v>
      </c>
      <c r="W51" s="208">
        <f>ROUND(AVERAGE($C51:J51),4)</f>
        <v>0.39140000000000003</v>
      </c>
      <c r="X51" s="208">
        <f>ROUND(AVERAGE($C51:K51),4)</f>
        <v>0.39140000000000003</v>
      </c>
      <c r="Y51" s="208">
        <f>ROUND(AVERAGE($C51:L51),4)</f>
        <v>0.39140000000000003</v>
      </c>
      <c r="Z51" s="208">
        <f>ROUND(AVERAGE($C51:M51),4)</f>
        <v>0.39140000000000003</v>
      </c>
      <c r="AA51" s="208">
        <f>ROUND(AVERAGE($C51:N51),4)</f>
        <v>0.39140000000000003</v>
      </c>
    </row>
    <row r="52" spans="1:27">
      <c r="A52" s="213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</row>
    <row r="53" spans="1:27" ht="15" customHeight="1">
      <c r="A53" s="255" t="s">
        <v>517</v>
      </c>
      <c r="B53" s="255" t="s">
        <v>518</v>
      </c>
      <c r="C53" s="256" t="s">
        <v>519</v>
      </c>
      <c r="D53" s="256" t="s">
        <v>520</v>
      </c>
      <c r="E53" s="256" t="s">
        <v>521</v>
      </c>
      <c r="F53" s="256" t="s">
        <v>522</v>
      </c>
      <c r="G53" s="256" t="s">
        <v>523</v>
      </c>
      <c r="H53" s="256" t="s">
        <v>524</v>
      </c>
      <c r="I53" s="256" t="s">
        <v>525</v>
      </c>
      <c r="J53" s="256" t="s">
        <v>526</v>
      </c>
      <c r="K53" s="256" t="str">
        <f t="shared" ref="K53" si="22">K47</f>
        <v>Sep</v>
      </c>
      <c r="L53" s="256" t="s">
        <v>528</v>
      </c>
      <c r="M53" s="256" t="s">
        <v>529</v>
      </c>
      <c r="N53" s="256" t="s">
        <v>530</v>
      </c>
      <c r="P53" s="257" t="str">
        <f t="shared" ref="P53:AA53" si="23">P47</f>
        <v>Jan</v>
      </c>
      <c r="Q53" s="257" t="str">
        <f t="shared" si="23"/>
        <v>Feb</v>
      </c>
      <c r="R53" s="257" t="str">
        <f t="shared" si="23"/>
        <v>Mar</v>
      </c>
      <c r="S53" s="257" t="str">
        <f t="shared" si="23"/>
        <v>Apr</v>
      </c>
      <c r="T53" s="257" t="str">
        <f t="shared" si="23"/>
        <v>May</v>
      </c>
      <c r="U53" s="257" t="str">
        <f t="shared" si="23"/>
        <v>Jun</v>
      </c>
      <c r="V53" s="257" t="str">
        <f t="shared" si="23"/>
        <v>Jul</v>
      </c>
      <c r="W53" s="257" t="str">
        <f t="shared" si="23"/>
        <v>Aug</v>
      </c>
      <c r="X53" s="257" t="str">
        <f t="shared" si="23"/>
        <v>Sep</v>
      </c>
      <c r="Y53" s="257" t="str">
        <f t="shared" si="23"/>
        <v>Oct</v>
      </c>
      <c r="Z53" s="257" t="str">
        <f t="shared" si="23"/>
        <v>Nov</v>
      </c>
      <c r="AA53" s="257" t="str">
        <f t="shared" si="23"/>
        <v>Dec</v>
      </c>
    </row>
    <row r="54" spans="1:27" ht="15" customHeight="1">
      <c r="A54" s="199" t="s">
        <v>568</v>
      </c>
      <c r="B54" s="200" t="s">
        <v>532</v>
      </c>
      <c r="C54" s="201">
        <v>2.9729000000000001</v>
      </c>
      <c r="D54" s="201">
        <v>2.9689999999999999</v>
      </c>
      <c r="E54" s="201">
        <v>3.1088</v>
      </c>
      <c r="F54" s="201">
        <v>3.1581999999999999</v>
      </c>
      <c r="G54" s="201">
        <v>3.1558000000000002</v>
      </c>
      <c r="H54" s="201">
        <v>3.1991999999999998</v>
      </c>
      <c r="I54" s="201"/>
      <c r="J54" s="201"/>
      <c r="K54" s="201"/>
      <c r="L54" s="201"/>
      <c r="M54" s="201"/>
      <c r="N54" s="201"/>
      <c r="P54" s="202">
        <f>ROUND(AVERAGE($C54:C54),4)</f>
        <v>2.9729000000000001</v>
      </c>
      <c r="Q54" s="202">
        <f>ROUND(AVERAGE($C54:D54),4)</f>
        <v>2.9710000000000001</v>
      </c>
      <c r="R54" s="202">
        <f>ROUND(AVERAGE($C54:E54),4)</f>
        <v>3.0169000000000001</v>
      </c>
      <c r="S54" s="202">
        <f>ROUND(AVERAGE($C54:F54),4)</f>
        <v>3.0522</v>
      </c>
      <c r="T54" s="202">
        <f>ROUND(AVERAGE($C54:G54),4)</f>
        <v>3.0729000000000002</v>
      </c>
      <c r="U54" s="202">
        <f>ROUND(AVERAGE($C54:H54),4)</f>
        <v>3.0939999999999999</v>
      </c>
      <c r="V54" s="202">
        <f>ROUND(AVERAGE($C54:I54),4)</f>
        <v>3.0939999999999999</v>
      </c>
      <c r="W54" s="202">
        <f>ROUND(AVERAGE($C54:J54),4)</f>
        <v>3.0939999999999999</v>
      </c>
      <c r="X54" s="202">
        <f>ROUND(AVERAGE($C54:K54),4)</f>
        <v>3.0939999999999999</v>
      </c>
      <c r="Y54" s="202">
        <f>ROUND(AVERAGE($C54:L54),4)</f>
        <v>3.0939999999999999</v>
      </c>
      <c r="Z54" s="202">
        <f>ROUND(AVERAGE($C54:M54),4)</f>
        <v>3.0939999999999999</v>
      </c>
      <c r="AA54" s="202">
        <f>ROUND(AVERAGE($C54:N54),4)</f>
        <v>3.0939999999999999</v>
      </c>
    </row>
    <row r="55" spans="1:27" ht="15" customHeight="1">
      <c r="A55" s="199" t="s">
        <v>568</v>
      </c>
      <c r="B55" s="204" t="s">
        <v>533</v>
      </c>
      <c r="C55" s="205">
        <v>2.9849999999999999</v>
      </c>
      <c r="D55" s="205">
        <v>2.9809999999999999</v>
      </c>
      <c r="E55" s="205">
        <v>3.1211000000000002</v>
      </c>
      <c r="F55" s="205">
        <v>3.1711</v>
      </c>
      <c r="G55" s="205">
        <v>3.1686999999999999</v>
      </c>
      <c r="H55" s="205">
        <v>3.2118000000000002</v>
      </c>
      <c r="I55" s="205"/>
      <c r="J55" s="205"/>
      <c r="K55" s="205"/>
      <c r="L55" s="205"/>
      <c r="M55" s="205"/>
      <c r="N55" s="205"/>
      <c r="P55" s="206">
        <f>ROUND(AVERAGE($C55:C55),4)</f>
        <v>2.9849999999999999</v>
      </c>
      <c r="Q55" s="206">
        <f>ROUND(AVERAGE($C55:D55),4)</f>
        <v>2.9830000000000001</v>
      </c>
      <c r="R55" s="206">
        <f>ROUND(AVERAGE($C55:E55),4)</f>
        <v>3.0289999999999999</v>
      </c>
      <c r="S55" s="206">
        <f>ROUND(AVERAGE($C55:F55),4)</f>
        <v>3.0646</v>
      </c>
      <c r="T55" s="206">
        <f>ROUND(AVERAGE($C55:G55),4)</f>
        <v>3.0853999999999999</v>
      </c>
      <c r="U55" s="206">
        <f>ROUND(AVERAGE($C55:H55),4)</f>
        <v>3.1065</v>
      </c>
      <c r="V55" s="206">
        <f>ROUND(AVERAGE($C55:I55),4)</f>
        <v>3.1065</v>
      </c>
      <c r="W55" s="206">
        <f>ROUND(AVERAGE($C55:J55),4)</f>
        <v>3.1065</v>
      </c>
      <c r="X55" s="206">
        <f>ROUND(AVERAGE($C55:K55),4)</f>
        <v>3.1065</v>
      </c>
      <c r="Y55" s="206">
        <f>ROUND(AVERAGE($C55:L55),4)</f>
        <v>3.1065</v>
      </c>
      <c r="Z55" s="206">
        <f>ROUND(AVERAGE($C55:M55),4)</f>
        <v>3.1065</v>
      </c>
      <c r="AA55" s="206">
        <f>ROUND(AVERAGE($C55:N55),4)</f>
        <v>3.1065</v>
      </c>
    </row>
    <row r="56" spans="1:27" ht="15" customHeight="1">
      <c r="A56" s="199" t="s">
        <v>568</v>
      </c>
      <c r="B56" s="204" t="s">
        <v>534</v>
      </c>
      <c r="C56" s="205">
        <v>3.0499000000000001</v>
      </c>
      <c r="D56" s="205">
        <v>3.0457999999999998</v>
      </c>
      <c r="E56" s="205">
        <v>3.1884000000000001</v>
      </c>
      <c r="F56" s="205">
        <v>3.2414999999999998</v>
      </c>
      <c r="G56" s="205">
        <v>3.2363</v>
      </c>
      <c r="H56" s="205">
        <v>3.2770999999999999</v>
      </c>
      <c r="I56" s="205"/>
      <c r="J56" s="205"/>
      <c r="K56" s="205"/>
      <c r="L56" s="205"/>
      <c r="M56" s="205"/>
      <c r="N56" s="205"/>
      <c r="P56" s="206">
        <f>ROUND(AVERAGE($C56:C56),4)</f>
        <v>3.0499000000000001</v>
      </c>
      <c r="Q56" s="206">
        <f>ROUND(AVERAGE($C56:D56),4)</f>
        <v>3.0478999999999998</v>
      </c>
      <c r="R56" s="206">
        <f>ROUND(AVERAGE($C56:E56),4)</f>
        <v>3.0947</v>
      </c>
      <c r="S56" s="206">
        <f>ROUND(AVERAGE($C56:F56),4)</f>
        <v>3.1314000000000002</v>
      </c>
      <c r="T56" s="206">
        <f>ROUND(AVERAGE($C56:G56),4)</f>
        <v>3.1524000000000001</v>
      </c>
      <c r="U56" s="206">
        <f>ROUND(AVERAGE($C56:H56),4)</f>
        <v>3.1732</v>
      </c>
      <c r="V56" s="206">
        <f>ROUND(AVERAGE($C56:I56),4)</f>
        <v>3.1732</v>
      </c>
      <c r="W56" s="206">
        <f>ROUND(AVERAGE($C56:J56),4)</f>
        <v>3.1732</v>
      </c>
      <c r="X56" s="206">
        <f>ROUND(AVERAGE($C56:K56),4)</f>
        <v>3.1732</v>
      </c>
      <c r="Y56" s="206">
        <f>ROUND(AVERAGE($C56:L56),4)</f>
        <v>3.1732</v>
      </c>
      <c r="Z56" s="206">
        <f>ROUND(AVERAGE($C56:M56),4)</f>
        <v>3.1732</v>
      </c>
      <c r="AA56" s="206">
        <f>ROUND(AVERAGE($C56:N56),4)</f>
        <v>3.1732</v>
      </c>
    </row>
    <row r="57" spans="1:27" ht="15" customHeight="1">
      <c r="A57" s="199" t="s">
        <v>568</v>
      </c>
      <c r="B57" s="259" t="s">
        <v>535</v>
      </c>
      <c r="C57" s="207">
        <v>3.0175000000000001</v>
      </c>
      <c r="D57" s="207">
        <v>3.0135000000000001</v>
      </c>
      <c r="E57" s="207">
        <v>3.1547000000000001</v>
      </c>
      <c r="F57" s="207">
        <v>3.2063999999999999</v>
      </c>
      <c r="G57" s="205">
        <v>3.2025000000000001</v>
      </c>
      <c r="H57" s="207">
        <v>3.2444999999999999</v>
      </c>
      <c r="I57" s="205"/>
      <c r="J57" s="207"/>
      <c r="K57" s="207"/>
      <c r="L57" s="207"/>
      <c r="M57" s="205"/>
      <c r="N57" s="207"/>
      <c r="P57" s="208">
        <f>ROUND(AVERAGE($C57:C57),4)</f>
        <v>3.0175000000000001</v>
      </c>
      <c r="Q57" s="208">
        <f>ROUND(AVERAGE($C57:D57),4)</f>
        <v>3.0154999999999998</v>
      </c>
      <c r="R57" s="208">
        <f>ROUND(AVERAGE($C57:E57),4)</f>
        <v>3.0619000000000001</v>
      </c>
      <c r="S57" s="208">
        <f>ROUND(AVERAGE($C57:F57),4)</f>
        <v>3.0979999999999999</v>
      </c>
      <c r="T57" s="208">
        <f>ROUND(AVERAGE($C57:G57),4)</f>
        <v>3.1189</v>
      </c>
      <c r="U57" s="208">
        <f>ROUND(AVERAGE($C57:H57),4)</f>
        <v>3.1398999999999999</v>
      </c>
      <c r="V57" s="208">
        <f>ROUND(AVERAGE($C57:I57),4)</f>
        <v>3.1398999999999999</v>
      </c>
      <c r="W57" s="208">
        <f>ROUND(AVERAGE($C57:J57),4)</f>
        <v>3.1398999999999999</v>
      </c>
      <c r="X57" s="208">
        <f>ROUND(AVERAGE($C57:K57),4)</f>
        <v>3.1398999999999999</v>
      </c>
      <c r="Y57" s="208">
        <f>ROUND(AVERAGE($C57:L57),4)</f>
        <v>3.1398999999999999</v>
      </c>
      <c r="Z57" s="208">
        <f>ROUND(AVERAGE($C57:M57),4)</f>
        <v>3.1398999999999999</v>
      </c>
      <c r="AA57" s="208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M8" activePane="bottomRight" state="frozen"/>
      <selection activeCell="U70" sqref="U70"/>
      <selection pane="topRight" activeCell="U70" sqref="U70"/>
      <selection pane="bottomLeft" activeCell="U70" sqref="U70"/>
      <selection pane="bottomRight" activeCell="K26" sqref="K26"/>
    </sheetView>
  </sheetViews>
  <sheetFormatPr defaultColWidth="9.4609375" defaultRowHeight="12.9"/>
  <cols>
    <col min="1" max="1" width="8.4609375" style="4" customWidth="1"/>
    <col min="2" max="2" width="3.53515625" style="84" customWidth="1"/>
    <col min="3" max="3" width="32.53515625" style="2" customWidth="1"/>
    <col min="4" max="16" width="15.53515625" style="2" customWidth="1"/>
    <col min="17" max="17" width="5.53515625" style="155" customWidth="1"/>
    <col min="18" max="30" width="15.53515625" style="2" customWidth="1"/>
    <col min="31" max="16384" width="9.4609375" style="4"/>
  </cols>
  <sheetData>
    <row r="1" spans="1:30">
      <c r="A1" s="1" t="str">
        <f>BS!$A$1</f>
        <v>Asia Network International Group</v>
      </c>
      <c r="D1" s="55" t="str">
        <f>TB!C1</f>
        <v>SGD</v>
      </c>
      <c r="E1" s="55" t="str">
        <f>D1</f>
        <v>SGD</v>
      </c>
      <c r="F1" s="55" t="str">
        <f t="shared" ref="F1:G1" si="0">E1</f>
        <v>SGD</v>
      </c>
      <c r="G1" s="55" t="str">
        <f t="shared" si="0"/>
        <v>SGD</v>
      </c>
      <c r="H1" s="55" t="str">
        <f t="shared" ref="H1" si="1">G1</f>
        <v>SGD</v>
      </c>
      <c r="I1" s="55" t="str">
        <f t="shared" ref="I1" si="2">H1</f>
        <v>SGD</v>
      </c>
      <c r="J1" s="55" t="str">
        <f t="shared" ref="J1" si="3">I1</f>
        <v>SGD</v>
      </c>
      <c r="K1" s="55" t="str">
        <f t="shared" ref="K1" si="4">J1</f>
        <v>SGD</v>
      </c>
      <c r="L1" s="55" t="str">
        <f t="shared" ref="L1" si="5">K1</f>
        <v>SGD</v>
      </c>
      <c r="M1" s="55" t="str">
        <f t="shared" ref="M1" si="6">L1</f>
        <v>SGD</v>
      </c>
      <c r="N1" s="55" t="str">
        <f t="shared" ref="N1" si="7">M1</f>
        <v>SGD</v>
      </c>
      <c r="O1" s="55" t="str">
        <f t="shared" ref="O1:P1" si="8">N1</f>
        <v>SGD</v>
      </c>
      <c r="P1" s="55" t="str">
        <f t="shared" si="8"/>
        <v>SGD</v>
      </c>
      <c r="R1" s="55" t="s">
        <v>499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tr">
        <f t="shared" ref="AD1" si="9">AC1</f>
        <v>SGD</v>
      </c>
    </row>
    <row r="2" spans="1:30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30">
      <c r="A3" s="1" t="s">
        <v>2</v>
      </c>
      <c r="B3" s="96" t="str">
        <f>TB!A1</f>
        <v xml:space="preserve">Excel Air Pte., Ltd. 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5">
        <f t="shared" ref="D4:AC4" si="10">IFERROR((D9+D10)/D9,0)</f>
        <v>0.49170146351240795</v>
      </c>
      <c r="E4" s="95">
        <f t="shared" si="10"/>
        <v>0.37006440266197388</v>
      </c>
      <c r="F4" s="95">
        <f t="shared" si="10"/>
        <v>0.58023130999069295</v>
      </c>
      <c r="G4" s="95">
        <f t="shared" si="10"/>
        <v>0.51304278740758957</v>
      </c>
      <c r="H4" s="95">
        <f t="shared" si="10"/>
        <v>0.46902811450698118</v>
      </c>
      <c r="I4" s="95">
        <f t="shared" si="10"/>
        <v>0.59905099728035482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0.50130852564442896</v>
      </c>
      <c r="Q4" s="170"/>
      <c r="R4" s="95">
        <f t="shared" si="10"/>
        <v>0.22614279569120083</v>
      </c>
      <c r="S4" s="95">
        <f>IFERROR((S9+S10)/S9,0)</f>
        <v>0.27528307653261785</v>
      </c>
      <c r="T4" s="95">
        <f t="shared" si="10"/>
        <v>0.27844895628860228</v>
      </c>
      <c r="U4" s="95">
        <f t="shared" si="10"/>
        <v>0.24370310448637728</v>
      </c>
      <c r="V4" s="95">
        <f t="shared" si="10"/>
        <v>0.33558887049612474</v>
      </c>
      <c r="W4" s="95">
        <f t="shared" si="10"/>
        <v>0.19122526576962684</v>
      </c>
      <c r="X4" s="95">
        <f t="shared" si="10"/>
        <v>0.39601439658838683</v>
      </c>
      <c r="Y4" s="95">
        <f t="shared" si="10"/>
        <v>0.38211176627346338</v>
      </c>
      <c r="Z4" s="95">
        <f t="shared" si="10"/>
        <v>0.6495630327054337</v>
      </c>
      <c r="AA4" s="95">
        <f t="shared" si="10"/>
        <v>0.44688082766610093</v>
      </c>
      <c r="AB4" s="95">
        <f t="shared" si="10"/>
        <v>0.38258681778449716</v>
      </c>
      <c r="AC4" s="95">
        <f t="shared" si="10"/>
        <v>0.30655185232048421</v>
      </c>
      <c r="AD4" s="95">
        <f t="shared" ref="AD4" si="11">IFERROR((AD9+AD10)/AD9,0)</f>
        <v>0.33184332660316374</v>
      </c>
    </row>
    <row r="7" spans="1:30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68" t="s">
        <v>569</v>
      </c>
      <c r="R7" s="169" t="str">
        <f>BS!S7</f>
        <v>Jan'24</v>
      </c>
      <c r="S7" s="107" t="str">
        <f>BS!T7</f>
        <v>Feb'24</v>
      </c>
      <c r="T7" s="107" t="str">
        <f>BS!U7</f>
        <v>Mar'24</v>
      </c>
      <c r="U7" s="107" t="str">
        <f>BS!V7</f>
        <v>Apr'24</v>
      </c>
      <c r="V7" s="107" t="str">
        <f>BS!W7</f>
        <v>May'24</v>
      </c>
      <c r="W7" s="107" t="str">
        <f>BS!X7</f>
        <v>Jun'24</v>
      </c>
      <c r="X7" s="107" t="str">
        <f>BS!Y7</f>
        <v>Jul'24</v>
      </c>
      <c r="Y7" s="107" t="str">
        <f>BS!Z7</f>
        <v>Aug'24</v>
      </c>
      <c r="Z7" s="107" t="str">
        <f>BS!AA7</f>
        <v>Sep'24</v>
      </c>
      <c r="AA7" s="107" t="str">
        <f>BS!AB7</f>
        <v>Oct'24</v>
      </c>
      <c r="AB7" s="107" t="str">
        <f>BS!AC7</f>
        <v>Nov'24</v>
      </c>
      <c r="AC7" s="107" t="str">
        <f>BS!AD7</f>
        <v>Dec'24</v>
      </c>
      <c r="AD7" s="116" t="s">
        <v>512</v>
      </c>
    </row>
    <row r="8" spans="1:30">
      <c r="P8" s="117"/>
      <c r="AD8" s="117"/>
    </row>
    <row r="9" spans="1:30">
      <c r="A9" s="88" t="s">
        <v>77</v>
      </c>
      <c r="B9" s="4"/>
      <c r="C9" s="4"/>
      <c r="D9" s="9">
        <f>-TB!C415</f>
        <v>560177.68999999994</v>
      </c>
      <c r="E9" s="9">
        <f>-TB!D415-SUM($D9:D9)</f>
        <v>633908.58000000007</v>
      </c>
      <c r="F9" s="9">
        <f>-TB!E415-SUM($D9:E9)</f>
        <v>700115.8899999999</v>
      </c>
      <c r="G9" s="9">
        <f>-TB!F415-SUM($D9:F9)</f>
        <v>689380.63000000012</v>
      </c>
      <c r="H9" s="9">
        <f>-TB!G415-SUM($D9:G9)</f>
        <v>691084.5</v>
      </c>
      <c r="I9" s="9">
        <f>-TB!H415-SUM($D9:H9)</f>
        <v>486405.35000000009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8">
        <f>SUM(D9:O9)</f>
        <v>3761072.64</v>
      </c>
      <c r="R9" s="9">
        <f>-TB!Q415</f>
        <v>1084755.1399999999</v>
      </c>
      <c r="S9" s="9">
        <f>-TB!R415-SUM($R9:R9)</f>
        <v>961708.12000000011</v>
      </c>
      <c r="T9" s="9">
        <f>-TB!S415-SUM($R9:S9)</f>
        <v>1107317.5999999999</v>
      </c>
      <c r="U9" s="9">
        <f>-TB!T415-SUM($R9:T9)</f>
        <v>755504.04</v>
      </c>
      <c r="V9" s="9">
        <f>-TB!U415-SUM($R9:U9)</f>
        <v>843085.19999999972</v>
      </c>
      <c r="W9" s="9">
        <f>-TB!V415-SUM($R9:V9)</f>
        <v>775383.94000000041</v>
      </c>
      <c r="X9" s="9">
        <f>-TB!W415-SUM($R9:W9)</f>
        <v>683078.5</v>
      </c>
      <c r="Y9" s="9">
        <f>-TB!X415-SUM($R9:X9)</f>
        <v>819471.1799999997</v>
      </c>
      <c r="Z9" s="9">
        <f>-TB!Y415-SUM($R9:Y9)</f>
        <v>661115.83999999985</v>
      </c>
      <c r="AA9" s="9">
        <f>-TB!Z415-SUM($R9:Z9)</f>
        <v>712018.53000000026</v>
      </c>
      <c r="AB9" s="9">
        <f>-TB!AA415-SUM($R9:AA9)</f>
        <v>732509.18999999948</v>
      </c>
      <c r="AC9" s="9">
        <f>-TB!AB415-SUM($R9:AB9)</f>
        <v>534259.60000000149</v>
      </c>
      <c r="AD9" s="118">
        <f>SUM(R9:AC9)</f>
        <v>9670206.8800000008</v>
      </c>
    </row>
    <row r="10" spans="1:30">
      <c r="A10" s="88" t="s">
        <v>78</v>
      </c>
      <c r="B10" s="4"/>
      <c r="C10" s="4"/>
      <c r="D10" s="9">
        <f>-TB!C495</f>
        <v>-284737.5</v>
      </c>
      <c r="E10" s="9">
        <f>-TB!D495-SUM($D10:D10)</f>
        <v>-399321.57999999996</v>
      </c>
      <c r="F10" s="9">
        <f>-TB!E495-SUM($D10:E10)</f>
        <v>-293886.7300000001</v>
      </c>
      <c r="G10" s="9">
        <f>-TB!F495-SUM($D10:F10)</f>
        <v>-335698.86999999988</v>
      </c>
      <c r="H10" s="9">
        <f>-TB!G495-SUM($D10:G10)</f>
        <v>-366946.44000000018</v>
      </c>
      <c r="I10" s="9">
        <f>-TB!H495-SUM($D10:H10)</f>
        <v>-195023.74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8">
        <f>SUM(D10:O10)</f>
        <v>-1875614.86</v>
      </c>
      <c r="R10" s="9">
        <f>-TB!Q495</f>
        <v>-839445.58</v>
      </c>
      <c r="S10" s="9">
        <f>-TB!R495-SUM($R10:R10)</f>
        <v>-696966.15</v>
      </c>
      <c r="T10" s="9">
        <f>-TB!S495-SUM($R10:S10)</f>
        <v>-798986.16999999993</v>
      </c>
      <c r="U10" s="9">
        <f>-TB!T495-SUM($R10:T10)</f>
        <v>-571385.35999999987</v>
      </c>
      <c r="V10" s="9">
        <f>-TB!U495-SUM($R10:U10)</f>
        <v>-560155.19000000041</v>
      </c>
      <c r="W10" s="9">
        <f>-TB!V495-SUM($R10:V10)</f>
        <v>-627110.93999999994</v>
      </c>
      <c r="X10" s="9">
        <f>-TB!W495-SUM($R10:W10)</f>
        <v>-412569.57999999961</v>
      </c>
      <c r="Y10" s="9">
        <f>-TB!X495-SUM($R10:X10)</f>
        <v>-506341.60000000056</v>
      </c>
      <c r="Z10" s="9">
        <f>-TB!Y495-SUM($R10:Y10)</f>
        <v>-231679.4299999997</v>
      </c>
      <c r="AA10" s="9">
        <f>-TB!Z495-SUM($R10:Z10)</f>
        <v>-393831.09999999963</v>
      </c>
      <c r="AB10" s="9">
        <f>-TB!AA495-SUM($R10:AA10)</f>
        <v>-452260.83000000007</v>
      </c>
      <c r="AC10" s="9">
        <f>-TB!AB495-SUM($R10:AB10)</f>
        <v>-370481.33000000007</v>
      </c>
      <c r="AD10" s="118">
        <f>SUM(R10:AC10)</f>
        <v>-6461213.2599999998</v>
      </c>
    </row>
    <row r="11" spans="1:30" s="109" customFormat="1">
      <c r="A11" s="108" t="s">
        <v>79</v>
      </c>
      <c r="D11" s="111">
        <f t="shared" ref="D11:P11" si="12">SUM(D8:D10)</f>
        <v>275440.18999999994</v>
      </c>
      <c r="E11" s="111">
        <f t="shared" si="12"/>
        <v>234587.00000000012</v>
      </c>
      <c r="F11" s="111">
        <f t="shared" si="12"/>
        <v>406229.1599999998</v>
      </c>
      <c r="G11" s="111">
        <f t="shared" si="12"/>
        <v>353681.76000000024</v>
      </c>
      <c r="H11" s="111">
        <f t="shared" si="12"/>
        <v>324138.05999999982</v>
      </c>
      <c r="I11" s="111">
        <f t="shared" si="12"/>
        <v>291381.6100000001</v>
      </c>
      <c r="J11" s="111">
        <f t="shared" si="12"/>
        <v>0</v>
      </c>
      <c r="K11" s="111">
        <f t="shared" si="12"/>
        <v>0</v>
      </c>
      <c r="L11" s="111">
        <f t="shared" si="12"/>
        <v>0</v>
      </c>
      <c r="M11" s="111">
        <f t="shared" si="12"/>
        <v>0</v>
      </c>
      <c r="N11" s="111">
        <f t="shared" si="12"/>
        <v>0</v>
      </c>
      <c r="O11" s="111">
        <f t="shared" si="12"/>
        <v>0</v>
      </c>
      <c r="P11" s="111">
        <f t="shared" si="12"/>
        <v>1885457.78</v>
      </c>
      <c r="Q11" s="171"/>
      <c r="R11" s="111">
        <f t="shared" ref="R11:S11" si="13">SUM(R8:R10)</f>
        <v>245309.55999999994</v>
      </c>
      <c r="S11" s="111">
        <f t="shared" si="13"/>
        <v>264741.97000000009</v>
      </c>
      <c r="T11" s="111">
        <f t="shared" ref="T11:AC11" si="14">SUM(T8:T10)</f>
        <v>308331.42999999993</v>
      </c>
      <c r="U11" s="111">
        <f t="shared" si="14"/>
        <v>184118.68000000017</v>
      </c>
      <c r="V11" s="111">
        <f t="shared" si="14"/>
        <v>282930.00999999931</v>
      </c>
      <c r="W11" s="111">
        <f t="shared" si="14"/>
        <v>148273.00000000047</v>
      </c>
      <c r="X11" s="111">
        <f t="shared" si="14"/>
        <v>270508.92000000039</v>
      </c>
      <c r="Y11" s="111">
        <f t="shared" si="14"/>
        <v>313129.57999999914</v>
      </c>
      <c r="Z11" s="111">
        <f t="shared" si="14"/>
        <v>429436.41000000015</v>
      </c>
      <c r="AA11" s="111">
        <f t="shared" si="14"/>
        <v>318187.43000000063</v>
      </c>
      <c r="AB11" s="111">
        <f t="shared" si="14"/>
        <v>280248.3599999994</v>
      </c>
      <c r="AC11" s="111">
        <f t="shared" si="14"/>
        <v>163778.27000000142</v>
      </c>
      <c r="AD11" s="111">
        <f t="shared" ref="AD11" si="15">SUM(AD8:AD10)</f>
        <v>3208993.620000001</v>
      </c>
    </row>
    <row r="12" spans="1:30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</row>
    <row r="13" spans="1:30">
      <c r="A13" s="63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8">
        <f t="shared" ref="P13:P19" si="16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8">
        <f t="shared" ref="AD13:AD19" si="17">SUM(R13:AC13)</f>
        <v>0</v>
      </c>
    </row>
    <row r="14" spans="1:30">
      <c r="A14" s="63" t="s">
        <v>81</v>
      </c>
      <c r="B14" s="4"/>
      <c r="C14" s="4"/>
      <c r="D14" s="9">
        <f>-TB!C507</f>
        <v>213924.89</v>
      </c>
      <c r="E14" s="9">
        <f>-TB!D507-SUM($D14:D14)</f>
        <v>255478.66999999998</v>
      </c>
      <c r="F14" s="9">
        <f>-TB!E507-SUM($D14:E14)</f>
        <v>200272.10000000003</v>
      </c>
      <c r="G14" s="9">
        <f>-TB!F507-SUM($D14:F14)</f>
        <v>196724.11</v>
      </c>
      <c r="H14" s="9">
        <f>-TB!G507-SUM($D14:G14)</f>
        <v>193589.81000000006</v>
      </c>
      <c r="I14" s="9">
        <f>-TB!H507-SUM($D14:H14)</f>
        <v>251840.99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8">
        <f t="shared" si="16"/>
        <v>1311830.57</v>
      </c>
      <c r="R14" s="9">
        <f>-TB!Q507</f>
        <v>133126.81</v>
      </c>
      <c r="S14" s="9">
        <f>-TB!R507-SUM($R14:R14)</f>
        <v>219173.57</v>
      </c>
      <c r="T14" s="9">
        <f>-TB!S507-SUM($R14:S14)</f>
        <v>190225.58999999997</v>
      </c>
      <c r="U14" s="9">
        <f>-TB!T507-SUM($R14:T14)</f>
        <v>157704.22999999998</v>
      </c>
      <c r="V14" s="9">
        <f>-TB!U507-SUM($R14:U14)</f>
        <v>158393.40000000002</v>
      </c>
      <c r="W14" s="9">
        <f>-TB!V507-SUM($R14:V14)</f>
        <v>223946.12</v>
      </c>
      <c r="X14" s="9">
        <f>-TB!W507-SUM($R14:W14)</f>
        <v>179608.08000000007</v>
      </c>
      <c r="Y14" s="9">
        <f>-TB!X507-SUM($R14:X14)</f>
        <v>181745.3899999999</v>
      </c>
      <c r="Z14" s="9">
        <f>-TB!Y507-SUM($R14:Y14)</f>
        <v>179738.91000000015</v>
      </c>
      <c r="AA14" s="9">
        <f>-TB!Z507-SUM($R14:Z14)</f>
        <v>181790.17999999993</v>
      </c>
      <c r="AB14" s="9">
        <f>-TB!AA507-SUM($R14:AA14)</f>
        <v>182716.47999999998</v>
      </c>
      <c r="AC14" s="9">
        <f>-TB!AB507-SUM($R14:AB14)</f>
        <v>403215.6399999999</v>
      </c>
      <c r="AD14" s="118">
        <f t="shared" si="17"/>
        <v>2391384.4</v>
      </c>
    </row>
    <row r="15" spans="1:30">
      <c r="A15" s="63" t="s">
        <v>82</v>
      </c>
      <c r="B15" s="4"/>
      <c r="C15" s="4"/>
      <c r="D15" s="9">
        <f>-TB!C514</f>
        <v>-4828.96</v>
      </c>
      <c r="E15" s="9">
        <f>-TB!D514-SUM($D15:D15)</f>
        <v>-7581.4999999999991</v>
      </c>
      <c r="F15" s="9">
        <f>-TB!E514-SUM($D15:E15)</f>
        <v>-14580.630000000001</v>
      </c>
      <c r="G15" s="9">
        <f>-TB!F514-SUM($D15:F15)</f>
        <v>-1963.7299999999996</v>
      </c>
      <c r="H15" s="9">
        <f>-TB!G514-SUM($D15:G15)</f>
        <v>-16209.190000000002</v>
      </c>
      <c r="I15" s="9">
        <f>-TB!H514-SUM($D15:H15)</f>
        <v>-5714.5199999999968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8">
        <f t="shared" si="16"/>
        <v>-50878.53</v>
      </c>
      <c r="R15" s="9">
        <f>-TB!Q514</f>
        <v>-6210.97</v>
      </c>
      <c r="S15" s="9">
        <f>-TB!R514-SUM($R15:R15)</f>
        <v>-27371.549999999996</v>
      </c>
      <c r="T15" s="9">
        <f>-TB!S514-SUM($R15:S15)</f>
        <v>-12116.93</v>
      </c>
      <c r="U15" s="9">
        <f>-TB!T514-SUM($R15:T15)</f>
        <v>-1567.5800000000017</v>
      </c>
      <c r="V15" s="9">
        <f>-TB!U514-SUM($R15:U15)</f>
        <v>-2947.0699999999997</v>
      </c>
      <c r="W15" s="9">
        <f>-TB!V514-SUM($R15:V15)</f>
        <v>-5019.5800000000017</v>
      </c>
      <c r="X15" s="9">
        <f>-TB!W514-SUM($R15:W15)</f>
        <v>-2245.2200000000012</v>
      </c>
      <c r="Y15" s="9">
        <f>-TB!X514-SUM($R15:X15)</f>
        <v>-2287.3199999999997</v>
      </c>
      <c r="Z15" s="9">
        <f>-TB!Y514-SUM($R15:Y15)</f>
        <v>-3770.2699999999968</v>
      </c>
      <c r="AA15" s="9">
        <f>-TB!Z514-SUM($R15:Z15)</f>
        <v>-595.27999999999884</v>
      </c>
      <c r="AB15" s="9">
        <f>-TB!AA514-SUM($R15:AA15)</f>
        <v>-936.26000000000204</v>
      </c>
      <c r="AC15" s="9">
        <f>-TB!AB514-SUM($R15:AB15)</f>
        <v>-6403.2400000000052</v>
      </c>
      <c r="AD15" s="118">
        <f t="shared" si="17"/>
        <v>-71471.27</v>
      </c>
    </row>
    <row r="16" spans="1:30">
      <c r="A16" s="63" t="s">
        <v>83</v>
      </c>
      <c r="B16" s="4"/>
      <c r="C16" s="4"/>
      <c r="D16" s="9">
        <f>-TB!C587</f>
        <v>-285129.58</v>
      </c>
      <c r="E16" s="9">
        <f>-TB!D587-SUM($D16:D16)</f>
        <v>-307623.64999999997</v>
      </c>
      <c r="F16" s="9">
        <f>-TB!E587-SUM($D16:E16)</f>
        <v>-215922.54000000004</v>
      </c>
      <c r="G16" s="9">
        <f>-TB!F587-SUM($D16:F16)</f>
        <v>-258871.35999999987</v>
      </c>
      <c r="H16" s="9">
        <f>-TB!G587-SUM($D16:G16)</f>
        <v>-298534.9600000002</v>
      </c>
      <c r="I16" s="9">
        <f>-TB!H587-SUM($D16:H16)</f>
        <v>-281266.36999999988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8">
        <f t="shared" si="16"/>
        <v>-1647348.46</v>
      </c>
      <c r="R16" s="9">
        <f>-TB!Q587</f>
        <v>-224890.42</v>
      </c>
      <c r="S16" s="9">
        <f>-TB!R587-SUM($R16:R16)</f>
        <v>-283149.03000000003</v>
      </c>
      <c r="T16" s="9">
        <f>-TB!S587-SUM($R16:S16)</f>
        <v>-160204.52999999991</v>
      </c>
      <c r="U16" s="9">
        <f>-TB!T587-SUM($R16:T16)</f>
        <v>-217763.66000000003</v>
      </c>
      <c r="V16" s="9">
        <f>-TB!U587-SUM($R16:U16)</f>
        <v>-263732.75999999989</v>
      </c>
      <c r="W16" s="9">
        <f>-TB!V587-SUM($R16:V16)</f>
        <v>-236436.59000000008</v>
      </c>
      <c r="X16" s="9">
        <f>-TB!W587-SUM($R16:W16)</f>
        <v>-245683.74</v>
      </c>
      <c r="Y16" s="9">
        <f>-TB!X587-SUM($R16:X16)</f>
        <v>-356420.32000000007</v>
      </c>
      <c r="Z16" s="9">
        <f>-TB!Y587-SUM($R16:Y16)</f>
        <v>-382642.01</v>
      </c>
      <c r="AA16" s="9">
        <f>-TB!Z587-SUM($R16:Z16)</f>
        <v>-301665.68000000017</v>
      </c>
      <c r="AB16" s="9">
        <f>-TB!AA587-SUM($R16:AA16)</f>
        <v>-314105.25</v>
      </c>
      <c r="AC16" s="9">
        <f>-TB!AB587-SUM($R16:AB16)</f>
        <v>-198672.33999999985</v>
      </c>
      <c r="AD16" s="118">
        <f t="shared" si="17"/>
        <v>-3185366.33</v>
      </c>
    </row>
    <row r="17" spans="1:30">
      <c r="A17" s="63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8">
        <f t="shared" si="16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8">
        <f t="shared" si="17"/>
        <v>0</v>
      </c>
    </row>
    <row r="18" spans="1:30">
      <c r="A18" s="9" t="s">
        <v>85</v>
      </c>
      <c r="B18" s="4"/>
      <c r="C18" s="4"/>
      <c r="D18" s="9">
        <f>-TB!C592</f>
        <v>-9223.74</v>
      </c>
      <c r="E18" s="9">
        <f>-TB!D592-SUM($D18:D18)</f>
        <v>-11835.699999999999</v>
      </c>
      <c r="F18" s="9">
        <f>-TB!E592-SUM($D18:E18)</f>
        <v>-17824.189999999999</v>
      </c>
      <c r="G18" s="9">
        <f>-TB!F592-SUM($D18:F18)</f>
        <v>-53455.32</v>
      </c>
      <c r="H18" s="9">
        <f>-TB!G592-SUM($D18:G18)</f>
        <v>-31039.62000000001</v>
      </c>
      <c r="I18" s="9">
        <f>-TB!H592-SUM($D18:H18)</f>
        <v>-21413.669999999984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8">
        <f t="shared" si="16"/>
        <v>-144792.24</v>
      </c>
      <c r="R18" s="9">
        <f>-TB!Q592</f>
        <v>58522.33</v>
      </c>
      <c r="S18" s="9">
        <f>-TB!R592-SUM($R18:R18)</f>
        <v>-14698.400000000001</v>
      </c>
      <c r="T18" s="9">
        <f>-TB!S592-SUM($R18:S18)</f>
        <v>5061.2699999999968</v>
      </c>
      <c r="U18" s="9">
        <f>-TB!T592-SUM($R18:T18)</f>
        <v>-79922.559999999998</v>
      </c>
      <c r="V18" s="9">
        <f>-TB!U592-SUM($R18:U18)</f>
        <v>-16181.919999999998</v>
      </c>
      <c r="W18" s="9">
        <f>-TB!V592-SUM($R18:V18)</f>
        <v>12238.93</v>
      </c>
      <c r="X18" s="9">
        <f>-TB!W592-SUM($R18:W18)</f>
        <v>-23445.15</v>
      </c>
      <c r="Y18" s="9">
        <f>-TB!X592-SUM($R18:X18)</f>
        <v>-90173.859999999986</v>
      </c>
      <c r="Z18" s="9">
        <f>-TB!Y592-SUM($R18:Y18)</f>
        <v>-7885.5900000000256</v>
      </c>
      <c r="AA18" s="9">
        <f>-TB!Z592-SUM($R18:Z18)</f>
        <v>71072.760000000009</v>
      </c>
      <c r="AB18" s="9">
        <f>-TB!AA592-SUM($R18:AA18)</f>
        <v>22480.940000000002</v>
      </c>
      <c r="AC18" s="9">
        <f>-TB!AB592-SUM($R18:AB18)</f>
        <v>33896.57</v>
      </c>
      <c r="AD18" s="118">
        <f t="shared" si="17"/>
        <v>-29034.68</v>
      </c>
    </row>
    <row r="19" spans="1:30">
      <c r="A19" s="63" t="s">
        <v>86</v>
      </c>
      <c r="B19" s="4"/>
      <c r="C19" s="4"/>
      <c r="D19" s="114">
        <f>-TB!C603</f>
        <v>0</v>
      </c>
      <c r="E19" s="114">
        <f>-TB!D603-SUM($D19:D19)</f>
        <v>0</v>
      </c>
      <c r="F19" s="114">
        <f>-TB!E603-SUM($D19:E19)</f>
        <v>-4749.58</v>
      </c>
      <c r="G19" s="114">
        <f>-TB!F603-SUM($D19:F19)</f>
        <v>0</v>
      </c>
      <c r="H19" s="114">
        <f>-TB!G603-SUM($D19:G19)</f>
        <v>0</v>
      </c>
      <c r="I19" s="114">
        <f>-TB!H603-SUM($D19:H19)</f>
        <v>-10111.530000000001</v>
      </c>
      <c r="J19" s="114">
        <f>-TB!I603-SUM($D19:I19)</f>
        <v>0</v>
      </c>
      <c r="K19" s="114">
        <f>-TB!J603-SUM($D19:J19)</f>
        <v>0</v>
      </c>
      <c r="L19" s="114">
        <f>-TB!K603-SUM($D19:K19)</f>
        <v>0</v>
      </c>
      <c r="M19" s="114">
        <f>-TB!L603-SUM($D19:L19)</f>
        <v>0</v>
      </c>
      <c r="N19" s="114">
        <f>-TB!M603-SUM($D19:M19)</f>
        <v>0</v>
      </c>
      <c r="O19" s="114">
        <f>-TB!N603-SUM($D19:N19)</f>
        <v>0</v>
      </c>
      <c r="P19" s="119">
        <f t="shared" si="16"/>
        <v>-14861.11</v>
      </c>
      <c r="R19" s="114">
        <f>-TB!Q603</f>
        <v>0</v>
      </c>
      <c r="S19" s="114">
        <f>-TB!R603-SUM($R19:R19)</f>
        <v>0</v>
      </c>
      <c r="T19" s="114">
        <f>-TB!S603-SUM($R19:S19)</f>
        <v>-1306.25</v>
      </c>
      <c r="U19" s="114">
        <f>-TB!T603-SUM($R19:T19)</f>
        <v>0</v>
      </c>
      <c r="V19" s="114">
        <f>-TB!U603-SUM($R19:U19)</f>
        <v>0</v>
      </c>
      <c r="W19" s="114">
        <f>-TB!V603-SUM($R19:V19)</f>
        <v>-7010.76</v>
      </c>
      <c r="X19" s="114">
        <f>-TB!W603-SUM($R19:W19)</f>
        <v>0</v>
      </c>
      <c r="Y19" s="114">
        <f>-TB!X603-SUM($R19:X19)</f>
        <v>0</v>
      </c>
      <c r="Z19" s="114">
        <f>-TB!Y603-SUM($R19:Y19)</f>
        <v>-9365.2199999999993</v>
      </c>
      <c r="AA19" s="114">
        <f>-TB!Z603-SUM($R19:Z19)</f>
        <v>0</v>
      </c>
      <c r="AB19" s="114">
        <f>-TB!AA603-SUM($R19:AA19)</f>
        <v>0</v>
      </c>
      <c r="AC19" s="114">
        <f>-TB!AB603-SUM($R19:AB19)</f>
        <v>-8401.77</v>
      </c>
      <c r="AD19" s="119">
        <f t="shared" si="17"/>
        <v>-26084</v>
      </c>
    </row>
    <row r="20" spans="1:30" s="109" customFormat="1">
      <c r="A20" s="108" t="s">
        <v>87</v>
      </c>
      <c r="C20" s="110"/>
      <c r="D20" s="112">
        <f t="shared" ref="D20:P20" si="18">SUM(D11:D19)</f>
        <v>190182.79999999993</v>
      </c>
      <c r="E20" s="112">
        <f t="shared" si="18"/>
        <v>163024.82000000012</v>
      </c>
      <c r="F20" s="112">
        <f t="shared" si="18"/>
        <v>353424.31999999972</v>
      </c>
      <c r="G20" s="112">
        <f t="shared" si="18"/>
        <v>236115.46000000037</v>
      </c>
      <c r="H20" s="112">
        <f t="shared" si="18"/>
        <v>171944.09999999969</v>
      </c>
      <c r="I20" s="112">
        <f t="shared" si="18"/>
        <v>224716.51000000021</v>
      </c>
      <c r="J20" s="112">
        <f t="shared" si="18"/>
        <v>0</v>
      </c>
      <c r="K20" s="112">
        <f t="shared" si="18"/>
        <v>0</v>
      </c>
      <c r="L20" s="112">
        <f t="shared" si="18"/>
        <v>0</v>
      </c>
      <c r="M20" s="112">
        <f t="shared" si="18"/>
        <v>0</v>
      </c>
      <c r="N20" s="112">
        <f t="shared" si="18"/>
        <v>0</v>
      </c>
      <c r="O20" s="112">
        <f t="shared" si="18"/>
        <v>0</v>
      </c>
      <c r="P20" s="112">
        <f t="shared" si="18"/>
        <v>1339408.0100000002</v>
      </c>
      <c r="Q20" s="171"/>
      <c r="R20" s="112">
        <f t="shared" ref="R20:S20" si="19">SUM(R11:R19)</f>
        <v>205857.30999999994</v>
      </c>
      <c r="S20" s="112">
        <f t="shared" si="19"/>
        <v>158696.56000000008</v>
      </c>
      <c r="T20" s="112">
        <f t="shared" ref="T20:AC20" si="20">SUM(T11:T19)</f>
        <v>329990.58</v>
      </c>
      <c r="U20" s="112">
        <f t="shared" si="20"/>
        <v>42569.110000000102</v>
      </c>
      <c r="V20" s="112">
        <f t="shared" si="20"/>
        <v>158461.65999999945</v>
      </c>
      <c r="W20" s="112">
        <f t="shared" si="20"/>
        <v>135991.12000000034</v>
      </c>
      <c r="X20" s="112">
        <f t="shared" si="20"/>
        <v>178742.89000000051</v>
      </c>
      <c r="Y20" s="112">
        <f t="shared" si="20"/>
        <v>45993.469999998983</v>
      </c>
      <c r="Z20" s="112">
        <f t="shared" si="20"/>
        <v>205512.23000000024</v>
      </c>
      <c r="AA20" s="112">
        <f t="shared" si="20"/>
        <v>268789.41000000038</v>
      </c>
      <c r="AB20" s="112">
        <f t="shared" si="20"/>
        <v>170404.26999999938</v>
      </c>
      <c r="AC20" s="112">
        <f t="shared" si="20"/>
        <v>387413.13000000146</v>
      </c>
      <c r="AD20" s="112">
        <f t="shared" ref="AD20" si="21">SUM(AD11:AD19)</f>
        <v>2288421.7400000016</v>
      </c>
    </row>
    <row r="21" spans="1:30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</row>
    <row r="22" spans="1:30">
      <c r="A22" s="9" t="s">
        <v>88</v>
      </c>
      <c r="B22" s="4"/>
      <c r="C22" s="4"/>
      <c r="D22" s="9">
        <f>-TB!C607</f>
        <v>-32331.08</v>
      </c>
      <c r="E22" s="9">
        <f>-TB!D607-SUM($D22:D22)</f>
        <v>-27714.22</v>
      </c>
      <c r="F22" s="9">
        <f>-TB!E607-SUM($D22:E22)</f>
        <v>-160093.94</v>
      </c>
      <c r="G22" s="9">
        <f>-TB!F607-SUM($D22:F22)</f>
        <v>-40139.630000000005</v>
      </c>
      <c r="H22" s="9">
        <f>-TB!G607-SUM($D22:G22)</f>
        <v>-29230.5</v>
      </c>
      <c r="I22" s="9">
        <f>-TB!H607-SUM($D22:H22)</f>
        <v>-37813.440000000002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8">
        <f>SUM(D22:O22)</f>
        <v>-327322.81</v>
      </c>
      <c r="R22" s="9">
        <f>-TB!Q607</f>
        <v>-35156.35</v>
      </c>
      <c r="S22" s="9">
        <f>-TB!R607-SUM($R22:R22)</f>
        <v>-29165.29</v>
      </c>
      <c r="T22" s="9">
        <f>-TB!S607-SUM($R22:S22)</f>
        <v>-59070.240000000005</v>
      </c>
      <c r="U22" s="9">
        <f>-TB!T607-SUM($R22:T22)</f>
        <v>-7798.4400000000023</v>
      </c>
      <c r="V22" s="9">
        <f>-TB!U607-SUM($R22:U22)</f>
        <v>-21629.600000000006</v>
      </c>
      <c r="W22" s="9">
        <f>-TB!V607-SUM($R22:V22)</f>
        <v>-119754.91</v>
      </c>
      <c r="X22" s="9">
        <f>-TB!W607-SUM($R22:W22)</f>
        <v>-30386.289999999979</v>
      </c>
      <c r="Y22" s="9">
        <f>-TB!X607-SUM($R22:X22)</f>
        <v>-7818.890000000014</v>
      </c>
      <c r="Z22" s="9">
        <f>-TB!Y607-SUM($R22:Y22)</f>
        <v>62676.97</v>
      </c>
      <c r="AA22" s="9">
        <f>-TB!Z607-SUM($R22:Z22)</f>
        <v>-45694.199999999983</v>
      </c>
      <c r="AB22" s="9">
        <f>-TB!AA607-SUM($R22:AA22)</f>
        <v>-28968.72000000003</v>
      </c>
      <c r="AC22" s="9">
        <f>-TB!AB607-SUM($R22:AB22)</f>
        <v>-209960.10999999993</v>
      </c>
      <c r="AD22" s="118">
        <f>SUM(R22:AC22)</f>
        <v>-532726.06999999995</v>
      </c>
    </row>
    <row r="23" spans="1:30" s="109" customFormat="1" ht="13.3" thickBot="1">
      <c r="A23" s="108" t="s">
        <v>89</v>
      </c>
      <c r="C23" s="110"/>
      <c r="D23" s="115">
        <f t="shared" ref="D23:P23" si="22">SUM(D20:D22)</f>
        <v>157851.71999999991</v>
      </c>
      <c r="E23" s="115">
        <f t="shared" si="22"/>
        <v>135310.60000000012</v>
      </c>
      <c r="F23" s="115">
        <f t="shared" si="22"/>
        <v>193330.37999999971</v>
      </c>
      <c r="G23" s="115">
        <f t="shared" si="22"/>
        <v>195975.83000000037</v>
      </c>
      <c r="H23" s="115">
        <f t="shared" si="22"/>
        <v>142713.59999999969</v>
      </c>
      <c r="I23" s="115">
        <f t="shared" si="22"/>
        <v>186903.07000000021</v>
      </c>
      <c r="J23" s="115">
        <f t="shared" si="22"/>
        <v>0</v>
      </c>
      <c r="K23" s="115">
        <f t="shared" si="22"/>
        <v>0</v>
      </c>
      <c r="L23" s="115">
        <f t="shared" si="22"/>
        <v>0</v>
      </c>
      <c r="M23" s="115">
        <f t="shared" si="22"/>
        <v>0</v>
      </c>
      <c r="N23" s="115">
        <f t="shared" si="22"/>
        <v>0</v>
      </c>
      <c r="O23" s="115">
        <f t="shared" si="22"/>
        <v>0</v>
      </c>
      <c r="P23" s="115">
        <f t="shared" si="22"/>
        <v>1012085.2000000002</v>
      </c>
      <c r="Q23" s="171"/>
      <c r="R23" s="115">
        <f t="shared" ref="R23:S23" si="23">SUM(R20:R22)</f>
        <v>170700.95999999993</v>
      </c>
      <c r="S23" s="115">
        <f t="shared" si="23"/>
        <v>129531.27000000008</v>
      </c>
      <c r="T23" s="115">
        <f t="shared" ref="T23:AC23" si="24">SUM(T20:T22)</f>
        <v>270920.34000000003</v>
      </c>
      <c r="U23" s="115">
        <f t="shared" si="24"/>
        <v>34770.6700000001</v>
      </c>
      <c r="V23" s="115">
        <f t="shared" si="24"/>
        <v>136832.05999999944</v>
      </c>
      <c r="W23" s="115">
        <f t="shared" si="24"/>
        <v>16236.210000000341</v>
      </c>
      <c r="X23" s="115">
        <f t="shared" si="24"/>
        <v>148356.60000000053</v>
      </c>
      <c r="Y23" s="115">
        <f t="shared" si="24"/>
        <v>38174.579999998969</v>
      </c>
      <c r="Z23" s="115">
        <f t="shared" si="24"/>
        <v>268189.20000000024</v>
      </c>
      <c r="AA23" s="115">
        <f t="shared" si="24"/>
        <v>223095.2100000004</v>
      </c>
      <c r="AB23" s="115">
        <f t="shared" si="24"/>
        <v>141435.54999999935</v>
      </c>
      <c r="AC23" s="115">
        <f t="shared" si="24"/>
        <v>177453.02000000153</v>
      </c>
      <c r="AD23" s="115">
        <f t="shared" ref="AD23" si="25">SUM(AD20:AD22)</f>
        <v>1755695.6700000018</v>
      </c>
    </row>
    <row r="24" spans="1:30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>
        <v>170700.95999999993</v>
      </c>
      <c r="S25" s="9">
        <v>129531.27000000008</v>
      </c>
      <c r="T25" s="9">
        <v>270920.34000000003</v>
      </c>
      <c r="U25" s="9">
        <v>34770.6700000001</v>
      </c>
      <c r="V25" s="9">
        <v>136832.05999999944</v>
      </c>
      <c r="W25" s="9">
        <v>16236.210000000341</v>
      </c>
      <c r="X25" s="9">
        <v>148356.60000000053</v>
      </c>
      <c r="Y25" s="9">
        <v>38174.579999998969</v>
      </c>
      <c r="Z25" s="9">
        <v>268189.20000000024</v>
      </c>
      <c r="AA25" s="9">
        <v>223095.2100000004</v>
      </c>
      <c r="AB25" s="9">
        <v>141435.54999999935</v>
      </c>
      <c r="AC25" s="9">
        <v>177453.02000000153</v>
      </c>
      <c r="AD25" s="9">
        <v>1755695.6700000018</v>
      </c>
    </row>
    <row r="26" spans="1:30">
      <c r="B26" s="89"/>
      <c r="C26" s="9"/>
      <c r="D26" s="9">
        <f>D22/D20</f>
        <v>-0.17000002103239628</v>
      </c>
      <c r="E26" s="9">
        <f t="shared" ref="E26:I26" si="26">E22/E20</f>
        <v>-0.17000000368042106</v>
      </c>
      <c r="F26" s="9">
        <f t="shared" si="26"/>
        <v>-0.45297941013227422</v>
      </c>
      <c r="G26" s="9">
        <f t="shared" si="26"/>
        <v>-0.17000000762338874</v>
      </c>
      <c r="H26" s="9">
        <f t="shared" si="26"/>
        <v>-0.17000001744753121</v>
      </c>
      <c r="I26" s="9">
        <f t="shared" si="26"/>
        <v>-0.16827174825739313</v>
      </c>
      <c r="J26" s="9"/>
      <c r="K26" s="9"/>
      <c r="L26" s="9"/>
      <c r="M26" s="9"/>
      <c r="N26" s="9"/>
      <c r="O26" s="9"/>
      <c r="P26" s="9">
        <f t="shared" ref="P26" si="27">P22/P20</f>
        <v>-0.24437871623598842</v>
      </c>
      <c r="R26" s="9">
        <f>R23-R25</f>
        <v>0</v>
      </c>
      <c r="S26" s="9">
        <f t="shared" ref="S26:AD26" si="28">S23-S25</f>
        <v>0</v>
      </c>
      <c r="T26" s="9">
        <f t="shared" si="28"/>
        <v>0</v>
      </c>
      <c r="U26" s="9">
        <f t="shared" si="28"/>
        <v>0</v>
      </c>
      <c r="V26" s="9">
        <f t="shared" si="28"/>
        <v>0</v>
      </c>
      <c r="W26" s="9">
        <f t="shared" si="28"/>
        <v>0</v>
      </c>
      <c r="X26" s="9">
        <f t="shared" si="28"/>
        <v>0</v>
      </c>
      <c r="Y26" s="9">
        <f t="shared" si="28"/>
        <v>0</v>
      </c>
      <c r="Z26" s="9">
        <f t="shared" si="28"/>
        <v>0</v>
      </c>
      <c r="AA26" s="9">
        <f t="shared" si="28"/>
        <v>0</v>
      </c>
      <c r="AB26" s="9">
        <f t="shared" si="28"/>
        <v>0</v>
      </c>
      <c r="AC26" s="9">
        <f t="shared" si="28"/>
        <v>0</v>
      </c>
      <c r="AD26" s="9">
        <f t="shared" si="28"/>
        <v>0</v>
      </c>
    </row>
    <row r="27" spans="1:30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P610"/>
  <sheetViews>
    <sheetView zoomScaleNormal="100" workbookViewId="0">
      <pane xSplit="2" ySplit="5" topLeftCell="C229" activePane="bottomRight" state="frozen"/>
      <selection activeCell="U70" sqref="U70"/>
      <selection pane="topRight" activeCell="U70" sqref="U70"/>
      <selection pane="bottomLeft" activeCell="U70" sqref="U70"/>
      <selection pane="bottomRight" activeCell="H235" sqref="H235"/>
    </sheetView>
  </sheetViews>
  <sheetFormatPr defaultColWidth="16.4609375" defaultRowHeight="16.399999999999999" customHeight="1"/>
  <cols>
    <col min="1" max="1" width="13.53515625" style="7" customWidth="1"/>
    <col min="2" max="2" width="40.53515625" style="9" customWidth="1"/>
    <col min="3" max="14" width="15.4609375" style="9" customWidth="1"/>
    <col min="15" max="16" width="5.53515625" style="174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2" ht="16.399999999999999" customHeight="1">
      <c r="A1" s="52" t="s">
        <v>498</v>
      </c>
      <c r="B1" s="53"/>
      <c r="C1" s="55" t="s">
        <v>499</v>
      </c>
      <c r="D1" s="3" t="str">
        <f>+C1</f>
        <v>SGD</v>
      </c>
      <c r="E1" s="3" t="str">
        <f t="shared" ref="E1:N1" si="0">+D1</f>
        <v>SGD</v>
      </c>
      <c r="F1" s="3" t="str">
        <f t="shared" si="0"/>
        <v>SGD</v>
      </c>
      <c r="G1" s="3" t="str">
        <f t="shared" si="0"/>
        <v>SGD</v>
      </c>
      <c r="H1" s="3" t="str">
        <f t="shared" si="0"/>
        <v>SGD</v>
      </c>
      <c r="I1" s="3" t="str">
        <f t="shared" si="0"/>
        <v>SGD</v>
      </c>
      <c r="J1" s="3" t="str">
        <f t="shared" si="0"/>
        <v>SGD</v>
      </c>
      <c r="K1" s="3" t="str">
        <f t="shared" si="0"/>
        <v>SGD</v>
      </c>
      <c r="L1" s="3" t="str">
        <f t="shared" si="0"/>
        <v>SGD</v>
      </c>
      <c r="M1" s="3" t="str">
        <f t="shared" si="0"/>
        <v>SGD</v>
      </c>
      <c r="N1" s="3" t="str">
        <f t="shared" si="0"/>
        <v>SGD</v>
      </c>
      <c r="Q1" s="55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5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2" ht="16.399999999999999" customHeight="1">
      <c r="A2" s="8"/>
      <c r="AD2" s="9">
        <f>Ex.rate25!P15</f>
        <v>25.172000000000001</v>
      </c>
      <c r="AE2" s="9">
        <f>Ex.rate25!Q15</f>
        <v>25.127099999999999</v>
      </c>
      <c r="AF2" s="9">
        <f>Ex.rate25!R15</f>
        <v>25.189399999999999</v>
      </c>
      <c r="AG2" s="9">
        <f>Ex.rate25!S15</f>
        <v>25.266200000000001</v>
      </c>
      <c r="AH2" s="9">
        <f>Ex.rate25!T15</f>
        <v>25.305</v>
      </c>
      <c r="AI2" s="9">
        <f>Ex.rate25!U15</f>
        <v>25.3245</v>
      </c>
      <c r="AJ2" s="9">
        <f>Ex.rate25!V15</f>
        <v>25.3245</v>
      </c>
      <c r="AK2" s="9">
        <f>Ex.rate25!W15</f>
        <v>25.3245</v>
      </c>
      <c r="AL2" s="9">
        <f>Ex.rate25!X15</f>
        <v>25.3245</v>
      </c>
      <c r="AM2" s="9">
        <f>Ex.rate25!Y15</f>
        <v>25.3245</v>
      </c>
      <c r="AN2" s="9">
        <f>Ex.rate25!Z15</f>
        <v>25.3245</v>
      </c>
      <c r="AO2" s="9">
        <f>Ex.rate25!AA15</f>
        <v>25.3245</v>
      </c>
      <c r="AP2" s="9"/>
    </row>
    <row r="3" spans="1:42" ht="16.399999999999999" customHeight="1">
      <c r="A3" s="10"/>
      <c r="O3" s="175"/>
      <c r="P3" s="175"/>
    </row>
    <row r="4" spans="1:42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6"/>
      <c r="P4" s="186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0.03</v>
      </c>
      <c r="AE4" s="12">
        <f t="shared" ref="AE4:AO4" si="13">AE610</f>
        <v>0.02</v>
      </c>
      <c r="AF4" s="12">
        <f t="shared" si="13"/>
        <v>-0.04</v>
      </c>
      <c r="AG4" s="12">
        <f t="shared" si="13"/>
        <v>0.01</v>
      </c>
      <c r="AH4" s="12">
        <f t="shared" si="13"/>
        <v>0.02</v>
      </c>
      <c r="AI4" s="12">
        <f t="shared" si="13"/>
        <v>0.05</v>
      </c>
      <c r="AJ4" s="12">
        <f t="shared" si="13"/>
        <v>0.05</v>
      </c>
      <c r="AK4" s="12">
        <f t="shared" si="13"/>
        <v>0.05</v>
      </c>
      <c r="AL4" s="12">
        <f t="shared" si="13"/>
        <v>0.05</v>
      </c>
      <c r="AM4" s="12">
        <f t="shared" si="13"/>
        <v>0.05</v>
      </c>
      <c r="AN4" s="12">
        <f t="shared" si="13"/>
        <v>0.05</v>
      </c>
      <c r="AO4" s="12">
        <f t="shared" si="13"/>
        <v>0.05</v>
      </c>
    </row>
    <row r="5" spans="1:42" ht="16.399999999999999" customHeight="1">
      <c r="A5" s="47" t="s">
        <v>90</v>
      </c>
      <c r="B5" s="48" t="s">
        <v>3</v>
      </c>
      <c r="C5" s="219" t="s">
        <v>556</v>
      </c>
      <c r="D5" s="219" t="s">
        <v>557</v>
      </c>
      <c r="E5" s="220" t="s">
        <v>558</v>
      </c>
      <c r="F5" s="220" t="s">
        <v>559</v>
      </c>
      <c r="G5" s="220" t="s">
        <v>560</v>
      </c>
      <c r="H5" s="220" t="s">
        <v>561</v>
      </c>
      <c r="I5" s="220" t="s">
        <v>562</v>
      </c>
      <c r="J5" s="220" t="s">
        <v>563</v>
      </c>
      <c r="K5" s="220" t="s">
        <v>564</v>
      </c>
      <c r="L5" s="220" t="s">
        <v>565</v>
      </c>
      <c r="M5" s="220" t="s">
        <v>566</v>
      </c>
      <c r="N5" s="220" t="s">
        <v>567</v>
      </c>
      <c r="O5" s="176"/>
      <c r="P5" s="176"/>
      <c r="Q5" s="49" t="s">
        <v>500</v>
      </c>
      <c r="R5" s="49" t="s">
        <v>501</v>
      </c>
      <c r="S5" s="49" t="s">
        <v>502</v>
      </c>
      <c r="T5" s="49" t="s">
        <v>503</v>
      </c>
      <c r="U5" s="49" t="s">
        <v>504</v>
      </c>
      <c r="V5" s="49" t="s">
        <v>505</v>
      </c>
      <c r="W5" s="49" t="s">
        <v>506</v>
      </c>
      <c r="X5" s="49" t="s">
        <v>507</v>
      </c>
      <c r="Y5" s="49" t="s">
        <v>508</v>
      </c>
      <c r="Z5" s="49" t="s">
        <v>509</v>
      </c>
      <c r="AA5" s="49" t="s">
        <v>510</v>
      </c>
      <c r="AB5" s="49" t="s">
        <v>511</v>
      </c>
      <c r="AD5" s="49" t="str">
        <f>C5</f>
        <v>Jan'25</v>
      </c>
      <c r="AE5" s="49" t="str">
        <f t="shared" ref="AE5:AO5" si="14">D5</f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2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8">
        <f>SUMIF(Dec!$A:$A,TB!$A6,Dec!$H:$H)</f>
        <v>0</v>
      </c>
      <c r="O6" s="187"/>
      <c r="P6" s="187"/>
      <c r="Q6" s="18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>ROUND(C6*AD$2,2)</f>
        <v>0</v>
      </c>
      <c r="AE6" s="42">
        <f t="shared" ref="AE6" si="15">ROUND(D6*AE$2,2)</f>
        <v>0</v>
      </c>
      <c r="AF6" s="42">
        <f t="shared" ref="AF6" si="16">ROUND(E6*AF$2,2)</f>
        <v>0</v>
      </c>
      <c r="AG6" s="42">
        <f t="shared" ref="AG6" si="17">ROUND(F6*AG$2,2)</f>
        <v>0</v>
      </c>
      <c r="AH6" s="42">
        <f t="shared" ref="AH6" si="18">ROUND(G6*AH$2,2)</f>
        <v>0</v>
      </c>
      <c r="AI6" s="42">
        <f t="shared" ref="AI6" si="19">ROUND(H6*AI$2,2)</f>
        <v>0</v>
      </c>
      <c r="AJ6" s="42">
        <f t="shared" ref="AJ6" si="20">ROUND(I6*AJ$2,2)</f>
        <v>0</v>
      </c>
      <c r="AK6" s="42">
        <f t="shared" ref="AK6" si="21">ROUND(J6*AK$2,2)</f>
        <v>0</v>
      </c>
      <c r="AL6" s="42">
        <f t="shared" ref="AL6" si="22">ROUND(K6*AL$2,2)</f>
        <v>0</v>
      </c>
      <c r="AM6" s="42">
        <f t="shared" ref="AM6" si="23">ROUND(L6*AM$2,2)</f>
        <v>0</v>
      </c>
      <c r="AN6" s="42">
        <f t="shared" ref="AN6" si="24">ROUND(M6*AN$2,2)</f>
        <v>0</v>
      </c>
      <c r="AO6" s="216">
        <f t="shared" ref="AO6" si="25">ROUND(N6*AO$2,2)</f>
        <v>0</v>
      </c>
    </row>
    <row r="7" spans="1:42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8">
        <f>SUMIF(Dec!$A:$A,TB!$A7,Dec!$H:$H)</f>
        <v>0</v>
      </c>
      <c r="O7" s="187"/>
      <c r="P7" s="187"/>
      <c r="Q7" s="18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26">ROUND(C7*AD$2,2)</f>
        <v>0</v>
      </c>
      <c r="AE7" s="42">
        <f t="shared" ref="AE7:AE70" si="27">ROUND(D7*AE$2,2)</f>
        <v>0</v>
      </c>
      <c r="AF7" s="42">
        <f t="shared" ref="AF7:AF70" si="28">ROUND(E7*AF$2,2)</f>
        <v>0</v>
      </c>
      <c r="AG7" s="42">
        <f t="shared" ref="AG7:AG70" si="29">ROUND(F7*AG$2,2)</f>
        <v>0</v>
      </c>
      <c r="AH7" s="42">
        <f t="shared" ref="AH7:AH70" si="30">ROUND(G7*AH$2,2)</f>
        <v>0</v>
      </c>
      <c r="AI7" s="42">
        <f t="shared" ref="AI7:AI70" si="31">ROUND(H7*AI$2,2)</f>
        <v>0</v>
      </c>
      <c r="AJ7" s="42">
        <f t="shared" ref="AJ7:AJ70" si="32">ROUND(I7*AJ$2,2)</f>
        <v>0</v>
      </c>
      <c r="AK7" s="42">
        <f t="shared" ref="AK7:AK70" si="33">ROUND(J7*AK$2,2)</f>
        <v>0</v>
      </c>
      <c r="AL7" s="42">
        <f t="shared" ref="AL7:AL70" si="34">ROUND(K7*AL$2,2)</f>
        <v>0</v>
      </c>
      <c r="AM7" s="42">
        <f t="shared" ref="AM7:AM70" si="35">ROUND(L7*AM$2,2)</f>
        <v>0</v>
      </c>
      <c r="AN7" s="42">
        <f t="shared" ref="AN7:AN70" si="36">ROUND(M7*AN$2,2)</f>
        <v>0</v>
      </c>
      <c r="AO7" s="42">
        <f t="shared" ref="AO7:AO70" si="37">ROUND(N7*AO$2,2)</f>
        <v>0</v>
      </c>
    </row>
    <row r="8" spans="1:42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8">
        <f>SUMIF(Dec!$A:$A,TB!$A8,Dec!$H:$H)</f>
        <v>0</v>
      </c>
      <c r="O8" s="187"/>
      <c r="P8" s="187"/>
      <c r="Q8" s="18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26"/>
        <v>0</v>
      </c>
      <c r="AE8" s="42">
        <f t="shared" si="27"/>
        <v>0</v>
      </c>
      <c r="AF8" s="42">
        <f t="shared" si="28"/>
        <v>0</v>
      </c>
      <c r="AG8" s="42">
        <f t="shared" si="29"/>
        <v>0</v>
      </c>
      <c r="AH8" s="42">
        <f t="shared" si="30"/>
        <v>0</v>
      </c>
      <c r="AI8" s="42">
        <f t="shared" si="31"/>
        <v>0</v>
      </c>
      <c r="AJ8" s="42">
        <f t="shared" si="32"/>
        <v>0</v>
      </c>
      <c r="AK8" s="42">
        <f t="shared" si="33"/>
        <v>0</v>
      </c>
      <c r="AL8" s="42">
        <f t="shared" si="34"/>
        <v>0</v>
      </c>
      <c r="AM8" s="42">
        <f t="shared" si="35"/>
        <v>0</v>
      </c>
      <c r="AN8" s="42">
        <f t="shared" si="36"/>
        <v>0</v>
      </c>
      <c r="AO8" s="42">
        <f t="shared" si="37"/>
        <v>0</v>
      </c>
    </row>
    <row r="9" spans="1:42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78">
        <f>SUMIF(Dec!$A:$A,TB!$A9,Dec!$H:$H)</f>
        <v>0</v>
      </c>
      <c r="O9" s="187"/>
      <c r="P9" s="187"/>
      <c r="Q9" s="18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26"/>
        <v>0</v>
      </c>
      <c r="AE9" s="42">
        <f t="shared" si="27"/>
        <v>0</v>
      </c>
      <c r="AF9" s="42">
        <f t="shared" si="28"/>
        <v>0</v>
      </c>
      <c r="AG9" s="42">
        <f t="shared" si="29"/>
        <v>0</v>
      </c>
      <c r="AH9" s="42">
        <f t="shared" si="30"/>
        <v>0</v>
      </c>
      <c r="AI9" s="42">
        <f t="shared" si="31"/>
        <v>0</v>
      </c>
      <c r="AJ9" s="42">
        <f t="shared" si="32"/>
        <v>0</v>
      </c>
      <c r="AK9" s="42">
        <f t="shared" si="33"/>
        <v>0</v>
      </c>
      <c r="AL9" s="42">
        <f t="shared" si="34"/>
        <v>0</v>
      </c>
      <c r="AM9" s="42">
        <f t="shared" si="35"/>
        <v>0</v>
      </c>
      <c r="AN9" s="42">
        <f t="shared" si="36"/>
        <v>0</v>
      </c>
      <c r="AO9" s="42">
        <f t="shared" si="37"/>
        <v>0</v>
      </c>
    </row>
    <row r="10" spans="1:42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78">
        <f>SUMIF(Dec!$A:$A,TB!$A10,Dec!$H:$H)</f>
        <v>0</v>
      </c>
      <c r="O10" s="187"/>
      <c r="P10" s="187"/>
      <c r="Q10" s="18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26"/>
        <v>0</v>
      </c>
      <c r="AE10" s="42">
        <f t="shared" si="27"/>
        <v>0</v>
      </c>
      <c r="AF10" s="42">
        <f t="shared" si="28"/>
        <v>0</v>
      </c>
      <c r="AG10" s="42">
        <f t="shared" si="29"/>
        <v>0</v>
      </c>
      <c r="AH10" s="42">
        <f t="shared" si="30"/>
        <v>0</v>
      </c>
      <c r="AI10" s="42">
        <f t="shared" si="31"/>
        <v>0</v>
      </c>
      <c r="AJ10" s="42">
        <f t="shared" si="32"/>
        <v>0</v>
      </c>
      <c r="AK10" s="42">
        <f t="shared" si="33"/>
        <v>0</v>
      </c>
      <c r="AL10" s="42">
        <f t="shared" si="34"/>
        <v>0</v>
      </c>
      <c r="AM10" s="42">
        <f t="shared" si="35"/>
        <v>0</v>
      </c>
      <c r="AN10" s="42">
        <f t="shared" si="36"/>
        <v>0</v>
      </c>
      <c r="AO10" s="42">
        <f t="shared" si="37"/>
        <v>0</v>
      </c>
    </row>
    <row r="11" spans="1:42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78">
        <f>SUMIF(Dec!$A:$A,TB!$A11,Dec!$H:$H)</f>
        <v>0</v>
      </c>
      <c r="O11" s="187"/>
      <c r="P11" s="187"/>
      <c r="Q11" s="18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26"/>
        <v>0</v>
      </c>
      <c r="AE11" s="42">
        <f t="shared" si="27"/>
        <v>0</v>
      </c>
      <c r="AF11" s="42">
        <f t="shared" si="28"/>
        <v>0</v>
      </c>
      <c r="AG11" s="42">
        <f t="shared" si="29"/>
        <v>0</v>
      </c>
      <c r="AH11" s="42">
        <f t="shared" si="30"/>
        <v>0</v>
      </c>
      <c r="AI11" s="42">
        <f t="shared" si="31"/>
        <v>0</v>
      </c>
      <c r="AJ11" s="42">
        <f t="shared" si="32"/>
        <v>0</v>
      </c>
      <c r="AK11" s="42">
        <f t="shared" si="33"/>
        <v>0</v>
      </c>
      <c r="AL11" s="42">
        <f t="shared" si="34"/>
        <v>0</v>
      </c>
      <c r="AM11" s="42">
        <f t="shared" si="35"/>
        <v>0</v>
      </c>
      <c r="AN11" s="42">
        <f t="shared" si="36"/>
        <v>0</v>
      </c>
      <c r="AO11" s="42">
        <f t="shared" si="37"/>
        <v>0</v>
      </c>
    </row>
    <row r="12" spans="1:42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78">
        <f>SUMIF(Dec!$A:$A,TB!$A12,Dec!$H:$H)</f>
        <v>0</v>
      </c>
      <c r="O12" s="187"/>
      <c r="P12" s="187"/>
      <c r="Q12" s="18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26"/>
        <v>0</v>
      </c>
      <c r="AE12" s="42">
        <f t="shared" si="27"/>
        <v>0</v>
      </c>
      <c r="AF12" s="42">
        <f t="shared" si="28"/>
        <v>0</v>
      </c>
      <c r="AG12" s="42">
        <f t="shared" si="29"/>
        <v>0</v>
      </c>
      <c r="AH12" s="42">
        <f t="shared" si="30"/>
        <v>0</v>
      </c>
      <c r="AI12" s="42">
        <f t="shared" si="31"/>
        <v>0</v>
      </c>
      <c r="AJ12" s="42">
        <f t="shared" si="32"/>
        <v>0</v>
      </c>
      <c r="AK12" s="42">
        <f t="shared" si="33"/>
        <v>0</v>
      </c>
      <c r="AL12" s="42">
        <f t="shared" si="34"/>
        <v>0</v>
      </c>
      <c r="AM12" s="42">
        <f t="shared" si="35"/>
        <v>0</v>
      </c>
      <c r="AN12" s="42">
        <f t="shared" si="36"/>
        <v>0</v>
      </c>
      <c r="AO12" s="42">
        <f t="shared" si="37"/>
        <v>0</v>
      </c>
    </row>
    <row r="13" spans="1:42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78">
        <f>SUMIF(Dec!$A:$A,TB!$A13,Dec!$H:$H)</f>
        <v>0</v>
      </c>
      <c r="O13" s="187"/>
      <c r="P13" s="187"/>
      <c r="Q13" s="18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26"/>
        <v>0</v>
      </c>
      <c r="AE13" s="42">
        <f t="shared" si="27"/>
        <v>0</v>
      </c>
      <c r="AF13" s="42">
        <f t="shared" si="28"/>
        <v>0</v>
      </c>
      <c r="AG13" s="42">
        <f t="shared" si="29"/>
        <v>0</v>
      </c>
      <c r="AH13" s="42">
        <f t="shared" si="30"/>
        <v>0</v>
      </c>
      <c r="AI13" s="42">
        <f t="shared" si="31"/>
        <v>0</v>
      </c>
      <c r="AJ13" s="42">
        <f t="shared" si="32"/>
        <v>0</v>
      </c>
      <c r="AK13" s="42">
        <f t="shared" si="33"/>
        <v>0</v>
      </c>
      <c r="AL13" s="42">
        <f t="shared" si="34"/>
        <v>0</v>
      </c>
      <c r="AM13" s="42">
        <f t="shared" si="35"/>
        <v>0</v>
      </c>
      <c r="AN13" s="42">
        <f t="shared" si="36"/>
        <v>0</v>
      </c>
      <c r="AO13" s="42">
        <f t="shared" si="37"/>
        <v>0</v>
      </c>
    </row>
    <row r="14" spans="1:42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78">
        <f>SUMIF(Dec!$A:$A,TB!$A14,Dec!$H:$H)</f>
        <v>0</v>
      </c>
      <c r="O14" s="187"/>
      <c r="P14" s="187"/>
      <c r="Q14" s="18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26"/>
        <v>0</v>
      </c>
      <c r="AE14" s="42">
        <f t="shared" si="27"/>
        <v>0</v>
      </c>
      <c r="AF14" s="42">
        <f t="shared" si="28"/>
        <v>0</v>
      </c>
      <c r="AG14" s="42">
        <f t="shared" si="29"/>
        <v>0</v>
      </c>
      <c r="AH14" s="42">
        <f t="shared" si="30"/>
        <v>0</v>
      </c>
      <c r="AI14" s="42">
        <f t="shared" si="31"/>
        <v>0</v>
      </c>
      <c r="AJ14" s="42">
        <f t="shared" si="32"/>
        <v>0</v>
      </c>
      <c r="AK14" s="42">
        <f t="shared" si="33"/>
        <v>0</v>
      </c>
      <c r="AL14" s="42">
        <f t="shared" si="34"/>
        <v>0</v>
      </c>
      <c r="AM14" s="42">
        <f t="shared" si="35"/>
        <v>0</v>
      </c>
      <c r="AN14" s="42">
        <f t="shared" si="36"/>
        <v>0</v>
      </c>
      <c r="AO14" s="42">
        <f t="shared" si="37"/>
        <v>0</v>
      </c>
    </row>
    <row r="15" spans="1:42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8">
        <f>SUMIF(Dec!$A:$A,TB!$A15,Dec!$H:$H)</f>
        <v>0</v>
      </c>
      <c r="O15" s="187"/>
      <c r="P15" s="187"/>
      <c r="Q15" s="18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26"/>
        <v>0</v>
      </c>
      <c r="AE15" s="42">
        <f t="shared" si="27"/>
        <v>0</v>
      </c>
      <c r="AF15" s="42">
        <f t="shared" si="28"/>
        <v>0</v>
      </c>
      <c r="AG15" s="42">
        <f t="shared" si="29"/>
        <v>0</v>
      </c>
      <c r="AH15" s="42">
        <f t="shared" si="30"/>
        <v>0</v>
      </c>
      <c r="AI15" s="42">
        <f t="shared" si="31"/>
        <v>0</v>
      </c>
      <c r="AJ15" s="42">
        <f t="shared" si="32"/>
        <v>0</v>
      </c>
      <c r="AK15" s="42">
        <f t="shared" si="33"/>
        <v>0</v>
      </c>
      <c r="AL15" s="42">
        <f t="shared" si="34"/>
        <v>0</v>
      </c>
      <c r="AM15" s="42">
        <f t="shared" si="35"/>
        <v>0</v>
      </c>
      <c r="AN15" s="42">
        <f t="shared" si="36"/>
        <v>0</v>
      </c>
      <c r="AO15" s="42">
        <f t="shared" si="37"/>
        <v>0</v>
      </c>
    </row>
    <row r="16" spans="1:42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8">
        <f>SUMIF(Dec!$A:$A,TB!$A16,Dec!$H:$H)</f>
        <v>0</v>
      </c>
      <c r="O16" s="187"/>
      <c r="P16" s="187"/>
      <c r="Q16" s="18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26"/>
        <v>0</v>
      </c>
      <c r="AE16" s="42">
        <f t="shared" si="27"/>
        <v>0</v>
      </c>
      <c r="AF16" s="42">
        <f t="shared" si="28"/>
        <v>0</v>
      </c>
      <c r="AG16" s="42">
        <f t="shared" si="29"/>
        <v>0</v>
      </c>
      <c r="AH16" s="42">
        <f t="shared" si="30"/>
        <v>0</v>
      </c>
      <c r="AI16" s="42">
        <f t="shared" si="31"/>
        <v>0</v>
      </c>
      <c r="AJ16" s="42">
        <f t="shared" si="32"/>
        <v>0</v>
      </c>
      <c r="AK16" s="42">
        <f t="shared" si="33"/>
        <v>0</v>
      </c>
      <c r="AL16" s="42">
        <f t="shared" si="34"/>
        <v>0</v>
      </c>
      <c r="AM16" s="42">
        <f t="shared" si="35"/>
        <v>0</v>
      </c>
      <c r="AN16" s="42">
        <f t="shared" si="36"/>
        <v>0</v>
      </c>
      <c r="AO16" s="42">
        <f t="shared" si="37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8">
        <f>SUMIF(Dec!$A:$A,TB!$A17,Dec!$H:$H)</f>
        <v>0</v>
      </c>
      <c r="O17" s="187"/>
      <c r="P17" s="187"/>
      <c r="Q17" s="18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26"/>
        <v>0</v>
      </c>
      <c r="AE17" s="42">
        <f t="shared" si="27"/>
        <v>0</v>
      </c>
      <c r="AF17" s="42">
        <f t="shared" si="28"/>
        <v>0</v>
      </c>
      <c r="AG17" s="42">
        <f t="shared" si="29"/>
        <v>0</v>
      </c>
      <c r="AH17" s="42">
        <f t="shared" si="30"/>
        <v>0</v>
      </c>
      <c r="AI17" s="42">
        <f t="shared" si="31"/>
        <v>0</v>
      </c>
      <c r="AJ17" s="42">
        <f t="shared" si="32"/>
        <v>0</v>
      </c>
      <c r="AK17" s="42">
        <f t="shared" si="33"/>
        <v>0</v>
      </c>
      <c r="AL17" s="42">
        <f t="shared" si="34"/>
        <v>0</v>
      </c>
      <c r="AM17" s="42">
        <f t="shared" si="35"/>
        <v>0</v>
      </c>
      <c r="AN17" s="42">
        <f t="shared" si="36"/>
        <v>0</v>
      </c>
      <c r="AO17" s="42">
        <f t="shared" si="37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8">
        <f>SUMIF(Dec!$A:$A,TB!$A18,Dec!$H:$H)</f>
        <v>0</v>
      </c>
      <c r="O18" s="187"/>
      <c r="P18" s="187"/>
      <c r="Q18" s="18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26"/>
        <v>0</v>
      </c>
      <c r="AE18" s="42">
        <f t="shared" si="27"/>
        <v>0</v>
      </c>
      <c r="AF18" s="42">
        <f t="shared" si="28"/>
        <v>0</v>
      </c>
      <c r="AG18" s="42">
        <f t="shared" si="29"/>
        <v>0</v>
      </c>
      <c r="AH18" s="42">
        <f t="shared" si="30"/>
        <v>0</v>
      </c>
      <c r="AI18" s="42">
        <f t="shared" si="31"/>
        <v>0</v>
      </c>
      <c r="AJ18" s="42">
        <f t="shared" si="32"/>
        <v>0</v>
      </c>
      <c r="AK18" s="42">
        <f t="shared" si="33"/>
        <v>0</v>
      </c>
      <c r="AL18" s="42">
        <f t="shared" si="34"/>
        <v>0</v>
      </c>
      <c r="AM18" s="42">
        <f t="shared" si="35"/>
        <v>0</v>
      </c>
      <c r="AN18" s="42">
        <f t="shared" si="36"/>
        <v>0</v>
      </c>
      <c r="AO18" s="42">
        <f t="shared" si="37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8">
        <f>SUMIF(Dec!$A:$A,TB!$A19,Dec!$H:$H)</f>
        <v>0</v>
      </c>
      <c r="O19" s="187"/>
      <c r="P19" s="187"/>
      <c r="Q19" s="18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26"/>
        <v>0</v>
      </c>
      <c r="AE19" s="42">
        <f t="shared" si="27"/>
        <v>0</v>
      </c>
      <c r="AF19" s="42">
        <f t="shared" si="28"/>
        <v>0</v>
      </c>
      <c r="AG19" s="42">
        <f t="shared" si="29"/>
        <v>0</v>
      </c>
      <c r="AH19" s="42">
        <f t="shared" si="30"/>
        <v>0</v>
      </c>
      <c r="AI19" s="42">
        <f t="shared" si="31"/>
        <v>0</v>
      </c>
      <c r="AJ19" s="42">
        <f t="shared" si="32"/>
        <v>0</v>
      </c>
      <c r="AK19" s="42">
        <f t="shared" si="33"/>
        <v>0</v>
      </c>
      <c r="AL19" s="42">
        <f t="shared" si="34"/>
        <v>0</v>
      </c>
      <c r="AM19" s="42">
        <f t="shared" si="35"/>
        <v>0</v>
      </c>
      <c r="AN19" s="42">
        <f t="shared" si="36"/>
        <v>0</v>
      </c>
      <c r="AO19" s="42">
        <f t="shared" si="37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1497315.86</v>
      </c>
      <c r="D20" s="42">
        <f>SUMIF(Feb!$A:$A,TB!$A20,Feb!$H:$H)</f>
        <v>1646991.57</v>
      </c>
      <c r="E20" s="42">
        <f>SUMIF(Mar!$A:$A,TB!$A20,Mar!$H:$H)</f>
        <v>954935.19</v>
      </c>
      <c r="F20" s="42">
        <f>SUMIF(Apr!$A:$A,TB!$A20,Apr!$H:$H)</f>
        <v>1195517.04</v>
      </c>
      <c r="G20" s="42">
        <f>SUMIF(May!$A:$A,TB!$A20,May!$H:$H)</f>
        <v>1537282.92</v>
      </c>
      <c r="H20" s="42">
        <f>SUMIF(Jun!$A:$A,TB!$A20,Jun!$H:$H)</f>
        <v>2086782.14</v>
      </c>
      <c r="I20" s="42">
        <f>SUMIF(Jul!$A:$A,TB!$A20,Jul!$H:$H)</f>
        <v>2086782.14</v>
      </c>
      <c r="J20" s="42">
        <f>SUMIF(Aug!$A:$A,TB!$A20,Aug!$H:$H)</f>
        <v>2086782.14</v>
      </c>
      <c r="K20" s="42">
        <f>SUMIF(Sep!$A:$A,TB!$A20,Sep!$H:$H)</f>
        <v>2086782.14</v>
      </c>
      <c r="L20" s="42">
        <f>SUMIF(Oct!$A:$A,TB!$A20,Oct!$H:$H)</f>
        <v>2086782.14</v>
      </c>
      <c r="M20" s="42">
        <f>SUMIF(Nov!$A:$A,TB!$A20,Nov!$H:$H)</f>
        <v>2086782.14</v>
      </c>
      <c r="N20" s="178">
        <f>SUMIF(Dec!$A:$A,TB!$A20,Dec!$H:$H)</f>
        <v>2086782.14</v>
      </c>
      <c r="O20" s="187"/>
      <c r="P20" s="187"/>
      <c r="Q20" s="182">
        <v>2927582.1</v>
      </c>
      <c r="R20" s="42">
        <v>2664745.17</v>
      </c>
      <c r="S20" s="42">
        <v>1434176.61</v>
      </c>
      <c r="T20" s="42">
        <v>1295418.6000000001</v>
      </c>
      <c r="U20" s="42">
        <v>1661115.14</v>
      </c>
      <c r="V20" s="42">
        <v>826526.25</v>
      </c>
      <c r="W20" s="42">
        <v>1013749.94</v>
      </c>
      <c r="X20" s="42">
        <v>1286911.81</v>
      </c>
      <c r="Y20" s="42">
        <v>1547820.52</v>
      </c>
      <c r="Z20" s="42">
        <v>1817902.09</v>
      </c>
      <c r="AA20" s="42">
        <v>1828422.79</v>
      </c>
      <c r="AB20" s="42">
        <v>2190416.29</v>
      </c>
      <c r="AD20" s="42">
        <f t="shared" si="26"/>
        <v>37690434.829999998</v>
      </c>
      <c r="AE20" s="42">
        <f t="shared" si="27"/>
        <v>41384121.880000003</v>
      </c>
      <c r="AF20" s="42">
        <f t="shared" si="28"/>
        <v>24054244.469999999</v>
      </c>
      <c r="AG20" s="42">
        <f t="shared" si="29"/>
        <v>30206172.640000001</v>
      </c>
      <c r="AH20" s="42">
        <f t="shared" si="30"/>
        <v>38900944.289999999</v>
      </c>
      <c r="AI20" s="42">
        <f t="shared" si="31"/>
        <v>52846714.299999997</v>
      </c>
      <c r="AJ20" s="42">
        <f t="shared" si="32"/>
        <v>52846714.299999997</v>
      </c>
      <c r="AK20" s="42">
        <f t="shared" si="33"/>
        <v>52846714.299999997</v>
      </c>
      <c r="AL20" s="42">
        <f t="shared" si="34"/>
        <v>52846714.299999997</v>
      </c>
      <c r="AM20" s="42">
        <f t="shared" si="35"/>
        <v>52846714.299999997</v>
      </c>
      <c r="AN20" s="42">
        <f t="shared" si="36"/>
        <v>52846714.299999997</v>
      </c>
      <c r="AO20" s="42">
        <f t="shared" si="37"/>
        <v>52846714.299999997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475102.95</v>
      </c>
      <c r="D21" s="42">
        <f>SUMIF(Feb!$A:$A,TB!$A21,Feb!$H:$H)</f>
        <v>561242.14</v>
      </c>
      <c r="E21" s="42">
        <f>SUMIF(Mar!$A:$A,TB!$A21,Mar!$H:$H)</f>
        <v>123425.88</v>
      </c>
      <c r="F21" s="42">
        <f>SUMIF(Apr!$A:$A,TB!$A21,Apr!$H:$H)</f>
        <v>153282.68</v>
      </c>
      <c r="G21" s="42">
        <f>SUMIF(May!$A:$A,TB!$A21,May!$H:$H)</f>
        <v>159091.38</v>
      </c>
      <c r="H21" s="42">
        <f>SUMIF(Jun!$A:$A,TB!$A21,Jun!$H:$H)</f>
        <v>160324.31</v>
      </c>
      <c r="I21" s="42">
        <f>SUMIF(Jul!$A:$A,TB!$A21,Jul!$H:$H)</f>
        <v>160324.31</v>
      </c>
      <c r="J21" s="42">
        <f>SUMIF(Aug!$A:$A,TB!$A21,Aug!$H:$H)</f>
        <v>160324.31</v>
      </c>
      <c r="K21" s="42">
        <f>SUMIF(Sep!$A:$A,TB!$A21,Sep!$H:$H)</f>
        <v>160324.31</v>
      </c>
      <c r="L21" s="42">
        <f>SUMIF(Oct!$A:$A,TB!$A21,Oct!$H:$H)</f>
        <v>160324.31</v>
      </c>
      <c r="M21" s="42">
        <f>SUMIF(Nov!$A:$A,TB!$A21,Nov!$H:$H)</f>
        <v>160324.31</v>
      </c>
      <c r="N21" s="178">
        <f>SUMIF(Dec!$A:$A,TB!$A21,Dec!$H:$H)</f>
        <v>160324.31</v>
      </c>
      <c r="O21" s="187"/>
      <c r="P21" s="187"/>
      <c r="Q21" s="182">
        <v>296499.02</v>
      </c>
      <c r="R21" s="42">
        <v>233585.66</v>
      </c>
      <c r="S21" s="42">
        <v>520043.37</v>
      </c>
      <c r="T21" s="42">
        <v>455903.54</v>
      </c>
      <c r="U21" s="42">
        <v>401716.04</v>
      </c>
      <c r="V21" s="42">
        <v>404451.33</v>
      </c>
      <c r="W21" s="42">
        <v>366967.89</v>
      </c>
      <c r="X21" s="42">
        <v>293139.11</v>
      </c>
      <c r="Y21" s="42">
        <v>111604.05</v>
      </c>
      <c r="Z21" s="42">
        <v>317962.34000000003</v>
      </c>
      <c r="AA21" s="42">
        <v>308789.77</v>
      </c>
      <c r="AB21" s="42">
        <v>324385.69</v>
      </c>
      <c r="AD21" s="42">
        <f t="shared" si="26"/>
        <v>11959291.460000001</v>
      </c>
      <c r="AE21" s="42">
        <f t="shared" si="27"/>
        <v>14102387.380000001</v>
      </c>
      <c r="AF21" s="42">
        <f t="shared" si="28"/>
        <v>3109023.86</v>
      </c>
      <c r="AG21" s="42">
        <f t="shared" si="29"/>
        <v>3872870.85</v>
      </c>
      <c r="AH21" s="42">
        <f t="shared" si="30"/>
        <v>4025807.37</v>
      </c>
      <c r="AI21" s="42">
        <f t="shared" si="31"/>
        <v>4060132.99</v>
      </c>
      <c r="AJ21" s="42">
        <f t="shared" si="32"/>
        <v>4060132.99</v>
      </c>
      <c r="AK21" s="42">
        <f t="shared" si="33"/>
        <v>4060132.99</v>
      </c>
      <c r="AL21" s="42">
        <f t="shared" si="34"/>
        <v>4060132.99</v>
      </c>
      <c r="AM21" s="42">
        <f t="shared" si="35"/>
        <v>4060132.99</v>
      </c>
      <c r="AN21" s="42">
        <f t="shared" si="36"/>
        <v>4060132.99</v>
      </c>
      <c r="AO21" s="42">
        <f t="shared" si="37"/>
        <v>4060132.99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195892.99</v>
      </c>
      <c r="D22" s="42">
        <f>SUMIF(Feb!$A:$A,TB!$A22,Feb!$H:$H)</f>
        <v>140007.06</v>
      </c>
      <c r="E22" s="42">
        <f>SUMIF(Mar!$A:$A,TB!$A22,Mar!$H:$H)</f>
        <v>248578.69</v>
      </c>
      <c r="F22" s="42">
        <f>SUMIF(Apr!$A:$A,TB!$A22,Apr!$H:$H)</f>
        <v>203592.04</v>
      </c>
      <c r="G22" s="42">
        <f>SUMIF(May!$A:$A,TB!$A22,May!$H:$H)</f>
        <v>117960.12</v>
      </c>
      <c r="H22" s="42">
        <f>SUMIF(Jun!$A:$A,TB!$A22,Jun!$H:$H)</f>
        <v>158090.42000000001</v>
      </c>
      <c r="I22" s="42">
        <f>SUMIF(Jul!$A:$A,TB!$A22,Jul!$H:$H)</f>
        <v>158090.42000000001</v>
      </c>
      <c r="J22" s="42">
        <f>SUMIF(Aug!$A:$A,TB!$A22,Aug!$H:$H)</f>
        <v>158090.42000000001</v>
      </c>
      <c r="K22" s="42">
        <f>SUMIF(Sep!$A:$A,TB!$A22,Sep!$H:$H)</f>
        <v>158090.42000000001</v>
      </c>
      <c r="L22" s="42">
        <f>SUMIF(Oct!$A:$A,TB!$A22,Oct!$H:$H)</f>
        <v>158090.42000000001</v>
      </c>
      <c r="M22" s="42">
        <f>SUMIF(Nov!$A:$A,TB!$A22,Nov!$H:$H)</f>
        <v>158090.42000000001</v>
      </c>
      <c r="N22" s="178">
        <f>SUMIF(Dec!$A:$A,TB!$A22,Dec!$H:$H)</f>
        <v>158090.42000000001</v>
      </c>
      <c r="O22" s="187"/>
      <c r="P22" s="187"/>
      <c r="Q22" s="182">
        <v>254313.33</v>
      </c>
      <c r="R22" s="42">
        <v>581380.87</v>
      </c>
      <c r="S22" s="42">
        <v>479463.83</v>
      </c>
      <c r="T22" s="42">
        <v>781150.36</v>
      </c>
      <c r="U22" s="42">
        <v>567201.34</v>
      </c>
      <c r="V22" s="42">
        <v>638886.88</v>
      </c>
      <c r="W22" s="42">
        <v>594326.97</v>
      </c>
      <c r="X22" s="42">
        <v>532350.29</v>
      </c>
      <c r="Y22" s="42">
        <v>410211.53</v>
      </c>
      <c r="Z22" s="42">
        <v>217977.60000000001</v>
      </c>
      <c r="AA22" s="42">
        <v>335358.92</v>
      </c>
      <c r="AB22" s="42">
        <v>85606.37</v>
      </c>
      <c r="AD22" s="42">
        <f t="shared" si="26"/>
        <v>4931018.34</v>
      </c>
      <c r="AE22" s="42">
        <f t="shared" si="27"/>
        <v>3517971.4</v>
      </c>
      <c r="AF22" s="42">
        <f t="shared" si="28"/>
        <v>6261548.0499999998</v>
      </c>
      <c r="AG22" s="42">
        <f t="shared" si="29"/>
        <v>5143997.2</v>
      </c>
      <c r="AH22" s="42">
        <f t="shared" si="30"/>
        <v>2984980.84</v>
      </c>
      <c r="AI22" s="42">
        <f t="shared" si="31"/>
        <v>4003560.84</v>
      </c>
      <c r="AJ22" s="42">
        <f t="shared" si="32"/>
        <v>4003560.84</v>
      </c>
      <c r="AK22" s="42">
        <f t="shared" si="33"/>
        <v>4003560.84</v>
      </c>
      <c r="AL22" s="42">
        <f t="shared" si="34"/>
        <v>4003560.84</v>
      </c>
      <c r="AM22" s="42">
        <f t="shared" si="35"/>
        <v>4003560.84</v>
      </c>
      <c r="AN22" s="42">
        <f t="shared" si="36"/>
        <v>4003560.84</v>
      </c>
      <c r="AO22" s="42">
        <f t="shared" si="37"/>
        <v>4003560.84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287105.88</v>
      </c>
      <c r="D23" s="42">
        <f>SUMIF(Feb!$A:$A,TB!$A23,Feb!$H:$H)</f>
        <v>388235.66</v>
      </c>
      <c r="E23" s="42">
        <f>SUMIF(Mar!$A:$A,TB!$A23,Mar!$H:$H)</f>
        <v>285434.76</v>
      </c>
      <c r="F23" s="42">
        <f>SUMIF(Apr!$A:$A,TB!$A23,Apr!$H:$H)</f>
        <v>297852.96000000002</v>
      </c>
      <c r="G23" s="42">
        <f>SUMIF(May!$A:$A,TB!$A23,May!$H:$H)</f>
        <v>312554.37</v>
      </c>
      <c r="H23" s="42">
        <f>SUMIF(Jun!$A:$A,TB!$A23,Jun!$H:$H)</f>
        <v>365865.85</v>
      </c>
      <c r="I23" s="42">
        <f>SUMIF(Jul!$A:$A,TB!$A23,Jul!$H:$H)</f>
        <v>365865.85</v>
      </c>
      <c r="J23" s="42">
        <f>SUMIF(Aug!$A:$A,TB!$A23,Aug!$H:$H)</f>
        <v>365865.85</v>
      </c>
      <c r="K23" s="42">
        <f>SUMIF(Sep!$A:$A,TB!$A23,Sep!$H:$H)</f>
        <v>365865.85</v>
      </c>
      <c r="L23" s="42">
        <f>SUMIF(Oct!$A:$A,TB!$A23,Oct!$H:$H)</f>
        <v>365865.85</v>
      </c>
      <c r="M23" s="42">
        <f>SUMIF(Nov!$A:$A,TB!$A23,Nov!$H:$H)</f>
        <v>365865.85</v>
      </c>
      <c r="N23" s="178">
        <f>SUMIF(Dec!$A:$A,TB!$A23,Dec!$H:$H)</f>
        <v>365865.85</v>
      </c>
      <c r="O23" s="187"/>
      <c r="P23" s="187"/>
      <c r="Q23" s="182">
        <v>432887.95</v>
      </c>
      <c r="R23" s="42">
        <v>590823.72</v>
      </c>
      <c r="S23" s="42">
        <v>963294.98</v>
      </c>
      <c r="T23" s="42">
        <v>1463088.65</v>
      </c>
      <c r="U23" s="42">
        <v>864632.55</v>
      </c>
      <c r="V23" s="42">
        <v>407945.38</v>
      </c>
      <c r="W23" s="42">
        <v>420227.46</v>
      </c>
      <c r="X23" s="42">
        <v>59950.559999999998</v>
      </c>
      <c r="Y23" s="42">
        <v>58988</v>
      </c>
      <c r="Z23" s="42">
        <v>61047</v>
      </c>
      <c r="AA23" s="42">
        <v>423022.55</v>
      </c>
      <c r="AB23" s="42">
        <v>97672.48</v>
      </c>
      <c r="AD23" s="42">
        <f t="shared" si="26"/>
        <v>7227029.21</v>
      </c>
      <c r="AE23" s="42">
        <f t="shared" si="27"/>
        <v>9755236.25</v>
      </c>
      <c r="AF23" s="42">
        <f t="shared" si="28"/>
        <v>7189930.3399999999</v>
      </c>
      <c r="AG23" s="42">
        <f t="shared" si="29"/>
        <v>7525612.46</v>
      </c>
      <c r="AH23" s="42">
        <f t="shared" si="30"/>
        <v>7909188.3300000001</v>
      </c>
      <c r="AI23" s="42">
        <f t="shared" si="31"/>
        <v>9265369.7200000007</v>
      </c>
      <c r="AJ23" s="42">
        <f t="shared" si="32"/>
        <v>9265369.7200000007</v>
      </c>
      <c r="AK23" s="42">
        <f t="shared" si="33"/>
        <v>9265369.7200000007</v>
      </c>
      <c r="AL23" s="42">
        <f t="shared" si="34"/>
        <v>9265369.7200000007</v>
      </c>
      <c r="AM23" s="42">
        <f t="shared" si="35"/>
        <v>9265369.7200000007</v>
      </c>
      <c r="AN23" s="42">
        <f t="shared" si="36"/>
        <v>9265369.7200000007</v>
      </c>
      <c r="AO23" s="42">
        <f t="shared" si="37"/>
        <v>9265369.7200000007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214512.12</v>
      </c>
      <c r="D24" s="42">
        <f>SUMIF(Feb!$A:$A,TB!$A24,Feb!$H:$H)</f>
        <v>214512.12</v>
      </c>
      <c r="E24" s="42">
        <f>SUMIF(Mar!$A:$A,TB!$A24,Mar!$H:$H)</f>
        <v>58176.78</v>
      </c>
      <c r="F24" s="42">
        <f>SUMIF(Apr!$A:$A,TB!$A24,Apr!$H:$H)</f>
        <v>58176.78</v>
      </c>
      <c r="G24" s="42">
        <f>SUMIF(May!$A:$A,TB!$A24,May!$H:$H)</f>
        <v>58176.78</v>
      </c>
      <c r="H24" s="42">
        <f>SUMIF(Jun!$A:$A,TB!$A24,Jun!$H:$H)</f>
        <v>58176.78</v>
      </c>
      <c r="I24" s="42">
        <f>SUMIF(Jul!$A:$A,TB!$A24,Jul!$H:$H)</f>
        <v>58176.78</v>
      </c>
      <c r="J24" s="42">
        <f>SUMIF(Aug!$A:$A,TB!$A24,Aug!$H:$H)</f>
        <v>58176.78</v>
      </c>
      <c r="K24" s="42">
        <f>SUMIF(Sep!$A:$A,TB!$A24,Sep!$H:$H)</f>
        <v>58176.78</v>
      </c>
      <c r="L24" s="42">
        <f>SUMIF(Oct!$A:$A,TB!$A24,Oct!$H:$H)</f>
        <v>58176.78</v>
      </c>
      <c r="M24" s="42">
        <f>SUMIF(Nov!$A:$A,TB!$A24,Nov!$H:$H)</f>
        <v>58176.78</v>
      </c>
      <c r="N24" s="178">
        <f>SUMIF(Dec!$A:$A,TB!$A24,Dec!$H:$H)</f>
        <v>58176.78</v>
      </c>
      <c r="O24" s="187"/>
      <c r="P24" s="187"/>
      <c r="Q24" s="182">
        <v>116085.11</v>
      </c>
      <c r="R24" s="42">
        <v>116030.11</v>
      </c>
      <c r="S24" s="42">
        <v>116030.11</v>
      </c>
      <c r="T24" s="42">
        <v>116030.11</v>
      </c>
      <c r="U24" s="42">
        <v>116030.11</v>
      </c>
      <c r="V24" s="42">
        <v>114272.22</v>
      </c>
      <c r="W24" s="42">
        <v>114272.22</v>
      </c>
      <c r="X24" s="42">
        <v>92527.22</v>
      </c>
      <c r="Y24" s="42">
        <v>76997.070000000007</v>
      </c>
      <c r="Z24" s="42">
        <v>92493.17</v>
      </c>
      <c r="AA24" s="42">
        <v>88670.12</v>
      </c>
      <c r="AB24" s="42">
        <v>97567.87</v>
      </c>
      <c r="AD24" s="42">
        <f t="shared" si="26"/>
        <v>5399699.0800000001</v>
      </c>
      <c r="AE24" s="42">
        <f t="shared" si="27"/>
        <v>5390067.4900000002</v>
      </c>
      <c r="AF24" s="42">
        <f t="shared" si="28"/>
        <v>1465438.18</v>
      </c>
      <c r="AG24" s="42">
        <f t="shared" si="29"/>
        <v>1469906.16</v>
      </c>
      <c r="AH24" s="42">
        <f t="shared" si="30"/>
        <v>1472163.42</v>
      </c>
      <c r="AI24" s="42">
        <f t="shared" si="31"/>
        <v>1473297.87</v>
      </c>
      <c r="AJ24" s="42">
        <f t="shared" si="32"/>
        <v>1473297.87</v>
      </c>
      <c r="AK24" s="42">
        <f t="shared" si="33"/>
        <v>1473297.87</v>
      </c>
      <c r="AL24" s="42">
        <f t="shared" si="34"/>
        <v>1473297.87</v>
      </c>
      <c r="AM24" s="42">
        <f t="shared" si="35"/>
        <v>1473297.87</v>
      </c>
      <c r="AN24" s="42">
        <f t="shared" si="36"/>
        <v>1473297.87</v>
      </c>
      <c r="AO24" s="42">
        <f t="shared" si="37"/>
        <v>1473297.87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772101.4</v>
      </c>
      <c r="D25" s="42">
        <f>SUMIF(Feb!$A:$A,TB!$A25,Feb!$H:$H)</f>
        <v>786929.32</v>
      </c>
      <c r="E25" s="42">
        <f>SUMIF(Mar!$A:$A,TB!$A25,Mar!$H:$H)</f>
        <v>945724.9</v>
      </c>
      <c r="F25" s="42">
        <f>SUMIF(Apr!$A:$A,TB!$A25,Apr!$H:$H)</f>
        <v>916182.66</v>
      </c>
      <c r="G25" s="42">
        <f>SUMIF(May!$A:$A,TB!$A25,May!$H:$H)</f>
        <v>701762</v>
      </c>
      <c r="H25" s="42">
        <f>SUMIF(Jun!$A:$A,TB!$A25,Jun!$H:$H)</f>
        <v>63790</v>
      </c>
      <c r="I25" s="42">
        <f>SUMIF(Jul!$A:$A,TB!$A25,Jul!$H:$H)</f>
        <v>63790</v>
      </c>
      <c r="J25" s="42">
        <f>SUMIF(Aug!$A:$A,TB!$A25,Aug!$H:$H)</f>
        <v>63790</v>
      </c>
      <c r="K25" s="42">
        <f>SUMIF(Sep!$A:$A,TB!$A25,Sep!$H:$H)</f>
        <v>63790</v>
      </c>
      <c r="L25" s="42">
        <f>SUMIF(Oct!$A:$A,TB!$A25,Oct!$H:$H)</f>
        <v>63790</v>
      </c>
      <c r="M25" s="42">
        <f>SUMIF(Nov!$A:$A,TB!$A25,Nov!$H:$H)</f>
        <v>63790</v>
      </c>
      <c r="N25" s="178">
        <f>SUMIF(Dec!$A:$A,TB!$A25,Dec!$H:$H)</f>
        <v>63790</v>
      </c>
      <c r="O25" s="187"/>
      <c r="P25" s="187"/>
      <c r="Q25" s="182">
        <v>33464.839999999997</v>
      </c>
      <c r="R25" s="42">
        <v>33557.18</v>
      </c>
      <c r="S25" s="42">
        <v>33632.050000000003</v>
      </c>
      <c r="T25" s="42">
        <v>33971.47</v>
      </c>
      <c r="U25" s="42">
        <v>309695.94</v>
      </c>
      <c r="V25" s="42">
        <v>974065.09</v>
      </c>
      <c r="W25" s="42">
        <v>600248.14</v>
      </c>
      <c r="X25" s="42">
        <v>502228.01</v>
      </c>
      <c r="Y25" s="42">
        <v>44993.84</v>
      </c>
      <c r="Z25" s="42">
        <v>32566.28</v>
      </c>
      <c r="AA25" s="42">
        <v>32880.18</v>
      </c>
      <c r="AB25" s="42">
        <v>776067.68</v>
      </c>
      <c r="AD25" s="42">
        <f t="shared" si="26"/>
        <v>19435336.440000001</v>
      </c>
      <c r="AE25" s="42">
        <f t="shared" si="27"/>
        <v>19773251.719999999</v>
      </c>
      <c r="AF25" s="42">
        <f t="shared" si="28"/>
        <v>23822242.800000001</v>
      </c>
      <c r="AG25" s="42">
        <f t="shared" si="29"/>
        <v>23148454.32</v>
      </c>
      <c r="AH25" s="42">
        <f t="shared" si="30"/>
        <v>17758087.41</v>
      </c>
      <c r="AI25" s="42">
        <f t="shared" si="31"/>
        <v>1615449.86</v>
      </c>
      <c r="AJ25" s="42">
        <f t="shared" si="32"/>
        <v>1615449.86</v>
      </c>
      <c r="AK25" s="42">
        <f t="shared" si="33"/>
        <v>1615449.86</v>
      </c>
      <c r="AL25" s="42">
        <f t="shared" si="34"/>
        <v>1615449.86</v>
      </c>
      <c r="AM25" s="42">
        <f t="shared" si="35"/>
        <v>1615449.86</v>
      </c>
      <c r="AN25" s="42">
        <f t="shared" si="36"/>
        <v>1615449.86</v>
      </c>
      <c r="AO25" s="42">
        <f t="shared" si="37"/>
        <v>1615449.86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8">
        <f>SUMIF(Dec!$A:$A,TB!$A26,Dec!$H:$H)</f>
        <v>0</v>
      </c>
      <c r="O26" s="187"/>
      <c r="P26" s="187"/>
      <c r="Q26" s="18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26"/>
        <v>0</v>
      </c>
      <c r="AE26" s="42">
        <f t="shared" si="27"/>
        <v>0</v>
      </c>
      <c r="AF26" s="42">
        <f t="shared" si="28"/>
        <v>0</v>
      </c>
      <c r="AG26" s="42">
        <f t="shared" si="29"/>
        <v>0</v>
      </c>
      <c r="AH26" s="42">
        <f t="shared" si="30"/>
        <v>0</v>
      </c>
      <c r="AI26" s="42">
        <f t="shared" si="31"/>
        <v>0</v>
      </c>
      <c r="AJ26" s="42">
        <f t="shared" si="32"/>
        <v>0</v>
      </c>
      <c r="AK26" s="42">
        <f t="shared" si="33"/>
        <v>0</v>
      </c>
      <c r="AL26" s="42">
        <f t="shared" si="34"/>
        <v>0</v>
      </c>
      <c r="AM26" s="42">
        <f t="shared" si="35"/>
        <v>0</v>
      </c>
      <c r="AN26" s="42">
        <f t="shared" si="36"/>
        <v>0</v>
      </c>
      <c r="AO26" s="42">
        <f t="shared" si="37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78">
        <f>SUMIF(Dec!$A:$A,TB!$A27,Dec!$H:$H)</f>
        <v>0</v>
      </c>
      <c r="O27" s="187"/>
      <c r="P27" s="187"/>
      <c r="Q27" s="18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26"/>
        <v>0</v>
      </c>
      <c r="AE27" s="42">
        <f t="shared" si="27"/>
        <v>0</v>
      </c>
      <c r="AF27" s="42">
        <f t="shared" si="28"/>
        <v>0</v>
      </c>
      <c r="AG27" s="42">
        <f t="shared" si="29"/>
        <v>0</v>
      </c>
      <c r="AH27" s="42">
        <f t="shared" si="30"/>
        <v>0</v>
      </c>
      <c r="AI27" s="42">
        <f t="shared" si="31"/>
        <v>0</v>
      </c>
      <c r="AJ27" s="42">
        <f t="shared" si="32"/>
        <v>0</v>
      </c>
      <c r="AK27" s="42">
        <f t="shared" si="33"/>
        <v>0</v>
      </c>
      <c r="AL27" s="42">
        <f t="shared" si="34"/>
        <v>0</v>
      </c>
      <c r="AM27" s="42">
        <f t="shared" si="35"/>
        <v>0</v>
      </c>
      <c r="AN27" s="42">
        <f t="shared" si="36"/>
        <v>0</v>
      </c>
      <c r="AO27" s="42">
        <f t="shared" si="37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78">
        <f>SUMIF(Dec!$A:$A,TB!$A28,Dec!$H:$H)</f>
        <v>0</v>
      </c>
      <c r="O28" s="187"/>
      <c r="P28" s="187"/>
      <c r="Q28" s="18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26"/>
        <v>0</v>
      </c>
      <c r="AE28" s="42">
        <f t="shared" si="27"/>
        <v>0</v>
      </c>
      <c r="AF28" s="42">
        <f t="shared" si="28"/>
        <v>0</v>
      </c>
      <c r="AG28" s="42">
        <f t="shared" si="29"/>
        <v>0</v>
      </c>
      <c r="AH28" s="42">
        <f t="shared" si="30"/>
        <v>0</v>
      </c>
      <c r="AI28" s="42">
        <f t="shared" si="31"/>
        <v>0</v>
      </c>
      <c r="AJ28" s="42">
        <f t="shared" si="32"/>
        <v>0</v>
      </c>
      <c r="AK28" s="42">
        <f t="shared" si="33"/>
        <v>0</v>
      </c>
      <c r="AL28" s="42">
        <f t="shared" si="34"/>
        <v>0</v>
      </c>
      <c r="AM28" s="42">
        <f t="shared" si="35"/>
        <v>0</v>
      </c>
      <c r="AN28" s="42">
        <f t="shared" si="36"/>
        <v>0</v>
      </c>
      <c r="AO28" s="42">
        <f t="shared" si="37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8">
        <f>SUMIF(Dec!$A:$A,TB!$A29,Dec!$H:$H)</f>
        <v>0</v>
      </c>
      <c r="O29" s="187"/>
      <c r="P29" s="187"/>
      <c r="Q29" s="18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26"/>
        <v>0</v>
      </c>
      <c r="AE29" s="42">
        <f t="shared" si="27"/>
        <v>0</v>
      </c>
      <c r="AF29" s="42">
        <f t="shared" si="28"/>
        <v>0</v>
      </c>
      <c r="AG29" s="42">
        <f t="shared" si="29"/>
        <v>0</v>
      </c>
      <c r="AH29" s="42">
        <f t="shared" si="30"/>
        <v>0</v>
      </c>
      <c r="AI29" s="42">
        <f t="shared" si="31"/>
        <v>0</v>
      </c>
      <c r="AJ29" s="42">
        <f t="shared" si="32"/>
        <v>0</v>
      </c>
      <c r="AK29" s="42">
        <f t="shared" si="33"/>
        <v>0</v>
      </c>
      <c r="AL29" s="42">
        <f t="shared" si="34"/>
        <v>0</v>
      </c>
      <c r="AM29" s="42">
        <f t="shared" si="35"/>
        <v>0</v>
      </c>
      <c r="AN29" s="42">
        <f t="shared" si="36"/>
        <v>0</v>
      </c>
      <c r="AO29" s="42">
        <f t="shared" si="37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8">
        <f>SUMIF(Dec!$A:$A,TB!$A30,Dec!$H:$H)</f>
        <v>0</v>
      </c>
      <c r="O30" s="187"/>
      <c r="P30" s="187"/>
      <c r="Q30" s="18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26"/>
        <v>0</v>
      </c>
      <c r="AE30" s="42">
        <f t="shared" si="27"/>
        <v>0</v>
      </c>
      <c r="AF30" s="42">
        <f t="shared" si="28"/>
        <v>0</v>
      </c>
      <c r="AG30" s="42">
        <f t="shared" si="29"/>
        <v>0</v>
      </c>
      <c r="AH30" s="42">
        <f t="shared" si="30"/>
        <v>0</v>
      </c>
      <c r="AI30" s="42">
        <f t="shared" si="31"/>
        <v>0</v>
      </c>
      <c r="AJ30" s="42">
        <f t="shared" si="32"/>
        <v>0</v>
      </c>
      <c r="AK30" s="42">
        <f t="shared" si="33"/>
        <v>0</v>
      </c>
      <c r="AL30" s="42">
        <f t="shared" si="34"/>
        <v>0</v>
      </c>
      <c r="AM30" s="42">
        <f t="shared" si="35"/>
        <v>0</v>
      </c>
      <c r="AN30" s="42">
        <f t="shared" si="36"/>
        <v>0</v>
      </c>
      <c r="AO30" s="42">
        <f t="shared" si="37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8">
        <f>SUMIF(Dec!$A:$A,TB!$A31,Dec!$H:$H)</f>
        <v>0</v>
      </c>
      <c r="O31" s="187"/>
      <c r="P31" s="187"/>
      <c r="Q31" s="18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26"/>
        <v>0</v>
      </c>
      <c r="AE31" s="42">
        <f t="shared" si="27"/>
        <v>0</v>
      </c>
      <c r="AF31" s="42">
        <f t="shared" si="28"/>
        <v>0</v>
      </c>
      <c r="AG31" s="42">
        <f t="shared" si="29"/>
        <v>0</v>
      </c>
      <c r="AH31" s="42">
        <f t="shared" si="30"/>
        <v>0</v>
      </c>
      <c r="AI31" s="42">
        <f t="shared" si="31"/>
        <v>0</v>
      </c>
      <c r="AJ31" s="42">
        <f t="shared" si="32"/>
        <v>0</v>
      </c>
      <c r="AK31" s="42">
        <f t="shared" si="33"/>
        <v>0</v>
      </c>
      <c r="AL31" s="42">
        <f t="shared" si="34"/>
        <v>0</v>
      </c>
      <c r="AM31" s="42">
        <f t="shared" si="35"/>
        <v>0</v>
      </c>
      <c r="AN31" s="42">
        <f t="shared" si="36"/>
        <v>0</v>
      </c>
      <c r="AO31" s="42">
        <f t="shared" si="37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8">
        <f>SUMIF(Dec!$A:$A,TB!$A32,Dec!$H:$H)</f>
        <v>0</v>
      </c>
      <c r="O32" s="187"/>
      <c r="P32" s="187"/>
      <c r="Q32" s="18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26"/>
        <v>0</v>
      </c>
      <c r="AE32" s="42">
        <f t="shared" si="27"/>
        <v>0</v>
      </c>
      <c r="AF32" s="42">
        <f t="shared" si="28"/>
        <v>0</v>
      </c>
      <c r="AG32" s="42">
        <f t="shared" si="29"/>
        <v>0</v>
      </c>
      <c r="AH32" s="42">
        <f t="shared" si="30"/>
        <v>0</v>
      </c>
      <c r="AI32" s="42">
        <f t="shared" si="31"/>
        <v>0</v>
      </c>
      <c r="AJ32" s="42">
        <f t="shared" si="32"/>
        <v>0</v>
      </c>
      <c r="AK32" s="42">
        <f t="shared" si="33"/>
        <v>0</v>
      </c>
      <c r="AL32" s="42">
        <f t="shared" si="34"/>
        <v>0</v>
      </c>
      <c r="AM32" s="42">
        <f t="shared" si="35"/>
        <v>0</v>
      </c>
      <c r="AN32" s="42">
        <f t="shared" si="36"/>
        <v>0</v>
      </c>
      <c r="AO32" s="42">
        <f t="shared" si="37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8">
        <f>SUMIF(Dec!$A:$A,TB!$A33,Dec!$H:$H)</f>
        <v>0</v>
      </c>
      <c r="O33" s="187"/>
      <c r="P33" s="187"/>
      <c r="Q33" s="18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26"/>
        <v>0</v>
      </c>
      <c r="AE33" s="42">
        <f t="shared" si="27"/>
        <v>0</v>
      </c>
      <c r="AF33" s="42">
        <f t="shared" si="28"/>
        <v>0</v>
      </c>
      <c r="AG33" s="42">
        <f t="shared" si="29"/>
        <v>0</v>
      </c>
      <c r="AH33" s="42">
        <f t="shared" si="30"/>
        <v>0</v>
      </c>
      <c r="AI33" s="42">
        <f t="shared" si="31"/>
        <v>0</v>
      </c>
      <c r="AJ33" s="42">
        <f t="shared" si="32"/>
        <v>0</v>
      </c>
      <c r="AK33" s="42">
        <f t="shared" si="33"/>
        <v>0</v>
      </c>
      <c r="AL33" s="42">
        <f t="shared" si="34"/>
        <v>0</v>
      </c>
      <c r="AM33" s="42">
        <f t="shared" si="35"/>
        <v>0</v>
      </c>
      <c r="AN33" s="42">
        <f t="shared" si="36"/>
        <v>0</v>
      </c>
      <c r="AO33" s="42">
        <f t="shared" si="37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8">
        <f>SUMIF(Dec!$A:$A,TB!$A34,Dec!$H:$H)</f>
        <v>0</v>
      </c>
      <c r="O34" s="187"/>
      <c r="P34" s="187"/>
      <c r="Q34" s="18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26"/>
        <v>0</v>
      </c>
      <c r="AE34" s="42">
        <f t="shared" si="27"/>
        <v>0</v>
      </c>
      <c r="AF34" s="42">
        <f t="shared" si="28"/>
        <v>0</v>
      </c>
      <c r="AG34" s="42">
        <f t="shared" si="29"/>
        <v>0</v>
      </c>
      <c r="AH34" s="42">
        <f t="shared" si="30"/>
        <v>0</v>
      </c>
      <c r="AI34" s="42">
        <f t="shared" si="31"/>
        <v>0</v>
      </c>
      <c r="AJ34" s="42">
        <f t="shared" si="32"/>
        <v>0</v>
      </c>
      <c r="AK34" s="42">
        <f t="shared" si="33"/>
        <v>0</v>
      </c>
      <c r="AL34" s="42">
        <f t="shared" si="34"/>
        <v>0</v>
      </c>
      <c r="AM34" s="42">
        <f t="shared" si="35"/>
        <v>0</v>
      </c>
      <c r="AN34" s="42">
        <f t="shared" si="36"/>
        <v>0</v>
      </c>
      <c r="AO34" s="42">
        <f t="shared" si="37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8">
        <f>SUMIF(Dec!$A:$A,TB!$A35,Dec!$H:$H)</f>
        <v>0</v>
      </c>
      <c r="O35" s="187"/>
      <c r="P35" s="187"/>
      <c r="Q35" s="18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26"/>
        <v>0</v>
      </c>
      <c r="AE35" s="42">
        <f t="shared" si="27"/>
        <v>0</v>
      </c>
      <c r="AF35" s="42">
        <f t="shared" si="28"/>
        <v>0</v>
      </c>
      <c r="AG35" s="42">
        <f t="shared" si="29"/>
        <v>0</v>
      </c>
      <c r="AH35" s="42">
        <f t="shared" si="30"/>
        <v>0</v>
      </c>
      <c r="AI35" s="42">
        <f t="shared" si="31"/>
        <v>0</v>
      </c>
      <c r="AJ35" s="42">
        <f t="shared" si="32"/>
        <v>0</v>
      </c>
      <c r="AK35" s="42">
        <f t="shared" si="33"/>
        <v>0</v>
      </c>
      <c r="AL35" s="42">
        <f t="shared" si="34"/>
        <v>0</v>
      </c>
      <c r="AM35" s="42">
        <f t="shared" si="35"/>
        <v>0</v>
      </c>
      <c r="AN35" s="42">
        <f t="shared" si="36"/>
        <v>0</v>
      </c>
      <c r="AO35" s="42">
        <f t="shared" si="37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8">
        <f>SUMIF(Dec!$A:$A,TB!$A36,Dec!$H:$H)</f>
        <v>0</v>
      </c>
      <c r="O36" s="187"/>
      <c r="P36" s="187"/>
      <c r="Q36" s="18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26"/>
        <v>0</v>
      </c>
      <c r="AE36" s="42">
        <f t="shared" si="27"/>
        <v>0</v>
      </c>
      <c r="AF36" s="42">
        <f t="shared" si="28"/>
        <v>0</v>
      </c>
      <c r="AG36" s="42">
        <f t="shared" si="29"/>
        <v>0</v>
      </c>
      <c r="AH36" s="42">
        <f t="shared" si="30"/>
        <v>0</v>
      </c>
      <c r="AI36" s="42">
        <f t="shared" si="31"/>
        <v>0</v>
      </c>
      <c r="AJ36" s="42">
        <f t="shared" si="32"/>
        <v>0</v>
      </c>
      <c r="AK36" s="42">
        <f t="shared" si="33"/>
        <v>0</v>
      </c>
      <c r="AL36" s="42">
        <f t="shared" si="34"/>
        <v>0</v>
      </c>
      <c r="AM36" s="42">
        <f t="shared" si="35"/>
        <v>0</v>
      </c>
      <c r="AN36" s="42">
        <f t="shared" si="36"/>
        <v>0</v>
      </c>
      <c r="AO36" s="42">
        <f t="shared" si="37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8">
        <f>SUMIF(Dec!$A:$A,TB!$A37,Dec!$H:$H)</f>
        <v>0</v>
      </c>
      <c r="O37" s="187"/>
      <c r="P37" s="187"/>
      <c r="Q37" s="18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26"/>
        <v>0</v>
      </c>
      <c r="AE37" s="42">
        <f t="shared" si="27"/>
        <v>0</v>
      </c>
      <c r="AF37" s="42">
        <f t="shared" si="28"/>
        <v>0</v>
      </c>
      <c r="AG37" s="42">
        <f t="shared" si="29"/>
        <v>0</v>
      </c>
      <c r="AH37" s="42">
        <f t="shared" si="30"/>
        <v>0</v>
      </c>
      <c r="AI37" s="42">
        <f t="shared" si="31"/>
        <v>0</v>
      </c>
      <c r="AJ37" s="42">
        <f t="shared" si="32"/>
        <v>0</v>
      </c>
      <c r="AK37" s="42">
        <f t="shared" si="33"/>
        <v>0</v>
      </c>
      <c r="AL37" s="42">
        <f t="shared" si="34"/>
        <v>0</v>
      </c>
      <c r="AM37" s="42">
        <f t="shared" si="35"/>
        <v>0</v>
      </c>
      <c r="AN37" s="42">
        <f t="shared" si="36"/>
        <v>0</v>
      </c>
      <c r="AO37" s="42">
        <f t="shared" si="37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8">
        <f>SUMIF(Dec!$A:$A,TB!$A38,Dec!$H:$H)</f>
        <v>0</v>
      </c>
      <c r="O38" s="187"/>
      <c r="P38" s="187"/>
      <c r="Q38" s="18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26"/>
        <v>0</v>
      </c>
      <c r="AE38" s="42">
        <f t="shared" si="27"/>
        <v>0</v>
      </c>
      <c r="AF38" s="42">
        <f t="shared" si="28"/>
        <v>0</v>
      </c>
      <c r="AG38" s="42">
        <f t="shared" si="29"/>
        <v>0</v>
      </c>
      <c r="AH38" s="42">
        <f t="shared" si="30"/>
        <v>0</v>
      </c>
      <c r="AI38" s="42">
        <f t="shared" si="31"/>
        <v>0</v>
      </c>
      <c r="AJ38" s="42">
        <f t="shared" si="32"/>
        <v>0</v>
      </c>
      <c r="AK38" s="42">
        <f t="shared" si="33"/>
        <v>0</v>
      </c>
      <c r="AL38" s="42">
        <f t="shared" si="34"/>
        <v>0</v>
      </c>
      <c r="AM38" s="42">
        <f t="shared" si="35"/>
        <v>0</v>
      </c>
      <c r="AN38" s="42">
        <f t="shared" si="36"/>
        <v>0</v>
      </c>
      <c r="AO38" s="42">
        <f t="shared" si="37"/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8">
        <f>SUMIF(Dec!$A:$A,TB!$A39,Dec!$H:$H)</f>
        <v>0</v>
      </c>
      <c r="O39" s="187"/>
      <c r="P39" s="187"/>
      <c r="Q39" s="18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26"/>
        <v>0</v>
      </c>
      <c r="AE39" s="42">
        <f t="shared" si="27"/>
        <v>0</v>
      </c>
      <c r="AF39" s="42">
        <f t="shared" si="28"/>
        <v>0</v>
      </c>
      <c r="AG39" s="42">
        <f t="shared" si="29"/>
        <v>0</v>
      </c>
      <c r="AH39" s="42">
        <f t="shared" si="30"/>
        <v>0</v>
      </c>
      <c r="AI39" s="42">
        <f t="shared" si="31"/>
        <v>0</v>
      </c>
      <c r="AJ39" s="42">
        <f t="shared" si="32"/>
        <v>0</v>
      </c>
      <c r="AK39" s="42">
        <f t="shared" si="33"/>
        <v>0</v>
      </c>
      <c r="AL39" s="42">
        <f t="shared" si="34"/>
        <v>0</v>
      </c>
      <c r="AM39" s="42">
        <f t="shared" si="35"/>
        <v>0</v>
      </c>
      <c r="AN39" s="42">
        <f t="shared" si="36"/>
        <v>0</v>
      </c>
      <c r="AO39" s="42">
        <f t="shared" si="37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8">
        <f>SUMIF(Dec!$A:$A,TB!$A40,Dec!$H:$H)</f>
        <v>0</v>
      </c>
      <c r="O40" s="187"/>
      <c r="P40" s="187"/>
      <c r="Q40" s="18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26"/>
        <v>0</v>
      </c>
      <c r="AE40" s="42">
        <f t="shared" si="27"/>
        <v>0</v>
      </c>
      <c r="AF40" s="42">
        <f t="shared" si="28"/>
        <v>0</v>
      </c>
      <c r="AG40" s="42">
        <f t="shared" si="29"/>
        <v>0</v>
      </c>
      <c r="AH40" s="42">
        <f t="shared" si="30"/>
        <v>0</v>
      </c>
      <c r="AI40" s="42">
        <f t="shared" si="31"/>
        <v>0</v>
      </c>
      <c r="AJ40" s="42">
        <f t="shared" si="32"/>
        <v>0</v>
      </c>
      <c r="AK40" s="42">
        <f t="shared" si="33"/>
        <v>0</v>
      </c>
      <c r="AL40" s="42">
        <f t="shared" si="34"/>
        <v>0</v>
      </c>
      <c r="AM40" s="42">
        <f t="shared" si="35"/>
        <v>0</v>
      </c>
      <c r="AN40" s="42">
        <f t="shared" si="36"/>
        <v>0</v>
      </c>
      <c r="AO40" s="42">
        <f t="shared" si="37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8">
        <f>SUMIF(Dec!$A:$A,TB!$A41,Dec!$H:$H)</f>
        <v>0</v>
      </c>
      <c r="O41" s="187"/>
      <c r="P41" s="187"/>
      <c r="Q41" s="18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26"/>
        <v>0</v>
      </c>
      <c r="AE41" s="42">
        <f t="shared" si="27"/>
        <v>0</v>
      </c>
      <c r="AF41" s="42">
        <f t="shared" si="28"/>
        <v>0</v>
      </c>
      <c r="AG41" s="42">
        <f t="shared" si="29"/>
        <v>0</v>
      </c>
      <c r="AH41" s="42">
        <f t="shared" si="30"/>
        <v>0</v>
      </c>
      <c r="AI41" s="42">
        <f t="shared" si="31"/>
        <v>0</v>
      </c>
      <c r="AJ41" s="42">
        <f t="shared" si="32"/>
        <v>0</v>
      </c>
      <c r="AK41" s="42">
        <f t="shared" si="33"/>
        <v>0</v>
      </c>
      <c r="AL41" s="42">
        <f t="shared" si="34"/>
        <v>0</v>
      </c>
      <c r="AM41" s="42">
        <f t="shared" si="35"/>
        <v>0</v>
      </c>
      <c r="AN41" s="42">
        <f t="shared" si="36"/>
        <v>0</v>
      </c>
      <c r="AO41" s="42">
        <f t="shared" si="37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8">
        <f>SUMIF(Dec!$A:$A,TB!$A42,Dec!$H:$H)</f>
        <v>0</v>
      </c>
      <c r="O42" s="187"/>
      <c r="P42" s="187"/>
      <c r="Q42" s="18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26"/>
        <v>0</v>
      </c>
      <c r="AE42" s="42">
        <f t="shared" si="27"/>
        <v>0</v>
      </c>
      <c r="AF42" s="42">
        <f t="shared" si="28"/>
        <v>0</v>
      </c>
      <c r="AG42" s="42">
        <f t="shared" si="29"/>
        <v>0</v>
      </c>
      <c r="AH42" s="42">
        <f t="shared" si="30"/>
        <v>0</v>
      </c>
      <c r="AI42" s="42">
        <f t="shared" si="31"/>
        <v>0</v>
      </c>
      <c r="AJ42" s="42">
        <f t="shared" si="32"/>
        <v>0</v>
      </c>
      <c r="AK42" s="42">
        <f t="shared" si="33"/>
        <v>0</v>
      </c>
      <c r="AL42" s="42">
        <f t="shared" si="34"/>
        <v>0</v>
      </c>
      <c r="AM42" s="42">
        <f t="shared" si="35"/>
        <v>0</v>
      </c>
      <c r="AN42" s="42">
        <f t="shared" si="36"/>
        <v>0</v>
      </c>
      <c r="AO42" s="42">
        <f t="shared" si="37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8">
        <f>SUMIF(Dec!$A:$A,TB!$A43,Dec!$H:$H)</f>
        <v>0</v>
      </c>
      <c r="O43" s="187"/>
      <c r="P43" s="187"/>
      <c r="Q43" s="18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26"/>
        <v>0</v>
      </c>
      <c r="AE43" s="42">
        <f t="shared" si="27"/>
        <v>0</v>
      </c>
      <c r="AF43" s="42">
        <f t="shared" si="28"/>
        <v>0</v>
      </c>
      <c r="AG43" s="42">
        <f t="shared" si="29"/>
        <v>0</v>
      </c>
      <c r="AH43" s="42">
        <f t="shared" si="30"/>
        <v>0</v>
      </c>
      <c r="AI43" s="42">
        <f t="shared" si="31"/>
        <v>0</v>
      </c>
      <c r="AJ43" s="42">
        <f t="shared" si="32"/>
        <v>0</v>
      </c>
      <c r="AK43" s="42">
        <f t="shared" si="33"/>
        <v>0</v>
      </c>
      <c r="AL43" s="42">
        <f t="shared" si="34"/>
        <v>0</v>
      </c>
      <c r="AM43" s="42">
        <f t="shared" si="35"/>
        <v>0</v>
      </c>
      <c r="AN43" s="42">
        <f t="shared" si="36"/>
        <v>0</v>
      </c>
      <c r="AO43" s="42">
        <f t="shared" si="37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8">
        <f>SUMIF(Dec!$A:$A,TB!$A44,Dec!$H:$H)</f>
        <v>0</v>
      </c>
      <c r="O44" s="187"/>
      <c r="P44" s="187"/>
      <c r="Q44" s="18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26"/>
        <v>0</v>
      </c>
      <c r="AE44" s="42">
        <f t="shared" si="27"/>
        <v>0</v>
      </c>
      <c r="AF44" s="42">
        <f t="shared" si="28"/>
        <v>0</v>
      </c>
      <c r="AG44" s="42">
        <f t="shared" si="29"/>
        <v>0</v>
      </c>
      <c r="AH44" s="42">
        <f t="shared" si="30"/>
        <v>0</v>
      </c>
      <c r="AI44" s="42">
        <f t="shared" si="31"/>
        <v>0</v>
      </c>
      <c r="AJ44" s="42">
        <f t="shared" si="32"/>
        <v>0</v>
      </c>
      <c r="AK44" s="42">
        <f t="shared" si="33"/>
        <v>0</v>
      </c>
      <c r="AL44" s="42">
        <f t="shared" si="34"/>
        <v>0</v>
      </c>
      <c r="AM44" s="42">
        <f t="shared" si="35"/>
        <v>0</v>
      </c>
      <c r="AN44" s="42">
        <f t="shared" si="36"/>
        <v>0</v>
      </c>
      <c r="AO44" s="42">
        <f t="shared" si="37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78">
        <f>SUMIF(Dec!$A:$A,TB!$A45,Dec!$H:$H)</f>
        <v>0</v>
      </c>
      <c r="O45" s="187"/>
      <c r="P45" s="187"/>
      <c r="Q45" s="18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26"/>
        <v>0</v>
      </c>
      <c r="AE45" s="42">
        <f t="shared" si="27"/>
        <v>0</v>
      </c>
      <c r="AF45" s="42">
        <f t="shared" si="28"/>
        <v>0</v>
      </c>
      <c r="AG45" s="42">
        <f t="shared" si="29"/>
        <v>0</v>
      </c>
      <c r="AH45" s="42">
        <f t="shared" si="30"/>
        <v>0</v>
      </c>
      <c r="AI45" s="42">
        <f t="shared" si="31"/>
        <v>0</v>
      </c>
      <c r="AJ45" s="42">
        <f t="shared" si="32"/>
        <v>0</v>
      </c>
      <c r="AK45" s="42">
        <f t="shared" si="33"/>
        <v>0</v>
      </c>
      <c r="AL45" s="42">
        <f t="shared" si="34"/>
        <v>0</v>
      </c>
      <c r="AM45" s="42">
        <f t="shared" si="35"/>
        <v>0</v>
      </c>
      <c r="AN45" s="42">
        <f t="shared" si="36"/>
        <v>0</v>
      </c>
      <c r="AO45" s="42">
        <f t="shared" si="37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8">
        <f>SUMIF(Dec!$A:$A,TB!$A46,Dec!$H:$H)</f>
        <v>0</v>
      </c>
      <c r="O46" s="187"/>
      <c r="P46" s="187"/>
      <c r="Q46" s="18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26"/>
        <v>0</v>
      </c>
      <c r="AE46" s="42">
        <f t="shared" si="27"/>
        <v>0</v>
      </c>
      <c r="AF46" s="42">
        <f t="shared" si="28"/>
        <v>0</v>
      </c>
      <c r="AG46" s="42">
        <f t="shared" si="29"/>
        <v>0</v>
      </c>
      <c r="AH46" s="42">
        <f t="shared" si="30"/>
        <v>0</v>
      </c>
      <c r="AI46" s="42">
        <f t="shared" si="31"/>
        <v>0</v>
      </c>
      <c r="AJ46" s="42">
        <f t="shared" si="32"/>
        <v>0</v>
      </c>
      <c r="AK46" s="42">
        <f t="shared" si="33"/>
        <v>0</v>
      </c>
      <c r="AL46" s="42">
        <f t="shared" si="34"/>
        <v>0</v>
      </c>
      <c r="AM46" s="42">
        <f t="shared" si="35"/>
        <v>0</v>
      </c>
      <c r="AN46" s="42">
        <f t="shared" si="36"/>
        <v>0</v>
      </c>
      <c r="AO46" s="42">
        <f t="shared" si="37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78">
        <f>SUMIF(Dec!$A:$A,TB!$A47,Dec!$H:$H)</f>
        <v>0</v>
      </c>
      <c r="O47" s="187"/>
      <c r="P47" s="187"/>
      <c r="Q47" s="18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26"/>
        <v>0</v>
      </c>
      <c r="AE47" s="42">
        <f t="shared" si="27"/>
        <v>0</v>
      </c>
      <c r="AF47" s="42">
        <f t="shared" si="28"/>
        <v>0</v>
      </c>
      <c r="AG47" s="42">
        <f t="shared" si="29"/>
        <v>0</v>
      </c>
      <c r="AH47" s="42">
        <f t="shared" si="30"/>
        <v>0</v>
      </c>
      <c r="AI47" s="42">
        <f t="shared" si="31"/>
        <v>0</v>
      </c>
      <c r="AJ47" s="42">
        <f t="shared" si="32"/>
        <v>0</v>
      </c>
      <c r="AK47" s="42">
        <f t="shared" si="33"/>
        <v>0</v>
      </c>
      <c r="AL47" s="42">
        <f t="shared" si="34"/>
        <v>0</v>
      </c>
      <c r="AM47" s="42">
        <f t="shared" si="35"/>
        <v>0</v>
      </c>
      <c r="AN47" s="42">
        <f t="shared" si="36"/>
        <v>0</v>
      </c>
      <c r="AO47" s="42">
        <f t="shared" si="37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78">
        <f>SUMIF(Dec!$A:$A,TB!$A48,Dec!$H:$H)</f>
        <v>0</v>
      </c>
      <c r="O48" s="187"/>
      <c r="P48" s="187"/>
      <c r="Q48" s="18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26"/>
        <v>0</v>
      </c>
      <c r="AE48" s="42">
        <f t="shared" si="27"/>
        <v>0</v>
      </c>
      <c r="AF48" s="42">
        <f t="shared" si="28"/>
        <v>0</v>
      </c>
      <c r="AG48" s="42">
        <f t="shared" si="29"/>
        <v>0</v>
      </c>
      <c r="AH48" s="42">
        <f t="shared" si="30"/>
        <v>0</v>
      </c>
      <c r="AI48" s="42">
        <f t="shared" si="31"/>
        <v>0</v>
      </c>
      <c r="AJ48" s="42">
        <f t="shared" si="32"/>
        <v>0</v>
      </c>
      <c r="AK48" s="42">
        <f t="shared" si="33"/>
        <v>0</v>
      </c>
      <c r="AL48" s="42">
        <f t="shared" si="34"/>
        <v>0</v>
      </c>
      <c r="AM48" s="42">
        <f t="shared" si="35"/>
        <v>0</v>
      </c>
      <c r="AN48" s="42">
        <f t="shared" si="36"/>
        <v>0</v>
      </c>
      <c r="AO48" s="42">
        <f t="shared" si="37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8">
        <f>SUMIF(Dec!$A:$A,TB!$A49,Dec!$H:$H)</f>
        <v>0</v>
      </c>
      <c r="O49" s="187"/>
      <c r="P49" s="187"/>
      <c r="Q49" s="18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26"/>
        <v>0</v>
      </c>
      <c r="AE49" s="42">
        <f t="shared" si="27"/>
        <v>0</v>
      </c>
      <c r="AF49" s="42">
        <f t="shared" si="28"/>
        <v>0</v>
      </c>
      <c r="AG49" s="42">
        <f t="shared" si="29"/>
        <v>0</v>
      </c>
      <c r="AH49" s="42">
        <f t="shared" si="30"/>
        <v>0</v>
      </c>
      <c r="AI49" s="42">
        <f t="shared" si="31"/>
        <v>0</v>
      </c>
      <c r="AJ49" s="42">
        <f t="shared" si="32"/>
        <v>0</v>
      </c>
      <c r="AK49" s="42">
        <f t="shared" si="33"/>
        <v>0</v>
      </c>
      <c r="AL49" s="42">
        <f t="shared" si="34"/>
        <v>0</v>
      </c>
      <c r="AM49" s="42">
        <f t="shared" si="35"/>
        <v>0</v>
      </c>
      <c r="AN49" s="42">
        <f t="shared" si="36"/>
        <v>0</v>
      </c>
      <c r="AO49" s="42">
        <f t="shared" si="37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8">
        <f>SUMIF(Dec!$A:$A,TB!$A50,Dec!$H:$H)</f>
        <v>0</v>
      </c>
      <c r="O50" s="187"/>
      <c r="P50" s="187"/>
      <c r="Q50" s="18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26"/>
        <v>0</v>
      </c>
      <c r="AE50" s="42">
        <f t="shared" si="27"/>
        <v>0</v>
      </c>
      <c r="AF50" s="42">
        <f t="shared" si="28"/>
        <v>0</v>
      </c>
      <c r="AG50" s="42">
        <f t="shared" si="29"/>
        <v>0</v>
      </c>
      <c r="AH50" s="42">
        <f t="shared" si="30"/>
        <v>0</v>
      </c>
      <c r="AI50" s="42">
        <f t="shared" si="31"/>
        <v>0</v>
      </c>
      <c r="AJ50" s="42">
        <f t="shared" si="32"/>
        <v>0</v>
      </c>
      <c r="AK50" s="42">
        <f t="shared" si="33"/>
        <v>0</v>
      </c>
      <c r="AL50" s="42">
        <f t="shared" si="34"/>
        <v>0</v>
      </c>
      <c r="AM50" s="42">
        <f t="shared" si="35"/>
        <v>0</v>
      </c>
      <c r="AN50" s="42">
        <f t="shared" si="36"/>
        <v>0</v>
      </c>
      <c r="AO50" s="42">
        <f t="shared" si="37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8">
        <f>SUMIF(Dec!$A:$A,TB!$A51,Dec!$H:$H)</f>
        <v>0</v>
      </c>
      <c r="O51" s="187"/>
      <c r="P51" s="187"/>
      <c r="Q51" s="18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26"/>
        <v>0</v>
      </c>
      <c r="AE51" s="42">
        <f t="shared" si="27"/>
        <v>0</v>
      </c>
      <c r="AF51" s="42">
        <f t="shared" si="28"/>
        <v>0</v>
      </c>
      <c r="AG51" s="42">
        <f t="shared" si="29"/>
        <v>0</v>
      </c>
      <c r="AH51" s="42">
        <f t="shared" si="30"/>
        <v>0</v>
      </c>
      <c r="AI51" s="42">
        <f t="shared" si="31"/>
        <v>0</v>
      </c>
      <c r="AJ51" s="42">
        <f t="shared" si="32"/>
        <v>0</v>
      </c>
      <c r="AK51" s="42">
        <f t="shared" si="33"/>
        <v>0</v>
      </c>
      <c r="AL51" s="42">
        <f t="shared" si="34"/>
        <v>0</v>
      </c>
      <c r="AM51" s="42">
        <f t="shared" si="35"/>
        <v>0</v>
      </c>
      <c r="AN51" s="42">
        <f t="shared" si="36"/>
        <v>0</v>
      </c>
      <c r="AO51" s="42">
        <f t="shared" si="37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8">
        <f>SUMIF(Dec!$A:$A,TB!$A52,Dec!$H:$H)</f>
        <v>0</v>
      </c>
      <c r="O52" s="187"/>
      <c r="P52" s="187"/>
      <c r="Q52" s="18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26"/>
        <v>0</v>
      </c>
      <c r="AE52" s="42">
        <f t="shared" si="27"/>
        <v>0</v>
      </c>
      <c r="AF52" s="42">
        <f t="shared" si="28"/>
        <v>0</v>
      </c>
      <c r="AG52" s="42">
        <f t="shared" si="29"/>
        <v>0</v>
      </c>
      <c r="AH52" s="42">
        <f t="shared" si="30"/>
        <v>0</v>
      </c>
      <c r="AI52" s="42">
        <f t="shared" si="31"/>
        <v>0</v>
      </c>
      <c r="AJ52" s="42">
        <f t="shared" si="32"/>
        <v>0</v>
      </c>
      <c r="AK52" s="42">
        <f t="shared" si="33"/>
        <v>0</v>
      </c>
      <c r="AL52" s="42">
        <f t="shared" si="34"/>
        <v>0</v>
      </c>
      <c r="AM52" s="42">
        <f t="shared" si="35"/>
        <v>0</v>
      </c>
      <c r="AN52" s="42">
        <f t="shared" si="36"/>
        <v>0</v>
      </c>
      <c r="AO52" s="42">
        <f t="shared" si="37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8">
        <f>SUMIF(Dec!$A:$A,TB!$A53,Dec!$H:$H)</f>
        <v>0</v>
      </c>
      <c r="O53" s="187"/>
      <c r="P53" s="187"/>
      <c r="Q53" s="18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26"/>
        <v>0</v>
      </c>
      <c r="AE53" s="42">
        <f t="shared" si="27"/>
        <v>0</v>
      </c>
      <c r="AF53" s="42">
        <f t="shared" si="28"/>
        <v>0</v>
      </c>
      <c r="AG53" s="42">
        <f t="shared" si="29"/>
        <v>0</v>
      </c>
      <c r="AH53" s="42">
        <f t="shared" si="30"/>
        <v>0</v>
      </c>
      <c r="AI53" s="42">
        <f t="shared" si="31"/>
        <v>0</v>
      </c>
      <c r="AJ53" s="42">
        <f t="shared" si="32"/>
        <v>0</v>
      </c>
      <c r="AK53" s="42">
        <f t="shared" si="33"/>
        <v>0</v>
      </c>
      <c r="AL53" s="42">
        <f t="shared" si="34"/>
        <v>0</v>
      </c>
      <c r="AM53" s="42">
        <f t="shared" si="35"/>
        <v>0</v>
      </c>
      <c r="AN53" s="42">
        <f t="shared" si="36"/>
        <v>0</v>
      </c>
      <c r="AO53" s="42">
        <f t="shared" si="37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8">
        <f>SUMIF(Dec!$A:$A,TB!$A54,Dec!$H:$H)</f>
        <v>0</v>
      </c>
      <c r="O54" s="187"/>
      <c r="P54" s="187"/>
      <c r="Q54" s="18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26"/>
        <v>0</v>
      </c>
      <c r="AE54" s="42">
        <f t="shared" si="27"/>
        <v>0</v>
      </c>
      <c r="AF54" s="42">
        <f t="shared" si="28"/>
        <v>0</v>
      </c>
      <c r="AG54" s="42">
        <f t="shared" si="29"/>
        <v>0</v>
      </c>
      <c r="AH54" s="42">
        <f t="shared" si="30"/>
        <v>0</v>
      </c>
      <c r="AI54" s="42">
        <f t="shared" si="31"/>
        <v>0</v>
      </c>
      <c r="AJ54" s="42">
        <f t="shared" si="32"/>
        <v>0</v>
      </c>
      <c r="AK54" s="42">
        <f t="shared" si="33"/>
        <v>0</v>
      </c>
      <c r="AL54" s="42">
        <f t="shared" si="34"/>
        <v>0</v>
      </c>
      <c r="AM54" s="42">
        <f t="shared" si="35"/>
        <v>0</v>
      </c>
      <c r="AN54" s="42">
        <f t="shared" si="36"/>
        <v>0</v>
      </c>
      <c r="AO54" s="42">
        <f t="shared" si="37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8">
        <f>SUMIF(Dec!$A:$A,TB!$A55,Dec!$H:$H)</f>
        <v>0</v>
      </c>
      <c r="O55" s="187"/>
      <c r="P55" s="187"/>
      <c r="Q55" s="18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26"/>
        <v>0</v>
      </c>
      <c r="AE55" s="42">
        <f t="shared" si="27"/>
        <v>0</v>
      </c>
      <c r="AF55" s="42">
        <f t="shared" si="28"/>
        <v>0</v>
      </c>
      <c r="AG55" s="42">
        <f t="shared" si="29"/>
        <v>0</v>
      </c>
      <c r="AH55" s="42">
        <f t="shared" si="30"/>
        <v>0</v>
      </c>
      <c r="AI55" s="42">
        <f t="shared" si="31"/>
        <v>0</v>
      </c>
      <c r="AJ55" s="42">
        <f t="shared" si="32"/>
        <v>0</v>
      </c>
      <c r="AK55" s="42">
        <f t="shared" si="33"/>
        <v>0</v>
      </c>
      <c r="AL55" s="42">
        <f t="shared" si="34"/>
        <v>0</v>
      </c>
      <c r="AM55" s="42">
        <f t="shared" si="35"/>
        <v>0</v>
      </c>
      <c r="AN55" s="42">
        <f t="shared" si="36"/>
        <v>0</v>
      </c>
      <c r="AO55" s="42">
        <f t="shared" si="37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8">
        <f>SUMIF(Dec!$A:$A,TB!$A56,Dec!$H:$H)</f>
        <v>0</v>
      </c>
      <c r="O56" s="187"/>
      <c r="P56" s="187"/>
      <c r="Q56" s="18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26"/>
        <v>0</v>
      </c>
      <c r="AE56" s="42">
        <f t="shared" si="27"/>
        <v>0</v>
      </c>
      <c r="AF56" s="42">
        <f t="shared" si="28"/>
        <v>0</v>
      </c>
      <c r="AG56" s="42">
        <f t="shared" si="29"/>
        <v>0</v>
      </c>
      <c r="AH56" s="42">
        <f t="shared" si="30"/>
        <v>0</v>
      </c>
      <c r="AI56" s="42">
        <f t="shared" si="31"/>
        <v>0</v>
      </c>
      <c r="AJ56" s="42">
        <f t="shared" si="32"/>
        <v>0</v>
      </c>
      <c r="AK56" s="42">
        <f t="shared" si="33"/>
        <v>0</v>
      </c>
      <c r="AL56" s="42">
        <f t="shared" si="34"/>
        <v>0</v>
      </c>
      <c r="AM56" s="42">
        <f t="shared" si="35"/>
        <v>0</v>
      </c>
      <c r="AN56" s="42">
        <f t="shared" si="36"/>
        <v>0</v>
      </c>
      <c r="AO56" s="42">
        <f t="shared" si="37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8">
        <f>SUMIF(Dec!$A:$A,TB!$A57,Dec!$H:$H)</f>
        <v>0</v>
      </c>
      <c r="O57" s="187"/>
      <c r="P57" s="187"/>
      <c r="Q57" s="18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26"/>
        <v>0</v>
      </c>
      <c r="AE57" s="42">
        <f t="shared" si="27"/>
        <v>0</v>
      </c>
      <c r="AF57" s="42">
        <f t="shared" si="28"/>
        <v>0</v>
      </c>
      <c r="AG57" s="42">
        <f t="shared" si="29"/>
        <v>0</v>
      </c>
      <c r="AH57" s="42">
        <f t="shared" si="30"/>
        <v>0</v>
      </c>
      <c r="AI57" s="42">
        <f t="shared" si="31"/>
        <v>0</v>
      </c>
      <c r="AJ57" s="42">
        <f t="shared" si="32"/>
        <v>0</v>
      </c>
      <c r="AK57" s="42">
        <f t="shared" si="33"/>
        <v>0</v>
      </c>
      <c r="AL57" s="42">
        <f t="shared" si="34"/>
        <v>0</v>
      </c>
      <c r="AM57" s="42">
        <f t="shared" si="35"/>
        <v>0</v>
      </c>
      <c r="AN57" s="42">
        <f t="shared" si="36"/>
        <v>0</v>
      </c>
      <c r="AO57" s="42">
        <f t="shared" si="37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8">
        <f>SUMIF(Dec!$A:$A,TB!$A58,Dec!$H:$H)</f>
        <v>0</v>
      </c>
      <c r="O58" s="187"/>
      <c r="P58" s="187"/>
      <c r="Q58" s="18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26"/>
        <v>0</v>
      </c>
      <c r="AE58" s="42">
        <f t="shared" si="27"/>
        <v>0</v>
      </c>
      <c r="AF58" s="42">
        <f t="shared" si="28"/>
        <v>0</v>
      </c>
      <c r="AG58" s="42">
        <f t="shared" si="29"/>
        <v>0</v>
      </c>
      <c r="AH58" s="42">
        <f t="shared" si="30"/>
        <v>0</v>
      </c>
      <c r="AI58" s="42">
        <f t="shared" si="31"/>
        <v>0</v>
      </c>
      <c r="AJ58" s="42">
        <f t="shared" si="32"/>
        <v>0</v>
      </c>
      <c r="AK58" s="42">
        <f t="shared" si="33"/>
        <v>0</v>
      </c>
      <c r="AL58" s="42">
        <f t="shared" si="34"/>
        <v>0</v>
      </c>
      <c r="AM58" s="42">
        <f t="shared" si="35"/>
        <v>0</v>
      </c>
      <c r="AN58" s="42">
        <f t="shared" si="36"/>
        <v>0</v>
      </c>
      <c r="AO58" s="42">
        <f t="shared" si="37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8">
        <f>SUMIF(Dec!$A:$A,TB!$A59,Dec!$H:$H)</f>
        <v>0</v>
      </c>
      <c r="O59" s="187"/>
      <c r="P59" s="187"/>
      <c r="Q59" s="18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26"/>
        <v>0</v>
      </c>
      <c r="AE59" s="42">
        <f t="shared" si="27"/>
        <v>0</v>
      </c>
      <c r="AF59" s="42">
        <f t="shared" si="28"/>
        <v>0</v>
      </c>
      <c r="AG59" s="42">
        <f t="shared" si="29"/>
        <v>0</v>
      </c>
      <c r="AH59" s="42">
        <f t="shared" si="30"/>
        <v>0</v>
      </c>
      <c r="AI59" s="42">
        <f t="shared" si="31"/>
        <v>0</v>
      </c>
      <c r="AJ59" s="42">
        <f t="shared" si="32"/>
        <v>0</v>
      </c>
      <c r="AK59" s="42">
        <f t="shared" si="33"/>
        <v>0</v>
      </c>
      <c r="AL59" s="42">
        <f t="shared" si="34"/>
        <v>0</v>
      </c>
      <c r="AM59" s="42">
        <f t="shared" si="35"/>
        <v>0</v>
      </c>
      <c r="AN59" s="42">
        <f t="shared" si="36"/>
        <v>0</v>
      </c>
      <c r="AO59" s="42">
        <f t="shared" si="37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8">
        <f>SUMIF(Dec!$A:$A,TB!$A60,Dec!$H:$H)</f>
        <v>0</v>
      </c>
      <c r="O60" s="187"/>
      <c r="P60" s="187"/>
      <c r="Q60" s="18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26"/>
        <v>0</v>
      </c>
      <c r="AE60" s="42">
        <f t="shared" si="27"/>
        <v>0</v>
      </c>
      <c r="AF60" s="42">
        <f t="shared" si="28"/>
        <v>0</v>
      </c>
      <c r="AG60" s="42">
        <f t="shared" si="29"/>
        <v>0</v>
      </c>
      <c r="AH60" s="42">
        <f t="shared" si="30"/>
        <v>0</v>
      </c>
      <c r="AI60" s="42">
        <f t="shared" si="31"/>
        <v>0</v>
      </c>
      <c r="AJ60" s="42">
        <f t="shared" si="32"/>
        <v>0</v>
      </c>
      <c r="AK60" s="42">
        <f t="shared" si="33"/>
        <v>0</v>
      </c>
      <c r="AL60" s="42">
        <f t="shared" si="34"/>
        <v>0</v>
      </c>
      <c r="AM60" s="42">
        <f t="shared" si="35"/>
        <v>0</v>
      </c>
      <c r="AN60" s="42">
        <f t="shared" si="36"/>
        <v>0</v>
      </c>
      <c r="AO60" s="42">
        <f t="shared" si="37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8">
        <f>SUMIF(Dec!$A:$A,TB!$A61,Dec!$H:$H)</f>
        <v>0</v>
      </c>
      <c r="O61" s="187"/>
      <c r="P61" s="187"/>
      <c r="Q61" s="18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26"/>
        <v>0</v>
      </c>
      <c r="AE61" s="42">
        <f t="shared" si="27"/>
        <v>0</v>
      </c>
      <c r="AF61" s="42">
        <f t="shared" si="28"/>
        <v>0</v>
      </c>
      <c r="AG61" s="42">
        <f t="shared" si="29"/>
        <v>0</v>
      </c>
      <c r="AH61" s="42">
        <f t="shared" si="30"/>
        <v>0</v>
      </c>
      <c r="AI61" s="42">
        <f t="shared" si="31"/>
        <v>0</v>
      </c>
      <c r="AJ61" s="42">
        <f t="shared" si="32"/>
        <v>0</v>
      </c>
      <c r="AK61" s="42">
        <f t="shared" si="33"/>
        <v>0</v>
      </c>
      <c r="AL61" s="42">
        <f t="shared" si="34"/>
        <v>0</v>
      </c>
      <c r="AM61" s="42">
        <f t="shared" si="35"/>
        <v>0</v>
      </c>
      <c r="AN61" s="42">
        <f t="shared" si="36"/>
        <v>0</v>
      </c>
      <c r="AO61" s="42">
        <f t="shared" si="37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8">
        <f>SUMIF(Dec!$A:$A,TB!$A62,Dec!$H:$H)</f>
        <v>0</v>
      </c>
      <c r="O62" s="187"/>
      <c r="P62" s="187"/>
      <c r="Q62" s="18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26"/>
        <v>0</v>
      </c>
      <c r="AE62" s="42">
        <f t="shared" si="27"/>
        <v>0</v>
      </c>
      <c r="AF62" s="42">
        <f t="shared" si="28"/>
        <v>0</v>
      </c>
      <c r="AG62" s="42">
        <f t="shared" si="29"/>
        <v>0</v>
      </c>
      <c r="AH62" s="42">
        <f t="shared" si="30"/>
        <v>0</v>
      </c>
      <c r="AI62" s="42">
        <f t="shared" si="31"/>
        <v>0</v>
      </c>
      <c r="AJ62" s="42">
        <f t="shared" si="32"/>
        <v>0</v>
      </c>
      <c r="AK62" s="42">
        <f t="shared" si="33"/>
        <v>0</v>
      </c>
      <c r="AL62" s="42">
        <f t="shared" si="34"/>
        <v>0</v>
      </c>
      <c r="AM62" s="42">
        <f t="shared" si="35"/>
        <v>0</v>
      </c>
      <c r="AN62" s="42">
        <f t="shared" si="36"/>
        <v>0</v>
      </c>
      <c r="AO62" s="42">
        <f t="shared" si="37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8">
        <f>SUMIF(Dec!$A:$A,TB!$A63,Dec!$H:$H)</f>
        <v>0</v>
      </c>
      <c r="O63" s="187"/>
      <c r="P63" s="187"/>
      <c r="Q63" s="18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26"/>
        <v>0</v>
      </c>
      <c r="AE63" s="42">
        <f t="shared" si="27"/>
        <v>0</v>
      </c>
      <c r="AF63" s="42">
        <f t="shared" si="28"/>
        <v>0</v>
      </c>
      <c r="AG63" s="42">
        <f t="shared" si="29"/>
        <v>0</v>
      </c>
      <c r="AH63" s="42">
        <f t="shared" si="30"/>
        <v>0</v>
      </c>
      <c r="AI63" s="42">
        <f t="shared" si="31"/>
        <v>0</v>
      </c>
      <c r="AJ63" s="42">
        <f t="shared" si="32"/>
        <v>0</v>
      </c>
      <c r="AK63" s="42">
        <f t="shared" si="33"/>
        <v>0</v>
      </c>
      <c r="AL63" s="42">
        <f t="shared" si="34"/>
        <v>0</v>
      </c>
      <c r="AM63" s="42">
        <f t="shared" si="35"/>
        <v>0</v>
      </c>
      <c r="AN63" s="42">
        <f t="shared" si="36"/>
        <v>0</v>
      </c>
      <c r="AO63" s="42">
        <f t="shared" si="37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8">
        <f>SUMIF(Dec!$A:$A,TB!$A64,Dec!$H:$H)</f>
        <v>0</v>
      </c>
      <c r="O64" s="187"/>
      <c r="P64" s="187"/>
      <c r="Q64" s="18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26"/>
        <v>0</v>
      </c>
      <c r="AE64" s="42">
        <f t="shared" si="27"/>
        <v>0</v>
      </c>
      <c r="AF64" s="42">
        <f t="shared" si="28"/>
        <v>0</v>
      </c>
      <c r="AG64" s="42">
        <f t="shared" si="29"/>
        <v>0</v>
      </c>
      <c r="AH64" s="42">
        <f t="shared" si="30"/>
        <v>0</v>
      </c>
      <c r="AI64" s="42">
        <f t="shared" si="31"/>
        <v>0</v>
      </c>
      <c r="AJ64" s="42">
        <f t="shared" si="32"/>
        <v>0</v>
      </c>
      <c r="AK64" s="42">
        <f t="shared" si="33"/>
        <v>0</v>
      </c>
      <c r="AL64" s="42">
        <f t="shared" si="34"/>
        <v>0</v>
      </c>
      <c r="AM64" s="42">
        <f t="shared" si="35"/>
        <v>0</v>
      </c>
      <c r="AN64" s="42">
        <f t="shared" si="36"/>
        <v>0</v>
      </c>
      <c r="AO64" s="42">
        <f t="shared" si="37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8">
        <f>SUMIF(Dec!$A:$A,TB!$A65,Dec!$H:$H)</f>
        <v>0</v>
      </c>
      <c r="O65" s="187"/>
      <c r="P65" s="187"/>
      <c r="Q65" s="18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26"/>
        <v>0</v>
      </c>
      <c r="AE65" s="42">
        <f t="shared" si="27"/>
        <v>0</v>
      </c>
      <c r="AF65" s="42">
        <f t="shared" si="28"/>
        <v>0</v>
      </c>
      <c r="AG65" s="42">
        <f t="shared" si="29"/>
        <v>0</v>
      </c>
      <c r="AH65" s="42">
        <f t="shared" si="30"/>
        <v>0</v>
      </c>
      <c r="AI65" s="42">
        <f t="shared" si="31"/>
        <v>0</v>
      </c>
      <c r="AJ65" s="42">
        <f t="shared" si="32"/>
        <v>0</v>
      </c>
      <c r="AK65" s="42">
        <f t="shared" si="33"/>
        <v>0</v>
      </c>
      <c r="AL65" s="42">
        <f t="shared" si="34"/>
        <v>0</v>
      </c>
      <c r="AM65" s="42">
        <f t="shared" si="35"/>
        <v>0</v>
      </c>
      <c r="AN65" s="42">
        <f t="shared" si="36"/>
        <v>0</v>
      </c>
      <c r="AO65" s="42">
        <f t="shared" si="37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8">
        <f>SUMIF(Dec!$A:$A,TB!$A66,Dec!$H:$H)</f>
        <v>0</v>
      </c>
      <c r="O66" s="187"/>
      <c r="P66" s="187"/>
      <c r="Q66" s="18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26"/>
        <v>0</v>
      </c>
      <c r="AE66" s="42">
        <f t="shared" si="27"/>
        <v>0</v>
      </c>
      <c r="AF66" s="42">
        <f t="shared" si="28"/>
        <v>0</v>
      </c>
      <c r="AG66" s="42">
        <f t="shared" si="29"/>
        <v>0</v>
      </c>
      <c r="AH66" s="42">
        <f t="shared" si="30"/>
        <v>0</v>
      </c>
      <c r="AI66" s="42">
        <f t="shared" si="31"/>
        <v>0</v>
      </c>
      <c r="AJ66" s="42">
        <f t="shared" si="32"/>
        <v>0</v>
      </c>
      <c r="AK66" s="42">
        <f t="shared" si="33"/>
        <v>0</v>
      </c>
      <c r="AL66" s="42">
        <f t="shared" si="34"/>
        <v>0</v>
      </c>
      <c r="AM66" s="42">
        <f t="shared" si="35"/>
        <v>0</v>
      </c>
      <c r="AN66" s="42">
        <f t="shared" si="36"/>
        <v>0</v>
      </c>
      <c r="AO66" s="42">
        <f t="shared" si="37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8">
        <f>SUMIF(Dec!$A:$A,TB!$A67,Dec!$H:$H)</f>
        <v>0</v>
      </c>
      <c r="O67" s="187"/>
      <c r="P67" s="187"/>
      <c r="Q67" s="18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26"/>
        <v>0</v>
      </c>
      <c r="AE67" s="42">
        <f t="shared" si="27"/>
        <v>0</v>
      </c>
      <c r="AF67" s="42">
        <f t="shared" si="28"/>
        <v>0</v>
      </c>
      <c r="AG67" s="42">
        <f t="shared" si="29"/>
        <v>0</v>
      </c>
      <c r="AH67" s="42">
        <f t="shared" si="30"/>
        <v>0</v>
      </c>
      <c r="AI67" s="42">
        <f t="shared" si="31"/>
        <v>0</v>
      </c>
      <c r="AJ67" s="42">
        <f t="shared" si="32"/>
        <v>0</v>
      </c>
      <c r="AK67" s="42">
        <f t="shared" si="33"/>
        <v>0</v>
      </c>
      <c r="AL67" s="42">
        <f t="shared" si="34"/>
        <v>0</v>
      </c>
      <c r="AM67" s="42">
        <f t="shared" si="35"/>
        <v>0</v>
      </c>
      <c r="AN67" s="42">
        <f t="shared" si="36"/>
        <v>0</v>
      </c>
      <c r="AO67" s="42">
        <f t="shared" si="37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8">
        <f>SUMIF(Dec!$A:$A,TB!$A68,Dec!$H:$H)</f>
        <v>0</v>
      </c>
      <c r="O68" s="187"/>
      <c r="P68" s="187"/>
      <c r="Q68" s="18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26"/>
        <v>0</v>
      </c>
      <c r="AE68" s="42">
        <f t="shared" si="27"/>
        <v>0</v>
      </c>
      <c r="AF68" s="42">
        <f t="shared" si="28"/>
        <v>0</v>
      </c>
      <c r="AG68" s="42">
        <f t="shared" si="29"/>
        <v>0</v>
      </c>
      <c r="AH68" s="42">
        <f t="shared" si="30"/>
        <v>0</v>
      </c>
      <c r="AI68" s="42">
        <f t="shared" si="31"/>
        <v>0</v>
      </c>
      <c r="AJ68" s="42">
        <f t="shared" si="32"/>
        <v>0</v>
      </c>
      <c r="AK68" s="42">
        <f t="shared" si="33"/>
        <v>0</v>
      </c>
      <c r="AL68" s="42">
        <f t="shared" si="34"/>
        <v>0</v>
      </c>
      <c r="AM68" s="42">
        <f t="shared" si="35"/>
        <v>0</v>
      </c>
      <c r="AN68" s="42">
        <f t="shared" si="36"/>
        <v>0</v>
      </c>
      <c r="AO68" s="42">
        <f t="shared" si="37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8">
        <f>SUMIF(Dec!$A:$A,TB!$A69,Dec!$H:$H)</f>
        <v>0</v>
      </c>
      <c r="O69" s="187"/>
      <c r="P69" s="187"/>
      <c r="Q69" s="18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26"/>
        <v>0</v>
      </c>
      <c r="AE69" s="42">
        <f t="shared" si="27"/>
        <v>0</v>
      </c>
      <c r="AF69" s="42">
        <f t="shared" si="28"/>
        <v>0</v>
      </c>
      <c r="AG69" s="42">
        <f t="shared" si="29"/>
        <v>0</v>
      </c>
      <c r="AH69" s="42">
        <f t="shared" si="30"/>
        <v>0</v>
      </c>
      <c r="AI69" s="42">
        <f t="shared" si="31"/>
        <v>0</v>
      </c>
      <c r="AJ69" s="42">
        <f t="shared" si="32"/>
        <v>0</v>
      </c>
      <c r="AK69" s="42">
        <f t="shared" si="33"/>
        <v>0</v>
      </c>
      <c r="AL69" s="42">
        <f t="shared" si="34"/>
        <v>0</v>
      </c>
      <c r="AM69" s="42">
        <f t="shared" si="35"/>
        <v>0</v>
      </c>
      <c r="AN69" s="42">
        <f t="shared" si="36"/>
        <v>0</v>
      </c>
      <c r="AO69" s="42">
        <f t="shared" si="37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8">
        <f>SUMIF(Dec!$A:$A,TB!$A70,Dec!$H:$H)</f>
        <v>0</v>
      </c>
      <c r="O70" s="187"/>
      <c r="P70" s="187"/>
      <c r="Q70" s="18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26"/>
        <v>0</v>
      </c>
      <c r="AE70" s="42">
        <f t="shared" si="27"/>
        <v>0</v>
      </c>
      <c r="AF70" s="42">
        <f t="shared" si="28"/>
        <v>0</v>
      </c>
      <c r="AG70" s="42">
        <f t="shared" si="29"/>
        <v>0</v>
      </c>
      <c r="AH70" s="42">
        <f t="shared" si="30"/>
        <v>0</v>
      </c>
      <c r="AI70" s="42">
        <f t="shared" si="31"/>
        <v>0</v>
      </c>
      <c r="AJ70" s="42">
        <f t="shared" si="32"/>
        <v>0</v>
      </c>
      <c r="AK70" s="42">
        <f t="shared" si="33"/>
        <v>0</v>
      </c>
      <c r="AL70" s="42">
        <f t="shared" si="34"/>
        <v>0</v>
      </c>
      <c r="AM70" s="42">
        <f t="shared" si="35"/>
        <v>0</v>
      </c>
      <c r="AN70" s="42">
        <f t="shared" si="36"/>
        <v>0</v>
      </c>
      <c r="AO70" s="42">
        <f t="shared" si="37"/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8">
        <f>SUMIF(Dec!$A:$A,TB!$A71,Dec!$H:$H)</f>
        <v>0</v>
      </c>
      <c r="O71" s="187"/>
      <c r="P71" s="187"/>
      <c r="Q71" s="18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38">ROUND(C71*AD$2,2)</f>
        <v>0</v>
      </c>
      <c r="AE71" s="42">
        <f t="shared" ref="AE71:AE93" si="39">ROUND(D71*AE$2,2)</f>
        <v>0</v>
      </c>
      <c r="AF71" s="42">
        <f t="shared" ref="AF71:AF93" si="40">ROUND(E71*AF$2,2)</f>
        <v>0</v>
      </c>
      <c r="AG71" s="42">
        <f t="shared" ref="AG71:AG93" si="41">ROUND(F71*AG$2,2)</f>
        <v>0</v>
      </c>
      <c r="AH71" s="42">
        <f t="shared" ref="AH71:AH93" si="42">ROUND(G71*AH$2,2)</f>
        <v>0</v>
      </c>
      <c r="AI71" s="42">
        <f t="shared" ref="AI71:AI93" si="43">ROUND(H71*AI$2,2)</f>
        <v>0</v>
      </c>
      <c r="AJ71" s="42">
        <f t="shared" ref="AJ71:AJ93" si="44">ROUND(I71*AJ$2,2)</f>
        <v>0</v>
      </c>
      <c r="AK71" s="42">
        <f t="shared" ref="AK71:AK93" si="45">ROUND(J71*AK$2,2)</f>
        <v>0</v>
      </c>
      <c r="AL71" s="42">
        <f t="shared" ref="AL71:AL93" si="46">ROUND(K71*AL$2,2)</f>
        <v>0</v>
      </c>
      <c r="AM71" s="42">
        <f t="shared" ref="AM71:AM93" si="47">ROUND(L71*AM$2,2)</f>
        <v>0</v>
      </c>
      <c r="AN71" s="42">
        <f t="shared" ref="AN71:AN93" si="48">ROUND(M71*AN$2,2)</f>
        <v>0</v>
      </c>
      <c r="AO71" s="42">
        <f t="shared" ref="AO71:AO93" si="49">ROUND(N71*AO$2,2)</f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8">
        <f>SUMIF(Dec!$A:$A,TB!$A72,Dec!$H:$H)</f>
        <v>0</v>
      </c>
      <c r="O72" s="187"/>
      <c r="P72" s="187"/>
      <c r="Q72" s="18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38"/>
        <v>0</v>
      </c>
      <c r="AE72" s="42">
        <f t="shared" si="39"/>
        <v>0</v>
      </c>
      <c r="AF72" s="42">
        <f t="shared" si="40"/>
        <v>0</v>
      </c>
      <c r="AG72" s="42">
        <f t="shared" si="41"/>
        <v>0</v>
      </c>
      <c r="AH72" s="42">
        <f t="shared" si="42"/>
        <v>0</v>
      </c>
      <c r="AI72" s="42">
        <f t="shared" si="43"/>
        <v>0</v>
      </c>
      <c r="AJ72" s="42">
        <f t="shared" si="44"/>
        <v>0</v>
      </c>
      <c r="AK72" s="42">
        <f t="shared" si="45"/>
        <v>0</v>
      </c>
      <c r="AL72" s="42">
        <f t="shared" si="46"/>
        <v>0</v>
      </c>
      <c r="AM72" s="42">
        <f t="shared" si="47"/>
        <v>0</v>
      </c>
      <c r="AN72" s="42">
        <f t="shared" si="48"/>
        <v>0</v>
      </c>
      <c r="AO72" s="42">
        <f t="shared" si="49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8">
        <f>SUMIF(Dec!$A:$A,TB!$A73,Dec!$H:$H)</f>
        <v>0</v>
      </c>
      <c r="O73" s="187"/>
      <c r="P73" s="187"/>
      <c r="Q73" s="18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38"/>
        <v>0</v>
      </c>
      <c r="AE73" s="42">
        <f t="shared" si="39"/>
        <v>0</v>
      </c>
      <c r="AF73" s="42">
        <f t="shared" si="40"/>
        <v>0</v>
      </c>
      <c r="AG73" s="42">
        <f t="shared" si="41"/>
        <v>0</v>
      </c>
      <c r="AH73" s="42">
        <f t="shared" si="42"/>
        <v>0</v>
      </c>
      <c r="AI73" s="42">
        <f t="shared" si="43"/>
        <v>0</v>
      </c>
      <c r="AJ73" s="42">
        <f t="shared" si="44"/>
        <v>0</v>
      </c>
      <c r="AK73" s="42">
        <f t="shared" si="45"/>
        <v>0</v>
      </c>
      <c r="AL73" s="42">
        <f t="shared" si="46"/>
        <v>0</v>
      </c>
      <c r="AM73" s="42">
        <f t="shared" si="47"/>
        <v>0</v>
      </c>
      <c r="AN73" s="42">
        <f t="shared" si="48"/>
        <v>0</v>
      </c>
      <c r="AO73" s="42">
        <f t="shared" si="49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8">
        <f>SUMIF(Dec!$A:$A,TB!$A74,Dec!$H:$H)</f>
        <v>0</v>
      </c>
      <c r="O74" s="187"/>
      <c r="P74" s="187"/>
      <c r="Q74" s="18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38"/>
        <v>0</v>
      </c>
      <c r="AE74" s="42">
        <f t="shared" si="39"/>
        <v>0</v>
      </c>
      <c r="AF74" s="42">
        <f t="shared" si="40"/>
        <v>0</v>
      </c>
      <c r="AG74" s="42">
        <f t="shared" si="41"/>
        <v>0</v>
      </c>
      <c r="AH74" s="42">
        <f t="shared" si="42"/>
        <v>0</v>
      </c>
      <c r="AI74" s="42">
        <f t="shared" si="43"/>
        <v>0</v>
      </c>
      <c r="AJ74" s="42">
        <f t="shared" si="44"/>
        <v>0</v>
      </c>
      <c r="AK74" s="42">
        <f t="shared" si="45"/>
        <v>0</v>
      </c>
      <c r="AL74" s="42">
        <f t="shared" si="46"/>
        <v>0</v>
      </c>
      <c r="AM74" s="42">
        <f t="shared" si="47"/>
        <v>0</v>
      </c>
      <c r="AN74" s="42">
        <f t="shared" si="48"/>
        <v>0</v>
      </c>
      <c r="AO74" s="42">
        <f t="shared" si="49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8">
        <f>SUMIF(Dec!$A:$A,TB!$A75,Dec!$H:$H)</f>
        <v>0</v>
      </c>
      <c r="O75" s="187"/>
      <c r="P75" s="187"/>
      <c r="Q75" s="18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38"/>
        <v>0</v>
      </c>
      <c r="AE75" s="42">
        <f t="shared" si="39"/>
        <v>0</v>
      </c>
      <c r="AF75" s="42">
        <f t="shared" si="40"/>
        <v>0</v>
      </c>
      <c r="AG75" s="42">
        <f t="shared" si="41"/>
        <v>0</v>
      </c>
      <c r="AH75" s="42">
        <f t="shared" si="42"/>
        <v>0</v>
      </c>
      <c r="AI75" s="42">
        <f t="shared" si="43"/>
        <v>0</v>
      </c>
      <c r="AJ75" s="42">
        <f t="shared" si="44"/>
        <v>0</v>
      </c>
      <c r="AK75" s="42">
        <f t="shared" si="45"/>
        <v>0</v>
      </c>
      <c r="AL75" s="42">
        <f t="shared" si="46"/>
        <v>0</v>
      </c>
      <c r="AM75" s="42">
        <f t="shared" si="47"/>
        <v>0</v>
      </c>
      <c r="AN75" s="42">
        <f t="shared" si="48"/>
        <v>0</v>
      </c>
      <c r="AO75" s="42">
        <f t="shared" si="49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8">
        <f>SUMIF(Dec!$A:$A,TB!$A76,Dec!$H:$H)</f>
        <v>0</v>
      </c>
      <c r="O76" s="187"/>
      <c r="P76" s="187"/>
      <c r="Q76" s="18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38"/>
        <v>0</v>
      </c>
      <c r="AE76" s="42">
        <f t="shared" si="39"/>
        <v>0</v>
      </c>
      <c r="AF76" s="42">
        <f t="shared" si="40"/>
        <v>0</v>
      </c>
      <c r="AG76" s="42">
        <f t="shared" si="41"/>
        <v>0</v>
      </c>
      <c r="AH76" s="42">
        <f t="shared" si="42"/>
        <v>0</v>
      </c>
      <c r="AI76" s="42">
        <f t="shared" si="43"/>
        <v>0</v>
      </c>
      <c r="AJ76" s="42">
        <f t="shared" si="44"/>
        <v>0</v>
      </c>
      <c r="AK76" s="42">
        <f t="shared" si="45"/>
        <v>0</v>
      </c>
      <c r="AL76" s="42">
        <f t="shared" si="46"/>
        <v>0</v>
      </c>
      <c r="AM76" s="42">
        <f t="shared" si="47"/>
        <v>0</v>
      </c>
      <c r="AN76" s="42">
        <f t="shared" si="48"/>
        <v>0</v>
      </c>
      <c r="AO76" s="42">
        <f t="shared" si="49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8">
        <f>SUMIF(Dec!$A:$A,TB!$A77,Dec!$H:$H)</f>
        <v>0</v>
      </c>
      <c r="O77" s="187"/>
      <c r="P77" s="187"/>
      <c r="Q77" s="18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38"/>
        <v>0</v>
      </c>
      <c r="AE77" s="42">
        <f t="shared" si="39"/>
        <v>0</v>
      </c>
      <c r="AF77" s="42">
        <f t="shared" si="40"/>
        <v>0</v>
      </c>
      <c r="AG77" s="42">
        <f t="shared" si="41"/>
        <v>0</v>
      </c>
      <c r="AH77" s="42">
        <f t="shared" si="42"/>
        <v>0</v>
      </c>
      <c r="AI77" s="42">
        <f t="shared" si="43"/>
        <v>0</v>
      </c>
      <c r="AJ77" s="42">
        <f t="shared" si="44"/>
        <v>0</v>
      </c>
      <c r="AK77" s="42">
        <f t="shared" si="45"/>
        <v>0</v>
      </c>
      <c r="AL77" s="42">
        <f t="shared" si="46"/>
        <v>0</v>
      </c>
      <c r="AM77" s="42">
        <f t="shared" si="47"/>
        <v>0</v>
      </c>
      <c r="AN77" s="42">
        <f t="shared" si="48"/>
        <v>0</v>
      </c>
      <c r="AO77" s="42">
        <f t="shared" si="49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8">
        <f>SUMIF(Dec!$A:$A,TB!$A78,Dec!$H:$H)</f>
        <v>0</v>
      </c>
      <c r="O78" s="187"/>
      <c r="P78" s="187"/>
      <c r="Q78" s="18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38"/>
        <v>0</v>
      </c>
      <c r="AE78" s="42">
        <f t="shared" si="39"/>
        <v>0</v>
      </c>
      <c r="AF78" s="42">
        <f t="shared" si="40"/>
        <v>0</v>
      </c>
      <c r="AG78" s="42">
        <f t="shared" si="41"/>
        <v>0</v>
      </c>
      <c r="AH78" s="42">
        <f t="shared" si="42"/>
        <v>0</v>
      </c>
      <c r="AI78" s="42">
        <f t="shared" si="43"/>
        <v>0</v>
      </c>
      <c r="AJ78" s="42">
        <f t="shared" si="44"/>
        <v>0</v>
      </c>
      <c r="AK78" s="42">
        <f t="shared" si="45"/>
        <v>0</v>
      </c>
      <c r="AL78" s="42">
        <f t="shared" si="46"/>
        <v>0</v>
      </c>
      <c r="AM78" s="42">
        <f t="shared" si="47"/>
        <v>0</v>
      </c>
      <c r="AN78" s="42">
        <f t="shared" si="48"/>
        <v>0</v>
      </c>
      <c r="AO78" s="42">
        <f t="shared" si="49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8">
        <f>SUMIF(Dec!$A:$A,TB!$A79,Dec!$H:$H)</f>
        <v>0</v>
      </c>
      <c r="O79" s="187"/>
      <c r="P79" s="187"/>
      <c r="Q79" s="18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38"/>
        <v>0</v>
      </c>
      <c r="AE79" s="42">
        <f t="shared" si="39"/>
        <v>0</v>
      </c>
      <c r="AF79" s="42">
        <f t="shared" si="40"/>
        <v>0</v>
      </c>
      <c r="AG79" s="42">
        <f t="shared" si="41"/>
        <v>0</v>
      </c>
      <c r="AH79" s="42">
        <f t="shared" si="42"/>
        <v>0</v>
      </c>
      <c r="AI79" s="42">
        <f t="shared" si="43"/>
        <v>0</v>
      </c>
      <c r="AJ79" s="42">
        <f t="shared" si="44"/>
        <v>0</v>
      </c>
      <c r="AK79" s="42">
        <f t="shared" si="45"/>
        <v>0</v>
      </c>
      <c r="AL79" s="42">
        <f t="shared" si="46"/>
        <v>0</v>
      </c>
      <c r="AM79" s="42">
        <f t="shared" si="47"/>
        <v>0</v>
      </c>
      <c r="AN79" s="42">
        <f t="shared" si="48"/>
        <v>0</v>
      </c>
      <c r="AO79" s="42">
        <f t="shared" si="49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8">
        <f>SUMIF(Dec!$A:$A,TB!$A80,Dec!$H:$H)</f>
        <v>0</v>
      </c>
      <c r="O80" s="187"/>
      <c r="P80" s="187"/>
      <c r="Q80" s="18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38"/>
        <v>0</v>
      </c>
      <c r="AE80" s="42">
        <f t="shared" si="39"/>
        <v>0</v>
      </c>
      <c r="AF80" s="42">
        <f t="shared" si="40"/>
        <v>0</v>
      </c>
      <c r="AG80" s="42">
        <f t="shared" si="41"/>
        <v>0</v>
      </c>
      <c r="AH80" s="42">
        <f t="shared" si="42"/>
        <v>0</v>
      </c>
      <c r="AI80" s="42">
        <f t="shared" si="43"/>
        <v>0</v>
      </c>
      <c r="AJ80" s="42">
        <f t="shared" si="44"/>
        <v>0</v>
      </c>
      <c r="AK80" s="42">
        <f t="shared" si="45"/>
        <v>0</v>
      </c>
      <c r="AL80" s="42">
        <f t="shared" si="46"/>
        <v>0</v>
      </c>
      <c r="AM80" s="42">
        <f t="shared" si="47"/>
        <v>0</v>
      </c>
      <c r="AN80" s="42">
        <f t="shared" si="48"/>
        <v>0</v>
      </c>
      <c r="AO80" s="42">
        <f t="shared" si="49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8">
        <f>SUMIF(Dec!$A:$A,TB!$A81,Dec!$H:$H)</f>
        <v>0</v>
      </c>
      <c r="O81" s="187"/>
      <c r="P81" s="187"/>
      <c r="Q81" s="18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38"/>
        <v>0</v>
      </c>
      <c r="AE81" s="42">
        <f t="shared" si="39"/>
        <v>0</v>
      </c>
      <c r="AF81" s="42">
        <f t="shared" si="40"/>
        <v>0</v>
      </c>
      <c r="AG81" s="42">
        <f t="shared" si="41"/>
        <v>0</v>
      </c>
      <c r="AH81" s="42">
        <f t="shared" si="42"/>
        <v>0</v>
      </c>
      <c r="AI81" s="42">
        <f t="shared" si="43"/>
        <v>0</v>
      </c>
      <c r="AJ81" s="42">
        <f t="shared" si="44"/>
        <v>0</v>
      </c>
      <c r="AK81" s="42">
        <f t="shared" si="45"/>
        <v>0</v>
      </c>
      <c r="AL81" s="42">
        <f t="shared" si="46"/>
        <v>0</v>
      </c>
      <c r="AM81" s="42">
        <f t="shared" si="47"/>
        <v>0</v>
      </c>
      <c r="AN81" s="42">
        <f t="shared" si="48"/>
        <v>0</v>
      </c>
      <c r="AO81" s="42">
        <f t="shared" si="49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8">
        <f>SUMIF(Dec!$A:$A,TB!$A82,Dec!$H:$H)</f>
        <v>0</v>
      </c>
      <c r="O82" s="187"/>
      <c r="P82" s="187"/>
      <c r="Q82" s="18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38"/>
        <v>0</v>
      </c>
      <c r="AE82" s="42">
        <f t="shared" si="39"/>
        <v>0</v>
      </c>
      <c r="AF82" s="42">
        <f t="shared" si="40"/>
        <v>0</v>
      </c>
      <c r="AG82" s="42">
        <f t="shared" si="41"/>
        <v>0</v>
      </c>
      <c r="AH82" s="42">
        <f t="shared" si="42"/>
        <v>0</v>
      </c>
      <c r="AI82" s="42">
        <f t="shared" si="43"/>
        <v>0</v>
      </c>
      <c r="AJ82" s="42">
        <f t="shared" si="44"/>
        <v>0</v>
      </c>
      <c r="AK82" s="42">
        <f t="shared" si="45"/>
        <v>0</v>
      </c>
      <c r="AL82" s="42">
        <f t="shared" si="46"/>
        <v>0</v>
      </c>
      <c r="AM82" s="42">
        <f t="shared" si="47"/>
        <v>0</v>
      </c>
      <c r="AN82" s="42">
        <f t="shared" si="48"/>
        <v>0</v>
      </c>
      <c r="AO82" s="42">
        <f t="shared" si="49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8">
        <f>SUMIF(Dec!$A:$A,TB!$A83,Dec!$H:$H)</f>
        <v>0</v>
      </c>
      <c r="O83" s="187"/>
      <c r="P83" s="187"/>
      <c r="Q83" s="18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38"/>
        <v>0</v>
      </c>
      <c r="AE83" s="42">
        <f t="shared" si="39"/>
        <v>0</v>
      </c>
      <c r="AF83" s="42">
        <f t="shared" si="40"/>
        <v>0</v>
      </c>
      <c r="AG83" s="42">
        <f t="shared" si="41"/>
        <v>0</v>
      </c>
      <c r="AH83" s="42">
        <f t="shared" si="42"/>
        <v>0</v>
      </c>
      <c r="AI83" s="42">
        <f t="shared" si="43"/>
        <v>0</v>
      </c>
      <c r="AJ83" s="42">
        <f t="shared" si="44"/>
        <v>0</v>
      </c>
      <c r="AK83" s="42">
        <f t="shared" si="45"/>
        <v>0</v>
      </c>
      <c r="AL83" s="42">
        <f t="shared" si="46"/>
        <v>0</v>
      </c>
      <c r="AM83" s="42">
        <f t="shared" si="47"/>
        <v>0</v>
      </c>
      <c r="AN83" s="42">
        <f t="shared" si="48"/>
        <v>0</v>
      </c>
      <c r="AO83" s="42">
        <f t="shared" si="49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8">
        <f>SUMIF(Dec!$A:$A,TB!$A84,Dec!$H:$H)</f>
        <v>0</v>
      </c>
      <c r="O84" s="187"/>
      <c r="P84" s="187"/>
      <c r="Q84" s="18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38"/>
        <v>0</v>
      </c>
      <c r="AE84" s="42">
        <f t="shared" si="39"/>
        <v>0</v>
      </c>
      <c r="AF84" s="42">
        <f t="shared" si="40"/>
        <v>0</v>
      </c>
      <c r="AG84" s="42">
        <f t="shared" si="41"/>
        <v>0</v>
      </c>
      <c r="AH84" s="42">
        <f t="shared" si="42"/>
        <v>0</v>
      </c>
      <c r="AI84" s="42">
        <f t="shared" si="43"/>
        <v>0</v>
      </c>
      <c r="AJ84" s="42">
        <f t="shared" si="44"/>
        <v>0</v>
      </c>
      <c r="AK84" s="42">
        <f t="shared" si="45"/>
        <v>0</v>
      </c>
      <c r="AL84" s="42">
        <f t="shared" si="46"/>
        <v>0</v>
      </c>
      <c r="AM84" s="42">
        <f t="shared" si="47"/>
        <v>0</v>
      </c>
      <c r="AN84" s="42">
        <f t="shared" si="48"/>
        <v>0</v>
      </c>
      <c r="AO84" s="42">
        <f t="shared" si="49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8">
        <f>SUMIF(Dec!$A:$A,TB!$A85,Dec!$H:$H)</f>
        <v>0</v>
      </c>
      <c r="O85" s="187"/>
      <c r="P85" s="187"/>
      <c r="Q85" s="18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38"/>
        <v>0</v>
      </c>
      <c r="AE85" s="42">
        <f t="shared" si="39"/>
        <v>0</v>
      </c>
      <c r="AF85" s="42">
        <f t="shared" si="40"/>
        <v>0</v>
      </c>
      <c r="AG85" s="42">
        <f t="shared" si="41"/>
        <v>0</v>
      </c>
      <c r="AH85" s="42">
        <f t="shared" si="42"/>
        <v>0</v>
      </c>
      <c r="AI85" s="42">
        <f t="shared" si="43"/>
        <v>0</v>
      </c>
      <c r="AJ85" s="42">
        <f t="shared" si="44"/>
        <v>0</v>
      </c>
      <c r="AK85" s="42">
        <f t="shared" si="45"/>
        <v>0</v>
      </c>
      <c r="AL85" s="42">
        <f t="shared" si="46"/>
        <v>0</v>
      </c>
      <c r="AM85" s="42">
        <f t="shared" si="47"/>
        <v>0</v>
      </c>
      <c r="AN85" s="42">
        <f t="shared" si="48"/>
        <v>0</v>
      </c>
      <c r="AO85" s="42">
        <f t="shared" si="49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8">
        <f>SUMIF(Dec!$A:$A,TB!$A86,Dec!$H:$H)</f>
        <v>0</v>
      </c>
      <c r="O86" s="187"/>
      <c r="P86" s="187"/>
      <c r="Q86" s="18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38"/>
        <v>0</v>
      </c>
      <c r="AE86" s="42">
        <f t="shared" si="39"/>
        <v>0</v>
      </c>
      <c r="AF86" s="42">
        <f t="shared" si="40"/>
        <v>0</v>
      </c>
      <c r="AG86" s="42">
        <f t="shared" si="41"/>
        <v>0</v>
      </c>
      <c r="AH86" s="42">
        <f t="shared" si="42"/>
        <v>0</v>
      </c>
      <c r="AI86" s="42">
        <f t="shared" si="43"/>
        <v>0</v>
      </c>
      <c r="AJ86" s="42">
        <f t="shared" si="44"/>
        <v>0</v>
      </c>
      <c r="AK86" s="42">
        <f t="shared" si="45"/>
        <v>0</v>
      </c>
      <c r="AL86" s="42">
        <f t="shared" si="46"/>
        <v>0</v>
      </c>
      <c r="AM86" s="42">
        <f t="shared" si="47"/>
        <v>0</v>
      </c>
      <c r="AN86" s="42">
        <f t="shared" si="48"/>
        <v>0</v>
      </c>
      <c r="AO86" s="42">
        <f t="shared" si="49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8">
        <f>SUMIF(Dec!$A:$A,TB!$A87,Dec!$H:$H)</f>
        <v>0</v>
      </c>
      <c r="O87" s="187"/>
      <c r="P87" s="187"/>
      <c r="Q87" s="18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38"/>
        <v>0</v>
      </c>
      <c r="AE87" s="42">
        <f t="shared" si="39"/>
        <v>0</v>
      </c>
      <c r="AF87" s="42">
        <f t="shared" si="40"/>
        <v>0</v>
      </c>
      <c r="AG87" s="42">
        <f t="shared" si="41"/>
        <v>0</v>
      </c>
      <c r="AH87" s="42">
        <f t="shared" si="42"/>
        <v>0</v>
      </c>
      <c r="AI87" s="42">
        <f t="shared" si="43"/>
        <v>0</v>
      </c>
      <c r="AJ87" s="42">
        <f t="shared" si="44"/>
        <v>0</v>
      </c>
      <c r="AK87" s="42">
        <f t="shared" si="45"/>
        <v>0</v>
      </c>
      <c r="AL87" s="42">
        <f t="shared" si="46"/>
        <v>0</v>
      </c>
      <c r="AM87" s="42">
        <f t="shared" si="47"/>
        <v>0</v>
      </c>
      <c r="AN87" s="42">
        <f t="shared" si="48"/>
        <v>0</v>
      </c>
      <c r="AO87" s="42">
        <f t="shared" si="49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8">
        <f>SUMIF(Dec!$A:$A,TB!$A88,Dec!$H:$H)</f>
        <v>0</v>
      </c>
      <c r="O88" s="187"/>
      <c r="P88" s="187"/>
      <c r="Q88" s="18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38"/>
        <v>0</v>
      </c>
      <c r="AE88" s="42">
        <f t="shared" si="39"/>
        <v>0</v>
      </c>
      <c r="AF88" s="42">
        <f t="shared" si="40"/>
        <v>0</v>
      </c>
      <c r="AG88" s="42">
        <f t="shared" si="41"/>
        <v>0</v>
      </c>
      <c r="AH88" s="42">
        <f t="shared" si="42"/>
        <v>0</v>
      </c>
      <c r="AI88" s="42">
        <f t="shared" si="43"/>
        <v>0</v>
      </c>
      <c r="AJ88" s="42">
        <f t="shared" si="44"/>
        <v>0</v>
      </c>
      <c r="AK88" s="42">
        <f t="shared" si="45"/>
        <v>0</v>
      </c>
      <c r="AL88" s="42">
        <f t="shared" si="46"/>
        <v>0</v>
      </c>
      <c r="AM88" s="42">
        <f t="shared" si="47"/>
        <v>0</v>
      </c>
      <c r="AN88" s="42">
        <f t="shared" si="48"/>
        <v>0</v>
      </c>
      <c r="AO88" s="42">
        <f t="shared" si="49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8">
        <f>SUMIF(Dec!$A:$A,TB!$A89,Dec!$H:$H)</f>
        <v>0</v>
      </c>
      <c r="O89" s="187"/>
      <c r="P89" s="187"/>
      <c r="Q89" s="18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38"/>
        <v>0</v>
      </c>
      <c r="AE89" s="42">
        <f t="shared" si="39"/>
        <v>0</v>
      </c>
      <c r="AF89" s="42">
        <f t="shared" si="40"/>
        <v>0</v>
      </c>
      <c r="AG89" s="42">
        <f t="shared" si="41"/>
        <v>0</v>
      </c>
      <c r="AH89" s="42">
        <f t="shared" si="42"/>
        <v>0</v>
      </c>
      <c r="AI89" s="42">
        <f t="shared" si="43"/>
        <v>0</v>
      </c>
      <c r="AJ89" s="42">
        <f t="shared" si="44"/>
        <v>0</v>
      </c>
      <c r="AK89" s="42">
        <f t="shared" si="45"/>
        <v>0</v>
      </c>
      <c r="AL89" s="42">
        <f t="shared" si="46"/>
        <v>0</v>
      </c>
      <c r="AM89" s="42">
        <f t="shared" si="47"/>
        <v>0</v>
      </c>
      <c r="AN89" s="42">
        <f t="shared" si="48"/>
        <v>0</v>
      </c>
      <c r="AO89" s="42">
        <f t="shared" si="49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8">
        <f>SUMIF(Dec!$A:$A,TB!$A90,Dec!$H:$H)</f>
        <v>0</v>
      </c>
      <c r="O90" s="187"/>
      <c r="P90" s="187"/>
      <c r="Q90" s="18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38"/>
        <v>0</v>
      </c>
      <c r="AE90" s="42">
        <f t="shared" si="39"/>
        <v>0</v>
      </c>
      <c r="AF90" s="42">
        <f t="shared" si="40"/>
        <v>0</v>
      </c>
      <c r="AG90" s="42">
        <f t="shared" si="41"/>
        <v>0</v>
      </c>
      <c r="AH90" s="42">
        <f t="shared" si="42"/>
        <v>0</v>
      </c>
      <c r="AI90" s="42">
        <f t="shared" si="43"/>
        <v>0</v>
      </c>
      <c r="AJ90" s="42">
        <f t="shared" si="44"/>
        <v>0</v>
      </c>
      <c r="AK90" s="42">
        <f t="shared" si="45"/>
        <v>0</v>
      </c>
      <c r="AL90" s="42">
        <f t="shared" si="46"/>
        <v>0</v>
      </c>
      <c r="AM90" s="42">
        <f t="shared" si="47"/>
        <v>0</v>
      </c>
      <c r="AN90" s="42">
        <f t="shared" si="48"/>
        <v>0</v>
      </c>
      <c r="AO90" s="42">
        <f t="shared" si="49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8">
        <f>SUMIF(Dec!$A:$A,TB!$A91,Dec!$H:$H)</f>
        <v>0</v>
      </c>
      <c r="O91" s="187"/>
      <c r="P91" s="187"/>
      <c r="Q91" s="18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38"/>
        <v>0</v>
      </c>
      <c r="AE91" s="42">
        <f t="shared" si="39"/>
        <v>0</v>
      </c>
      <c r="AF91" s="42">
        <f t="shared" si="40"/>
        <v>0</v>
      </c>
      <c r="AG91" s="42">
        <f t="shared" si="41"/>
        <v>0</v>
      </c>
      <c r="AH91" s="42">
        <f t="shared" si="42"/>
        <v>0</v>
      </c>
      <c r="AI91" s="42">
        <f t="shared" si="43"/>
        <v>0</v>
      </c>
      <c r="AJ91" s="42">
        <f t="shared" si="44"/>
        <v>0</v>
      </c>
      <c r="AK91" s="42">
        <f t="shared" si="45"/>
        <v>0</v>
      </c>
      <c r="AL91" s="42">
        <f t="shared" si="46"/>
        <v>0</v>
      </c>
      <c r="AM91" s="42">
        <f t="shared" si="47"/>
        <v>0</v>
      </c>
      <c r="AN91" s="42">
        <f t="shared" si="48"/>
        <v>0</v>
      </c>
      <c r="AO91" s="42">
        <f t="shared" si="49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78">
        <f>SUMIF(Dec!$A:$A,TB!$A92,Dec!$H:$H)</f>
        <v>0</v>
      </c>
      <c r="O92" s="187"/>
      <c r="P92" s="187"/>
      <c r="Q92" s="18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38"/>
        <v>0</v>
      </c>
      <c r="AE92" s="42">
        <f t="shared" si="39"/>
        <v>0</v>
      </c>
      <c r="AF92" s="42">
        <f t="shared" si="40"/>
        <v>0</v>
      </c>
      <c r="AG92" s="42">
        <f t="shared" si="41"/>
        <v>0</v>
      </c>
      <c r="AH92" s="42">
        <f t="shared" si="42"/>
        <v>0</v>
      </c>
      <c r="AI92" s="42">
        <f t="shared" si="43"/>
        <v>0</v>
      </c>
      <c r="AJ92" s="42">
        <f t="shared" si="44"/>
        <v>0</v>
      </c>
      <c r="AK92" s="42">
        <f t="shared" si="45"/>
        <v>0</v>
      </c>
      <c r="AL92" s="42">
        <f t="shared" si="46"/>
        <v>0</v>
      </c>
      <c r="AM92" s="42">
        <f t="shared" si="47"/>
        <v>0</v>
      </c>
      <c r="AN92" s="42">
        <f t="shared" si="48"/>
        <v>0</v>
      </c>
      <c r="AO92" s="42">
        <f t="shared" si="49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8">
        <f>SUMIF(Dec!$A:$A,TB!$A93,Dec!$H:$H)</f>
        <v>0</v>
      </c>
      <c r="O93" s="187"/>
      <c r="P93" s="187"/>
      <c r="Q93" s="18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38"/>
        <v>0</v>
      </c>
      <c r="AE93" s="42">
        <f t="shared" si="39"/>
        <v>0</v>
      </c>
      <c r="AF93" s="42">
        <f t="shared" si="40"/>
        <v>0</v>
      </c>
      <c r="AG93" s="42">
        <f t="shared" si="41"/>
        <v>0</v>
      </c>
      <c r="AH93" s="42">
        <f t="shared" si="42"/>
        <v>0</v>
      </c>
      <c r="AI93" s="42">
        <f t="shared" si="43"/>
        <v>0</v>
      </c>
      <c r="AJ93" s="42">
        <f t="shared" si="44"/>
        <v>0</v>
      </c>
      <c r="AK93" s="42">
        <f t="shared" si="45"/>
        <v>0</v>
      </c>
      <c r="AL93" s="42">
        <f t="shared" si="46"/>
        <v>0</v>
      </c>
      <c r="AM93" s="42">
        <f t="shared" si="47"/>
        <v>0</v>
      </c>
      <c r="AN93" s="42">
        <f t="shared" si="48"/>
        <v>0</v>
      </c>
      <c r="AO93" s="42">
        <f t="shared" si="49"/>
        <v>0</v>
      </c>
    </row>
    <row r="94" spans="1:41" ht="16.399999999999999" customHeight="1">
      <c r="A94" s="17" t="s">
        <v>6</v>
      </c>
      <c r="B94" s="18"/>
      <c r="C94" s="19">
        <f t="shared" ref="C94" si="50">ROUND(SUM(C6:C93),2)</f>
        <v>3442031.2</v>
      </c>
      <c r="D94" s="19">
        <f t="shared" ref="D94:N94" si="51">ROUND(SUM(D6:D93),2)</f>
        <v>3737917.87</v>
      </c>
      <c r="E94" s="19">
        <f t="shared" si="51"/>
        <v>2616276.2000000002</v>
      </c>
      <c r="F94" s="19">
        <f t="shared" si="51"/>
        <v>2824604.16</v>
      </c>
      <c r="G94" s="19">
        <f t="shared" si="51"/>
        <v>2886827.57</v>
      </c>
      <c r="H94" s="19">
        <f t="shared" si="51"/>
        <v>2893029.5</v>
      </c>
      <c r="I94" s="19">
        <f t="shared" si="51"/>
        <v>2893029.5</v>
      </c>
      <c r="J94" s="19">
        <f t="shared" si="51"/>
        <v>2893029.5</v>
      </c>
      <c r="K94" s="19">
        <f t="shared" si="51"/>
        <v>2893029.5</v>
      </c>
      <c r="L94" s="19">
        <f t="shared" si="51"/>
        <v>2893029.5</v>
      </c>
      <c r="M94" s="19">
        <f t="shared" si="51"/>
        <v>2893029.5</v>
      </c>
      <c r="N94" s="172">
        <f t="shared" si="51"/>
        <v>2893029.5</v>
      </c>
      <c r="O94" s="177"/>
      <c r="P94" s="177"/>
      <c r="Q94" s="173">
        <v>4060832.35</v>
      </c>
      <c r="R94" s="19">
        <v>4220122.71</v>
      </c>
      <c r="S94" s="19">
        <v>3546640.95</v>
      </c>
      <c r="T94" s="19">
        <v>4145562.73</v>
      </c>
      <c r="U94" s="19">
        <v>3920391.12</v>
      </c>
      <c r="V94" s="19">
        <v>3366147.15</v>
      </c>
      <c r="W94" s="19">
        <v>3109792.62</v>
      </c>
      <c r="X94" s="19">
        <v>2767107</v>
      </c>
      <c r="Y94" s="19">
        <v>2250615.0099999998</v>
      </c>
      <c r="Z94" s="19">
        <v>2539948.48</v>
      </c>
      <c r="AA94" s="19">
        <v>3017144.33</v>
      </c>
      <c r="AB94" s="19">
        <v>3571716.38</v>
      </c>
      <c r="AD94" s="19">
        <f t="shared" ref="AD94" si="52">ROUND(SUM(AD6:AD93),2)</f>
        <v>86642809.359999999</v>
      </c>
      <c r="AE94" s="19">
        <f t="shared" ref="AE94:AO94" si="53">ROUND(SUM(AE6:AE93),2)</f>
        <v>93923036.120000005</v>
      </c>
      <c r="AF94" s="19">
        <f t="shared" si="53"/>
        <v>65902427.700000003</v>
      </c>
      <c r="AG94" s="19">
        <f t="shared" si="53"/>
        <v>71367013.629999995</v>
      </c>
      <c r="AH94" s="19">
        <f t="shared" si="53"/>
        <v>73051171.659999996</v>
      </c>
      <c r="AI94" s="19">
        <f t="shared" si="53"/>
        <v>73264525.579999998</v>
      </c>
      <c r="AJ94" s="19">
        <f t="shared" si="53"/>
        <v>73264525.579999998</v>
      </c>
      <c r="AK94" s="19">
        <f t="shared" si="53"/>
        <v>73264525.579999998</v>
      </c>
      <c r="AL94" s="19">
        <f t="shared" si="53"/>
        <v>73264525.579999998</v>
      </c>
      <c r="AM94" s="19">
        <f t="shared" si="53"/>
        <v>73264525.579999998</v>
      </c>
      <c r="AN94" s="19">
        <f t="shared" si="53"/>
        <v>73264525.579999998</v>
      </c>
      <c r="AO94" s="217">
        <f t="shared" si="53"/>
        <v>73264525.579999998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9">
        <f>SUMIF(Dec!$A:$A,TB!$A95,Dec!$H:$H)</f>
        <v>0</v>
      </c>
      <c r="O95" s="188"/>
      <c r="P95" s="188"/>
      <c r="Q95" s="18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54">ROUND(C95*AD$2,2)</f>
        <v>0</v>
      </c>
      <c r="AE95" s="43">
        <f t="shared" ref="AE95:AE100" si="55">ROUND(D95*AE$2,2)</f>
        <v>0</v>
      </c>
      <c r="AF95" s="43">
        <f t="shared" ref="AF95:AF100" si="56">ROUND(E95*AF$2,2)</f>
        <v>0</v>
      </c>
      <c r="AG95" s="43">
        <f t="shared" ref="AG95:AG100" si="57">ROUND(F95*AG$2,2)</f>
        <v>0</v>
      </c>
      <c r="AH95" s="43">
        <f t="shared" ref="AH95:AH100" si="58">ROUND(G95*AH$2,2)</f>
        <v>0</v>
      </c>
      <c r="AI95" s="43">
        <f t="shared" ref="AI95:AI100" si="59">ROUND(H95*AI$2,2)</f>
        <v>0</v>
      </c>
      <c r="AJ95" s="43">
        <f t="shared" ref="AJ95:AJ100" si="60">ROUND(I95*AJ$2,2)</f>
        <v>0</v>
      </c>
      <c r="AK95" s="43">
        <f t="shared" ref="AK95:AK100" si="61">ROUND(J95*AK$2,2)</f>
        <v>0</v>
      </c>
      <c r="AL95" s="43">
        <f t="shared" ref="AL95:AL100" si="62">ROUND(K95*AL$2,2)</f>
        <v>0</v>
      </c>
      <c r="AM95" s="43">
        <f t="shared" ref="AM95:AM100" si="63">ROUND(L95*AM$2,2)</f>
        <v>0</v>
      </c>
      <c r="AN95" s="43">
        <f t="shared" ref="AN95:AN100" si="64">ROUND(M95*AN$2,2)</f>
        <v>0</v>
      </c>
      <c r="AO95" s="43">
        <f t="shared" ref="AO95:AO100" si="65">ROUND(N95*AO$2,2)</f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2006896</v>
      </c>
      <c r="D96" s="43">
        <f>SUMIF(Feb!$A:$A,TB!$A96,Feb!$H:$H)</f>
        <v>1999270</v>
      </c>
      <c r="E96" s="43">
        <f>SUMIF(Mar!$A:$A,TB!$A96,Mar!$H:$H)</f>
        <v>1989430</v>
      </c>
      <c r="F96" s="43">
        <f>SUMIF(Apr!$A:$A,TB!$A96,Apr!$H:$H)</f>
        <v>1948471</v>
      </c>
      <c r="G96" s="43">
        <f>SUMIF(May!$A:$A,TB!$A96,May!$H:$H)</f>
        <v>1924855</v>
      </c>
      <c r="H96" s="43">
        <f>SUMIF(Jun!$A:$A,TB!$A96,Jun!$H:$H)</f>
        <v>1530960</v>
      </c>
      <c r="I96" s="43">
        <f>SUMIF(Jul!$A:$A,TB!$A96,Jul!$H:$H)</f>
        <v>1530960</v>
      </c>
      <c r="J96" s="43">
        <f>SUMIF(Aug!$A:$A,TB!$A96,Aug!$H:$H)</f>
        <v>1530960</v>
      </c>
      <c r="K96" s="43">
        <f>SUMIF(Sep!$A:$A,TB!$A96,Sep!$H:$H)</f>
        <v>1530960</v>
      </c>
      <c r="L96" s="43">
        <f>SUMIF(Oct!$A:$A,TB!$A96,Oct!$H:$H)</f>
        <v>1530960</v>
      </c>
      <c r="M96" s="43">
        <f>SUMIF(Nov!$A:$A,TB!$A96,Nov!$H:$H)</f>
        <v>1530960</v>
      </c>
      <c r="N96" s="179">
        <f>SUMIF(Dec!$A:$A,TB!$A96,Dec!$H:$H)</f>
        <v>1530960</v>
      </c>
      <c r="O96" s="188"/>
      <c r="P96" s="188"/>
      <c r="Q96" s="183">
        <v>1609080</v>
      </c>
      <c r="R96" s="43">
        <v>1613520</v>
      </c>
      <c r="S96" s="43">
        <v>1617120</v>
      </c>
      <c r="T96" s="43">
        <v>1633440</v>
      </c>
      <c r="U96" s="43">
        <v>1620840</v>
      </c>
      <c r="V96" s="43">
        <v>1630200</v>
      </c>
      <c r="W96" s="43">
        <v>1612080</v>
      </c>
      <c r="X96" s="43">
        <v>1602936</v>
      </c>
      <c r="Y96" s="43">
        <v>1575138</v>
      </c>
      <c r="Z96" s="43">
        <v>1630119</v>
      </c>
      <c r="AA96" s="43">
        <v>1647339</v>
      </c>
      <c r="AB96" s="43">
        <v>2013169</v>
      </c>
      <c r="AD96" s="43">
        <f t="shared" si="54"/>
        <v>50517586.109999999</v>
      </c>
      <c r="AE96" s="43">
        <f t="shared" si="55"/>
        <v>50235857.219999999</v>
      </c>
      <c r="AF96" s="43">
        <f t="shared" si="56"/>
        <v>50112548.039999999</v>
      </c>
      <c r="AG96" s="43">
        <f t="shared" si="57"/>
        <v>49230457.979999997</v>
      </c>
      <c r="AH96" s="43">
        <f t="shared" si="58"/>
        <v>48708455.780000001</v>
      </c>
      <c r="AI96" s="43">
        <f t="shared" si="59"/>
        <v>38770796.520000003</v>
      </c>
      <c r="AJ96" s="43">
        <f t="shared" si="60"/>
        <v>38770796.520000003</v>
      </c>
      <c r="AK96" s="43">
        <f t="shared" si="61"/>
        <v>38770796.520000003</v>
      </c>
      <c r="AL96" s="43">
        <f t="shared" si="62"/>
        <v>38770796.520000003</v>
      </c>
      <c r="AM96" s="43">
        <f t="shared" si="63"/>
        <v>38770796.520000003</v>
      </c>
      <c r="AN96" s="43">
        <f t="shared" si="64"/>
        <v>38770796.520000003</v>
      </c>
      <c r="AO96" s="43">
        <f t="shared" si="65"/>
        <v>38770796.520000003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78">
        <f>SUMIF(Dec!$A:$A,TB!$A97,Dec!$H:$H)</f>
        <v>0</v>
      </c>
      <c r="O97" s="187"/>
      <c r="P97" s="187"/>
      <c r="Q97" s="182">
        <v>231826.9</v>
      </c>
      <c r="R97" s="42">
        <v>126882.08</v>
      </c>
      <c r="S97" s="42">
        <v>20214</v>
      </c>
      <c r="T97" s="42">
        <v>20418</v>
      </c>
      <c r="U97" s="42">
        <v>20260.5</v>
      </c>
      <c r="V97" s="42">
        <v>20377.5</v>
      </c>
      <c r="W97" s="42">
        <v>20151</v>
      </c>
      <c r="X97" s="42">
        <v>19548</v>
      </c>
      <c r="Y97" s="42">
        <v>19209</v>
      </c>
      <c r="Z97" s="42">
        <v>19879.5</v>
      </c>
      <c r="AA97" s="42">
        <v>20089.5</v>
      </c>
      <c r="AB97" s="42">
        <v>20404.5</v>
      </c>
      <c r="AD97" s="42">
        <f t="shared" si="54"/>
        <v>0</v>
      </c>
      <c r="AE97" s="42">
        <f t="shared" si="55"/>
        <v>0</v>
      </c>
      <c r="AF97" s="42">
        <f t="shared" si="56"/>
        <v>0</v>
      </c>
      <c r="AG97" s="42">
        <f t="shared" si="57"/>
        <v>0</v>
      </c>
      <c r="AH97" s="42">
        <f t="shared" si="58"/>
        <v>0</v>
      </c>
      <c r="AI97" s="42">
        <f t="shared" si="59"/>
        <v>0</v>
      </c>
      <c r="AJ97" s="42">
        <f t="shared" si="60"/>
        <v>0</v>
      </c>
      <c r="AK97" s="42">
        <f t="shared" si="61"/>
        <v>0</v>
      </c>
      <c r="AL97" s="42">
        <f t="shared" si="62"/>
        <v>0</v>
      </c>
      <c r="AM97" s="42">
        <f t="shared" si="63"/>
        <v>0</v>
      </c>
      <c r="AN97" s="42">
        <f t="shared" si="64"/>
        <v>0</v>
      </c>
      <c r="AO97" s="42">
        <f t="shared" si="65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78">
        <f>SUMIF(Dec!$A:$A,TB!$A98,Dec!$H:$H)</f>
        <v>0</v>
      </c>
      <c r="O98" s="187"/>
      <c r="P98" s="187"/>
      <c r="Q98" s="18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54"/>
        <v>0</v>
      </c>
      <c r="AE98" s="42">
        <f t="shared" si="55"/>
        <v>0</v>
      </c>
      <c r="AF98" s="42">
        <f t="shared" si="56"/>
        <v>0</v>
      </c>
      <c r="AG98" s="42">
        <f t="shared" si="57"/>
        <v>0</v>
      </c>
      <c r="AH98" s="42">
        <f t="shared" si="58"/>
        <v>0</v>
      </c>
      <c r="AI98" s="42">
        <f t="shared" si="59"/>
        <v>0</v>
      </c>
      <c r="AJ98" s="42">
        <f t="shared" si="60"/>
        <v>0</v>
      </c>
      <c r="AK98" s="42">
        <f t="shared" si="61"/>
        <v>0</v>
      </c>
      <c r="AL98" s="42">
        <f t="shared" si="62"/>
        <v>0</v>
      </c>
      <c r="AM98" s="42">
        <f t="shared" si="63"/>
        <v>0</v>
      </c>
      <c r="AN98" s="42">
        <f t="shared" si="64"/>
        <v>0</v>
      </c>
      <c r="AO98" s="42">
        <f t="shared" si="65"/>
        <v>0</v>
      </c>
    </row>
    <row r="99" spans="1:41" ht="16.399999999999999" customHeight="1">
      <c r="A99" s="13">
        <v>13504</v>
      </c>
      <c r="B99" s="21" t="s">
        <v>496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8">
        <f>SUMIF(Dec!$A:$A,TB!$A99,Dec!$H:$H)</f>
        <v>0</v>
      </c>
      <c r="O99" s="187"/>
      <c r="P99" s="187"/>
      <c r="Q99" s="18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54"/>
        <v>0</v>
      </c>
      <c r="AE99" s="42">
        <f t="shared" si="55"/>
        <v>0</v>
      </c>
      <c r="AF99" s="42">
        <f t="shared" si="56"/>
        <v>0</v>
      </c>
      <c r="AG99" s="42">
        <f t="shared" si="57"/>
        <v>0</v>
      </c>
      <c r="AH99" s="42">
        <f t="shared" si="58"/>
        <v>0</v>
      </c>
      <c r="AI99" s="42">
        <f t="shared" si="59"/>
        <v>0</v>
      </c>
      <c r="AJ99" s="42">
        <f t="shared" si="60"/>
        <v>0</v>
      </c>
      <c r="AK99" s="42">
        <f t="shared" si="61"/>
        <v>0</v>
      </c>
      <c r="AL99" s="42">
        <f t="shared" si="62"/>
        <v>0</v>
      </c>
      <c r="AM99" s="42">
        <f t="shared" si="63"/>
        <v>0</v>
      </c>
      <c r="AN99" s="42">
        <f t="shared" si="64"/>
        <v>0</v>
      </c>
      <c r="AO99" s="42">
        <f t="shared" si="65"/>
        <v>0</v>
      </c>
    </row>
    <row r="100" spans="1:41" ht="16.399999999999999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79">
        <f>SUMIF(Dec!$A:$A,TB!$A100,Dec!$H:$H)</f>
        <v>0</v>
      </c>
      <c r="O100" s="188"/>
      <c r="P100" s="188"/>
      <c r="Q100" s="18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54"/>
        <v>0</v>
      </c>
      <c r="AE100" s="43">
        <f t="shared" si="55"/>
        <v>0</v>
      </c>
      <c r="AF100" s="43">
        <f t="shared" si="56"/>
        <v>0</v>
      </c>
      <c r="AG100" s="43">
        <f t="shared" si="57"/>
        <v>0</v>
      </c>
      <c r="AH100" s="43">
        <f t="shared" si="58"/>
        <v>0</v>
      </c>
      <c r="AI100" s="43">
        <f t="shared" si="59"/>
        <v>0</v>
      </c>
      <c r="AJ100" s="43">
        <f t="shared" si="60"/>
        <v>0</v>
      </c>
      <c r="AK100" s="43">
        <f t="shared" si="61"/>
        <v>0</v>
      </c>
      <c r="AL100" s="43">
        <f t="shared" si="62"/>
        <v>0</v>
      </c>
      <c r="AM100" s="43">
        <f t="shared" si="63"/>
        <v>0</v>
      </c>
      <c r="AN100" s="43">
        <f t="shared" si="64"/>
        <v>0</v>
      </c>
      <c r="AO100" s="43">
        <f t="shared" si="65"/>
        <v>0</v>
      </c>
    </row>
    <row r="101" spans="1:41" ht="16.399999999999999" customHeight="1">
      <c r="A101" s="17" t="s">
        <v>7</v>
      </c>
      <c r="B101" s="18"/>
      <c r="C101" s="19">
        <f>ROUND(SUM(C95:C100),2)</f>
        <v>2006896</v>
      </c>
      <c r="D101" s="19">
        <f t="shared" ref="D101:N101" si="66">ROUND(SUM(D95:D100),2)</f>
        <v>1999270</v>
      </c>
      <c r="E101" s="19">
        <f t="shared" si="66"/>
        <v>1989430</v>
      </c>
      <c r="F101" s="19">
        <f t="shared" si="66"/>
        <v>1948471</v>
      </c>
      <c r="G101" s="19">
        <f t="shared" si="66"/>
        <v>1924855</v>
      </c>
      <c r="H101" s="19">
        <f t="shared" si="66"/>
        <v>1530960</v>
      </c>
      <c r="I101" s="19">
        <f t="shared" si="66"/>
        <v>1530960</v>
      </c>
      <c r="J101" s="19">
        <f t="shared" si="66"/>
        <v>1530960</v>
      </c>
      <c r="K101" s="19">
        <f t="shared" si="66"/>
        <v>1530960</v>
      </c>
      <c r="L101" s="19">
        <f t="shared" si="66"/>
        <v>1530960</v>
      </c>
      <c r="M101" s="19">
        <f t="shared" si="66"/>
        <v>1530960</v>
      </c>
      <c r="N101" s="172">
        <f t="shared" si="66"/>
        <v>1530960</v>
      </c>
      <c r="O101" s="177"/>
      <c r="P101" s="177"/>
      <c r="Q101" s="173">
        <v>1840906.9</v>
      </c>
      <c r="R101" s="19">
        <v>1740402.08</v>
      </c>
      <c r="S101" s="19">
        <v>1637334</v>
      </c>
      <c r="T101" s="19">
        <v>1653858</v>
      </c>
      <c r="U101" s="19">
        <v>1641100.5</v>
      </c>
      <c r="V101" s="19">
        <v>1650577.5</v>
      </c>
      <c r="W101" s="19">
        <v>1632231</v>
      </c>
      <c r="X101" s="19">
        <v>1622484</v>
      </c>
      <c r="Y101" s="19">
        <v>1594347</v>
      </c>
      <c r="Z101" s="19">
        <v>1649998.5</v>
      </c>
      <c r="AA101" s="19">
        <v>1667428.5</v>
      </c>
      <c r="AB101" s="19">
        <v>2033573.5</v>
      </c>
      <c r="AD101" s="19">
        <f>ROUND(SUM(AD95:AD100),2)</f>
        <v>50517586.109999999</v>
      </c>
      <c r="AE101" s="19">
        <f t="shared" ref="AE101:AO101" si="67">ROUND(SUM(AE95:AE100),2)</f>
        <v>50235857.219999999</v>
      </c>
      <c r="AF101" s="19">
        <f t="shared" si="67"/>
        <v>50112548.039999999</v>
      </c>
      <c r="AG101" s="19">
        <f t="shared" si="67"/>
        <v>49230457.979999997</v>
      </c>
      <c r="AH101" s="19">
        <f t="shared" si="67"/>
        <v>48708455.780000001</v>
      </c>
      <c r="AI101" s="19">
        <f t="shared" si="67"/>
        <v>38770796.520000003</v>
      </c>
      <c r="AJ101" s="19">
        <f t="shared" si="67"/>
        <v>38770796.520000003</v>
      </c>
      <c r="AK101" s="19">
        <f t="shared" si="67"/>
        <v>38770796.520000003</v>
      </c>
      <c r="AL101" s="19">
        <f t="shared" si="67"/>
        <v>38770796.520000003</v>
      </c>
      <c r="AM101" s="19">
        <f t="shared" si="67"/>
        <v>38770796.520000003</v>
      </c>
      <c r="AN101" s="19">
        <f t="shared" si="67"/>
        <v>38770796.520000003</v>
      </c>
      <c r="AO101" s="217">
        <f t="shared" si="67"/>
        <v>38770796.520000003</v>
      </c>
    </row>
    <row r="102" spans="1:41" ht="16.399999999999999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78">
        <f>SUMIF(Dec!$A:$A,TB!$A102,Dec!$H:$H)</f>
        <v>0</v>
      </c>
      <c r="O102" s="187"/>
      <c r="P102" s="187"/>
      <c r="Q102" s="18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68">ROUND(C102*AD$2,2)</f>
        <v>0</v>
      </c>
      <c r="AE102" s="42">
        <f t="shared" ref="AE102:AE115" si="69">ROUND(D102*AE$2,2)</f>
        <v>0</v>
      </c>
      <c r="AF102" s="42">
        <f t="shared" ref="AF102:AF115" si="70">ROUND(E102*AF$2,2)</f>
        <v>0</v>
      </c>
      <c r="AG102" s="42">
        <f t="shared" ref="AG102:AG115" si="71">ROUND(F102*AG$2,2)</f>
        <v>0</v>
      </c>
      <c r="AH102" s="42">
        <f t="shared" ref="AH102:AH115" si="72">ROUND(G102*AH$2,2)</f>
        <v>0</v>
      </c>
      <c r="AI102" s="42">
        <f t="shared" ref="AI102:AI115" si="73">ROUND(H102*AI$2,2)</f>
        <v>0</v>
      </c>
      <c r="AJ102" s="42">
        <f t="shared" ref="AJ102:AJ115" si="74">ROUND(I102*AJ$2,2)</f>
        <v>0</v>
      </c>
      <c r="AK102" s="42">
        <f t="shared" ref="AK102:AK115" si="75">ROUND(J102*AK$2,2)</f>
        <v>0</v>
      </c>
      <c r="AL102" s="42">
        <f t="shared" ref="AL102:AL115" si="76">ROUND(K102*AL$2,2)</f>
        <v>0</v>
      </c>
      <c r="AM102" s="42">
        <f t="shared" ref="AM102:AM115" si="77">ROUND(L102*AM$2,2)</f>
        <v>0</v>
      </c>
      <c r="AN102" s="42">
        <f t="shared" ref="AN102:AN115" si="78">ROUND(M102*AN$2,2)</f>
        <v>0</v>
      </c>
      <c r="AO102" s="42">
        <f t="shared" ref="AO102:AO115" si="79">ROUND(N102*AO$2,2)</f>
        <v>0</v>
      </c>
    </row>
    <row r="103" spans="1:41" ht="16.399999999999999" customHeight="1">
      <c r="A103" s="13">
        <v>14101</v>
      </c>
      <c r="B103" s="22" t="s">
        <v>179</v>
      </c>
      <c r="C103" s="42">
        <f>SUMIF(Jan!$A:$A,TB!$A103,Jan!$H:$H)</f>
        <v>214272.88</v>
      </c>
      <c r="D103" s="42">
        <f>SUMIF(Feb!$A:$A,TB!$A103,Feb!$H:$H)</f>
        <v>202013</v>
      </c>
      <c r="E103" s="42">
        <f>SUMIF(Mar!$A:$A,TB!$A103,Mar!$H:$H)</f>
        <v>243212.13</v>
      </c>
      <c r="F103" s="42">
        <f>SUMIF(Apr!$A:$A,TB!$A103,Apr!$H:$H)</f>
        <v>215518</v>
      </c>
      <c r="G103" s="42">
        <f>SUMIF(May!$A:$A,TB!$A103,May!$H:$H)</f>
        <v>216586.83</v>
      </c>
      <c r="H103" s="42">
        <f>SUMIF(Jun!$A:$A,TB!$A103,Jun!$H:$H)</f>
        <v>212673.5</v>
      </c>
      <c r="I103" s="42">
        <f>SUMIF(Jul!$A:$A,TB!$A103,Jul!$H:$H)</f>
        <v>212673.5</v>
      </c>
      <c r="J103" s="42">
        <f>SUMIF(Aug!$A:$A,TB!$A103,Aug!$H:$H)</f>
        <v>212673.5</v>
      </c>
      <c r="K103" s="42">
        <f>SUMIF(Sep!$A:$A,TB!$A103,Sep!$H:$H)</f>
        <v>212673.5</v>
      </c>
      <c r="L103" s="42">
        <f>SUMIF(Oct!$A:$A,TB!$A103,Oct!$H:$H)</f>
        <v>212673.5</v>
      </c>
      <c r="M103" s="42">
        <f>SUMIF(Nov!$A:$A,TB!$A103,Nov!$H:$H)</f>
        <v>212673.5</v>
      </c>
      <c r="N103" s="178">
        <f>SUMIF(Dec!$A:$A,TB!$A103,Dec!$H:$H)</f>
        <v>212673.5</v>
      </c>
      <c r="O103" s="187"/>
      <c r="P103" s="187"/>
      <c r="Q103" s="182">
        <v>282063.98</v>
      </c>
      <c r="R103" s="42">
        <v>267191.28000000003</v>
      </c>
      <c r="S103" s="42">
        <v>304661.59999999998</v>
      </c>
      <c r="T103" s="42">
        <v>163423.78</v>
      </c>
      <c r="U103" s="42">
        <v>236653.43</v>
      </c>
      <c r="V103" s="42">
        <v>233236.13</v>
      </c>
      <c r="W103" s="42">
        <v>246502.3</v>
      </c>
      <c r="X103" s="42">
        <v>319088.68</v>
      </c>
      <c r="Y103" s="42">
        <v>229398.43</v>
      </c>
      <c r="Z103" s="42">
        <v>274972.83</v>
      </c>
      <c r="AA103" s="42">
        <v>233146.98</v>
      </c>
      <c r="AB103" s="42">
        <v>241699.55</v>
      </c>
      <c r="AD103" s="42">
        <f t="shared" si="68"/>
        <v>5393676.9400000004</v>
      </c>
      <c r="AE103" s="42">
        <f t="shared" si="69"/>
        <v>5076000.8499999996</v>
      </c>
      <c r="AF103" s="42">
        <f t="shared" si="70"/>
        <v>6126367.6299999999</v>
      </c>
      <c r="AG103" s="42">
        <f t="shared" si="71"/>
        <v>5445320.8899999997</v>
      </c>
      <c r="AH103" s="42">
        <f t="shared" si="72"/>
        <v>5480729.7300000004</v>
      </c>
      <c r="AI103" s="42">
        <f t="shared" si="73"/>
        <v>5385850.0499999998</v>
      </c>
      <c r="AJ103" s="42">
        <f t="shared" si="74"/>
        <v>5385850.0499999998</v>
      </c>
      <c r="AK103" s="42">
        <f t="shared" si="75"/>
        <v>5385850.0499999998</v>
      </c>
      <c r="AL103" s="42">
        <f t="shared" si="76"/>
        <v>5385850.0499999998</v>
      </c>
      <c r="AM103" s="42">
        <f t="shared" si="77"/>
        <v>5385850.0499999998</v>
      </c>
      <c r="AN103" s="42">
        <f t="shared" si="78"/>
        <v>5385850.0499999998</v>
      </c>
      <c r="AO103" s="42">
        <f t="shared" si="79"/>
        <v>5385850.0499999998</v>
      </c>
    </row>
    <row r="104" spans="1:41" ht="16.399999999999999" customHeight="1">
      <c r="A104" s="13">
        <v>14102</v>
      </c>
      <c r="B104" s="22" t="s">
        <v>180</v>
      </c>
      <c r="C104" s="42">
        <f>SUMIF(Jan!$A:$A,TB!$A104,Jan!$H:$H)</f>
        <v>487826.74</v>
      </c>
      <c r="D104" s="42">
        <f>SUMIF(Feb!$A:$A,TB!$A104,Feb!$H:$H)</f>
        <v>619682.04</v>
      </c>
      <c r="E104" s="42">
        <f>SUMIF(Mar!$A:$A,TB!$A104,Mar!$H:$H)</f>
        <v>747007.32</v>
      </c>
      <c r="F104" s="42">
        <f>SUMIF(Apr!$A:$A,TB!$A104,Apr!$H:$H)</f>
        <v>696310.75</v>
      </c>
      <c r="G104" s="42">
        <f>SUMIF(May!$A:$A,TB!$A104,May!$H:$H)</f>
        <v>621987.43000000005</v>
      </c>
      <c r="H104" s="42">
        <f>SUMIF(Jun!$A:$A,TB!$A104,Jun!$H:$H)</f>
        <v>472050.7</v>
      </c>
      <c r="I104" s="42">
        <f>SUMIF(Jul!$A:$A,TB!$A104,Jul!$H:$H)</f>
        <v>472050.7</v>
      </c>
      <c r="J104" s="42">
        <f>SUMIF(Aug!$A:$A,TB!$A104,Aug!$H:$H)</f>
        <v>472050.7</v>
      </c>
      <c r="K104" s="42">
        <f>SUMIF(Sep!$A:$A,TB!$A104,Sep!$H:$H)</f>
        <v>472050.7</v>
      </c>
      <c r="L104" s="42">
        <f>SUMIF(Oct!$A:$A,TB!$A104,Oct!$H:$H)</f>
        <v>472050.7</v>
      </c>
      <c r="M104" s="42">
        <f>SUMIF(Nov!$A:$A,TB!$A104,Nov!$H:$H)</f>
        <v>472050.7</v>
      </c>
      <c r="N104" s="178">
        <f>SUMIF(Dec!$A:$A,TB!$A104,Dec!$H:$H)</f>
        <v>472050.7</v>
      </c>
      <c r="O104" s="187"/>
      <c r="P104" s="187"/>
      <c r="Q104" s="182">
        <v>918883.42</v>
      </c>
      <c r="R104" s="42">
        <v>1011399.28</v>
      </c>
      <c r="S104" s="42">
        <v>1126559.0900000001</v>
      </c>
      <c r="T104" s="42">
        <v>940276.58</v>
      </c>
      <c r="U104" s="42">
        <v>828435.62</v>
      </c>
      <c r="V104" s="42">
        <v>672335.17</v>
      </c>
      <c r="W104" s="42">
        <v>489178.58</v>
      </c>
      <c r="X104" s="42">
        <v>588364.06999999995</v>
      </c>
      <c r="Y104" s="42">
        <v>498818.21</v>
      </c>
      <c r="Z104" s="42">
        <v>501685.62</v>
      </c>
      <c r="AA104" s="42">
        <v>652874.52</v>
      </c>
      <c r="AB104" s="42">
        <v>403997.96</v>
      </c>
      <c r="AD104" s="42">
        <f t="shared" si="68"/>
        <v>12279574.699999999</v>
      </c>
      <c r="AE104" s="42">
        <f t="shared" si="69"/>
        <v>15570812.59</v>
      </c>
      <c r="AF104" s="42">
        <f t="shared" si="70"/>
        <v>18816666.190000001</v>
      </c>
      <c r="AG104" s="42">
        <f t="shared" si="71"/>
        <v>17593126.670000002</v>
      </c>
      <c r="AH104" s="42">
        <f t="shared" si="72"/>
        <v>15739391.92</v>
      </c>
      <c r="AI104" s="42">
        <f t="shared" si="73"/>
        <v>11954447.949999999</v>
      </c>
      <c r="AJ104" s="42">
        <f t="shared" si="74"/>
        <v>11954447.949999999</v>
      </c>
      <c r="AK104" s="42">
        <f t="shared" si="75"/>
        <v>11954447.949999999</v>
      </c>
      <c r="AL104" s="42">
        <f t="shared" si="76"/>
        <v>11954447.949999999</v>
      </c>
      <c r="AM104" s="42">
        <f t="shared" si="77"/>
        <v>11954447.949999999</v>
      </c>
      <c r="AN104" s="42">
        <f t="shared" si="78"/>
        <v>11954447.949999999</v>
      </c>
      <c r="AO104" s="42">
        <f t="shared" si="79"/>
        <v>11954447.949999999</v>
      </c>
    </row>
    <row r="105" spans="1:41" ht="16.399999999999999" customHeight="1">
      <c r="A105" s="13">
        <v>14201</v>
      </c>
      <c r="B105" s="14" t="s">
        <v>181</v>
      </c>
      <c r="C105" s="42">
        <f>SUMIF(Jan!$A:$A,TB!$A105,Jan!$H:$H)</f>
        <v>285936.90000000002</v>
      </c>
      <c r="D105" s="42">
        <f>SUMIF(Feb!$A:$A,TB!$A105,Feb!$H:$H)</f>
        <v>160667.26999999999</v>
      </c>
      <c r="E105" s="42">
        <f>SUMIF(Mar!$A:$A,TB!$A105,Mar!$H:$H)</f>
        <v>81632.320000000007</v>
      </c>
      <c r="F105" s="42">
        <f>SUMIF(Apr!$A:$A,TB!$A105,Apr!$H:$H)</f>
        <v>131530.69</v>
      </c>
      <c r="G105" s="42">
        <f>SUMIF(May!$A:$A,TB!$A105,May!$H:$H)</f>
        <v>156346.07</v>
      </c>
      <c r="H105" s="42">
        <f>SUMIF(Jun!$A:$A,TB!$A105,Jun!$H:$H)</f>
        <v>144058.42000000001</v>
      </c>
      <c r="I105" s="42">
        <f>SUMIF(Jul!$A:$A,TB!$A105,Jul!$H:$H)</f>
        <v>144058.42000000001</v>
      </c>
      <c r="J105" s="42">
        <f>SUMIF(Aug!$A:$A,TB!$A105,Aug!$H:$H)</f>
        <v>144058.42000000001</v>
      </c>
      <c r="K105" s="42">
        <f>SUMIF(Sep!$A:$A,TB!$A105,Sep!$H:$H)</f>
        <v>144058.42000000001</v>
      </c>
      <c r="L105" s="42">
        <f>SUMIF(Oct!$A:$A,TB!$A105,Oct!$H:$H)</f>
        <v>144058.42000000001</v>
      </c>
      <c r="M105" s="42">
        <f>SUMIF(Nov!$A:$A,TB!$A105,Nov!$H:$H)</f>
        <v>144058.42000000001</v>
      </c>
      <c r="N105" s="178">
        <f>SUMIF(Dec!$A:$A,TB!$A105,Dec!$H:$H)</f>
        <v>144058.42000000001</v>
      </c>
      <c r="O105" s="187"/>
      <c r="P105" s="187"/>
      <c r="Q105" s="182">
        <v>251890.08</v>
      </c>
      <c r="R105" s="42">
        <v>253999.39</v>
      </c>
      <c r="S105" s="42">
        <v>104191.43</v>
      </c>
      <c r="T105" s="42">
        <v>165293.53</v>
      </c>
      <c r="U105" s="42">
        <v>116173.39</v>
      </c>
      <c r="V105" s="42">
        <v>185013.73</v>
      </c>
      <c r="W105" s="42">
        <v>254063.16</v>
      </c>
      <c r="X105" s="42">
        <v>131880.76999999999</v>
      </c>
      <c r="Y105" s="42">
        <v>279124.40000000002</v>
      </c>
      <c r="Z105" s="42">
        <v>197465.33</v>
      </c>
      <c r="AA105" s="42">
        <v>209891.83</v>
      </c>
      <c r="AB105" s="42">
        <v>279385.18</v>
      </c>
      <c r="AD105" s="42">
        <f t="shared" si="68"/>
        <v>7197603.6500000004</v>
      </c>
      <c r="AE105" s="42">
        <f t="shared" si="69"/>
        <v>4037102.56</v>
      </c>
      <c r="AF105" s="42">
        <f t="shared" si="70"/>
        <v>2056269.16</v>
      </c>
      <c r="AG105" s="42">
        <f t="shared" si="71"/>
        <v>3323280.72</v>
      </c>
      <c r="AH105" s="42">
        <f t="shared" si="72"/>
        <v>3956337.3</v>
      </c>
      <c r="AI105" s="42">
        <f t="shared" si="73"/>
        <v>3648207.46</v>
      </c>
      <c r="AJ105" s="42">
        <f t="shared" si="74"/>
        <v>3648207.46</v>
      </c>
      <c r="AK105" s="42">
        <f t="shared" si="75"/>
        <v>3648207.46</v>
      </c>
      <c r="AL105" s="42">
        <f t="shared" si="76"/>
        <v>3648207.46</v>
      </c>
      <c r="AM105" s="42">
        <f t="shared" si="77"/>
        <v>3648207.46</v>
      </c>
      <c r="AN105" s="42">
        <f t="shared" si="78"/>
        <v>3648207.46</v>
      </c>
      <c r="AO105" s="42">
        <f t="shared" si="79"/>
        <v>3648207.46</v>
      </c>
    </row>
    <row r="106" spans="1:41" ht="16.399999999999999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78">
        <f>SUMIF(Dec!$A:$A,TB!$A106,Dec!$H:$H)</f>
        <v>0</v>
      </c>
      <c r="O106" s="187"/>
      <c r="P106" s="187"/>
      <c r="Q106" s="18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52710.23</v>
      </c>
      <c r="AD106" s="42">
        <f t="shared" si="68"/>
        <v>0</v>
      </c>
      <c r="AE106" s="42">
        <f t="shared" si="69"/>
        <v>0</v>
      </c>
      <c r="AF106" s="42">
        <f t="shared" si="70"/>
        <v>0</v>
      </c>
      <c r="AG106" s="42">
        <f t="shared" si="71"/>
        <v>0</v>
      </c>
      <c r="AH106" s="42">
        <f t="shared" si="72"/>
        <v>0</v>
      </c>
      <c r="AI106" s="42">
        <f t="shared" si="73"/>
        <v>0</v>
      </c>
      <c r="AJ106" s="42">
        <f t="shared" si="74"/>
        <v>0</v>
      </c>
      <c r="AK106" s="42">
        <f t="shared" si="75"/>
        <v>0</v>
      </c>
      <c r="AL106" s="42">
        <f t="shared" si="76"/>
        <v>0</v>
      </c>
      <c r="AM106" s="42">
        <f t="shared" si="77"/>
        <v>0</v>
      </c>
      <c r="AN106" s="42">
        <f t="shared" si="78"/>
        <v>0</v>
      </c>
      <c r="AO106" s="42">
        <f t="shared" si="79"/>
        <v>0</v>
      </c>
    </row>
    <row r="107" spans="1:41" ht="16.399999999999999" customHeight="1">
      <c r="A107" s="13">
        <v>15002</v>
      </c>
      <c r="B107" s="14" t="s">
        <v>183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78">
        <f>SUMIF(Dec!$A:$A,TB!$A107,Dec!$H:$H)</f>
        <v>0</v>
      </c>
      <c r="O107" s="187"/>
      <c r="P107" s="187"/>
      <c r="Q107" s="18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68"/>
        <v>0</v>
      </c>
      <c r="AE107" s="42">
        <f t="shared" si="69"/>
        <v>0</v>
      </c>
      <c r="AF107" s="42">
        <f t="shared" si="70"/>
        <v>0</v>
      </c>
      <c r="AG107" s="42">
        <f t="shared" si="71"/>
        <v>0</v>
      </c>
      <c r="AH107" s="42">
        <f t="shared" si="72"/>
        <v>0</v>
      </c>
      <c r="AI107" s="42">
        <f t="shared" si="73"/>
        <v>0</v>
      </c>
      <c r="AJ107" s="42">
        <f t="shared" si="74"/>
        <v>0</v>
      </c>
      <c r="AK107" s="42">
        <f t="shared" si="75"/>
        <v>0</v>
      </c>
      <c r="AL107" s="42">
        <f t="shared" si="76"/>
        <v>0</v>
      </c>
      <c r="AM107" s="42">
        <f t="shared" si="77"/>
        <v>0</v>
      </c>
      <c r="AN107" s="42">
        <f t="shared" si="78"/>
        <v>0</v>
      </c>
      <c r="AO107" s="42">
        <f t="shared" si="79"/>
        <v>0</v>
      </c>
    </row>
    <row r="108" spans="1:41" ht="16.399999999999999" customHeight="1">
      <c r="A108" s="13">
        <v>15003</v>
      </c>
      <c r="B108" s="14" t="s">
        <v>184</v>
      </c>
      <c r="C108" s="42">
        <f>SUMIF(Jan!$A:$A,TB!$A108,Jan!$H:$H)</f>
        <v>21617.51</v>
      </c>
      <c r="D108" s="42">
        <f>SUMIF(Feb!$A:$A,TB!$A108,Feb!$H:$H)</f>
        <v>4662.95</v>
      </c>
      <c r="E108" s="42">
        <f>SUMIF(Mar!$A:$A,TB!$A108,Mar!$H:$H)</f>
        <v>0</v>
      </c>
      <c r="F108" s="42">
        <f>SUMIF(Apr!$A:$A,TB!$A108,Apr!$H:$H)</f>
        <v>0</v>
      </c>
      <c r="G108" s="42">
        <f>SUMIF(May!$A:$A,TB!$A108,May!$H:$H)</f>
        <v>9504.89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78">
        <f>SUMIF(Dec!$A:$A,TB!$A108,Dec!$H:$H)</f>
        <v>0</v>
      </c>
      <c r="O108" s="187"/>
      <c r="P108" s="187"/>
      <c r="Q108" s="182">
        <v>50010.77</v>
      </c>
      <c r="R108" s="42">
        <v>127509.38</v>
      </c>
      <c r="S108" s="42">
        <v>17963.509999999998</v>
      </c>
      <c r="T108" s="42">
        <v>38821.550000000003</v>
      </c>
      <c r="U108" s="42">
        <v>18004.830000000002</v>
      </c>
      <c r="V108" s="42">
        <v>18108.810000000001</v>
      </c>
      <c r="W108" s="42">
        <v>17907.52</v>
      </c>
      <c r="X108" s="42">
        <v>17397.689999999999</v>
      </c>
      <c r="Y108" s="42">
        <v>17070.400000000001</v>
      </c>
      <c r="Z108" s="42">
        <v>17691.77</v>
      </c>
      <c r="AA108" s="42">
        <v>17464.87</v>
      </c>
      <c r="AB108" s="42">
        <v>20415.02</v>
      </c>
      <c r="AD108" s="42">
        <f t="shared" si="68"/>
        <v>544155.96</v>
      </c>
      <c r="AE108" s="42">
        <f t="shared" si="69"/>
        <v>117166.41</v>
      </c>
      <c r="AF108" s="42">
        <f t="shared" si="70"/>
        <v>0</v>
      </c>
      <c r="AG108" s="42">
        <f t="shared" si="71"/>
        <v>0</v>
      </c>
      <c r="AH108" s="42">
        <f t="shared" si="72"/>
        <v>240521.24</v>
      </c>
      <c r="AI108" s="42">
        <f t="shared" si="73"/>
        <v>0</v>
      </c>
      <c r="AJ108" s="42">
        <f t="shared" si="74"/>
        <v>0</v>
      </c>
      <c r="AK108" s="42">
        <f t="shared" si="75"/>
        <v>0</v>
      </c>
      <c r="AL108" s="42">
        <f t="shared" si="76"/>
        <v>0</v>
      </c>
      <c r="AM108" s="42">
        <f t="shared" si="77"/>
        <v>0</v>
      </c>
      <c r="AN108" s="42">
        <f t="shared" si="78"/>
        <v>0</v>
      </c>
      <c r="AO108" s="42">
        <f t="shared" si="79"/>
        <v>0</v>
      </c>
    </row>
    <row r="109" spans="1:41" ht="16.399999999999999" customHeight="1">
      <c r="A109" s="13">
        <v>15005</v>
      </c>
      <c r="B109" s="14" t="s">
        <v>185</v>
      </c>
      <c r="C109" s="42">
        <f>SUMIF(Jan!$A:$A,TB!$A109,Jan!$H:$H)</f>
        <v>39857.910000000003</v>
      </c>
      <c r="D109" s="42">
        <f>SUMIF(Feb!$A:$A,TB!$A109,Feb!$H:$H)</f>
        <v>35332.51</v>
      </c>
      <c r="E109" s="42">
        <f>SUMIF(Mar!$A:$A,TB!$A109,Mar!$H:$H)</f>
        <v>30802.92</v>
      </c>
      <c r="F109" s="42">
        <f>SUMIF(Apr!$A:$A,TB!$A109,Apr!$H:$H)</f>
        <v>26273.33</v>
      </c>
      <c r="G109" s="42">
        <f>SUMIF(May!$A:$A,TB!$A109,May!$H:$H)</f>
        <v>21743.69</v>
      </c>
      <c r="H109" s="42">
        <f>SUMIF(Jun!$A:$A,TB!$A109,Jun!$H:$H)</f>
        <v>17695.68</v>
      </c>
      <c r="I109" s="42">
        <f>SUMIF(Jul!$A:$A,TB!$A109,Jul!$H:$H)</f>
        <v>17695.68</v>
      </c>
      <c r="J109" s="42">
        <f>SUMIF(Aug!$A:$A,TB!$A109,Aug!$H:$H)</f>
        <v>17695.68</v>
      </c>
      <c r="K109" s="42">
        <f>SUMIF(Sep!$A:$A,TB!$A109,Sep!$H:$H)</f>
        <v>17695.68</v>
      </c>
      <c r="L109" s="42">
        <f>SUMIF(Oct!$A:$A,TB!$A109,Oct!$H:$H)</f>
        <v>17695.68</v>
      </c>
      <c r="M109" s="42">
        <f>SUMIF(Nov!$A:$A,TB!$A109,Nov!$H:$H)</f>
        <v>17695.68</v>
      </c>
      <c r="N109" s="178">
        <f>SUMIF(Dec!$A:$A,TB!$A109,Dec!$H:$H)</f>
        <v>17695.68</v>
      </c>
      <c r="O109" s="187"/>
      <c r="P109" s="187"/>
      <c r="Q109" s="182">
        <v>47309.16</v>
      </c>
      <c r="R109" s="42">
        <v>43800.06</v>
      </c>
      <c r="S109" s="42">
        <v>39066.97</v>
      </c>
      <c r="T109" s="42">
        <v>34827.75</v>
      </c>
      <c r="U109" s="42">
        <v>30820.73</v>
      </c>
      <c r="V109" s="42">
        <v>26388.16</v>
      </c>
      <c r="W109" s="42">
        <v>22255.59</v>
      </c>
      <c r="X109" s="42">
        <v>17823.04</v>
      </c>
      <c r="Y109" s="42">
        <v>35952.42</v>
      </c>
      <c r="Z109" s="42">
        <v>31170.89</v>
      </c>
      <c r="AA109" s="42">
        <v>31514.04</v>
      </c>
      <c r="AB109" s="42">
        <v>36036.519999999997</v>
      </c>
      <c r="AD109" s="42">
        <f t="shared" si="68"/>
        <v>1003303.31</v>
      </c>
      <c r="AE109" s="42">
        <f t="shared" si="69"/>
        <v>887803.51</v>
      </c>
      <c r="AF109" s="42">
        <f t="shared" si="70"/>
        <v>775907.07</v>
      </c>
      <c r="AG109" s="42">
        <f t="shared" si="71"/>
        <v>663827.21</v>
      </c>
      <c r="AH109" s="42">
        <f t="shared" si="72"/>
        <v>550224.07999999996</v>
      </c>
      <c r="AI109" s="42">
        <f t="shared" si="73"/>
        <v>448134.25</v>
      </c>
      <c r="AJ109" s="42">
        <f t="shared" si="74"/>
        <v>448134.25</v>
      </c>
      <c r="AK109" s="42">
        <f t="shared" si="75"/>
        <v>448134.25</v>
      </c>
      <c r="AL109" s="42">
        <f t="shared" si="76"/>
        <v>448134.25</v>
      </c>
      <c r="AM109" s="42">
        <f t="shared" si="77"/>
        <v>448134.25</v>
      </c>
      <c r="AN109" s="42">
        <f t="shared" si="78"/>
        <v>448134.25</v>
      </c>
      <c r="AO109" s="42">
        <f t="shared" si="79"/>
        <v>448134.25</v>
      </c>
    </row>
    <row r="110" spans="1:41" ht="16.399999999999999" customHeight="1">
      <c r="A110" s="13">
        <v>15007</v>
      </c>
      <c r="B110" s="14" t="s">
        <v>186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8">
        <f>SUMIF(Dec!$A:$A,TB!$A110,Dec!$H:$H)</f>
        <v>0</v>
      </c>
      <c r="O110" s="187"/>
      <c r="P110" s="187"/>
      <c r="Q110" s="18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68"/>
        <v>0</v>
      </c>
      <c r="AE110" s="42">
        <f t="shared" si="69"/>
        <v>0</v>
      </c>
      <c r="AF110" s="42">
        <f t="shared" si="70"/>
        <v>0</v>
      </c>
      <c r="AG110" s="42">
        <f t="shared" si="71"/>
        <v>0</v>
      </c>
      <c r="AH110" s="42">
        <f t="shared" si="72"/>
        <v>0</v>
      </c>
      <c r="AI110" s="42">
        <f t="shared" si="73"/>
        <v>0</v>
      </c>
      <c r="AJ110" s="42">
        <f t="shared" si="74"/>
        <v>0</v>
      </c>
      <c r="AK110" s="42">
        <f t="shared" si="75"/>
        <v>0</v>
      </c>
      <c r="AL110" s="42">
        <f t="shared" si="76"/>
        <v>0</v>
      </c>
      <c r="AM110" s="42">
        <f t="shared" si="77"/>
        <v>0</v>
      </c>
      <c r="AN110" s="42">
        <f t="shared" si="78"/>
        <v>0</v>
      </c>
      <c r="AO110" s="42">
        <f t="shared" si="79"/>
        <v>0</v>
      </c>
    </row>
    <row r="111" spans="1:41" ht="16.399999999999999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78">
        <f>SUMIF(Dec!$A:$A,TB!$A111,Dec!$H:$H)</f>
        <v>0</v>
      </c>
      <c r="O111" s="187"/>
      <c r="P111" s="187"/>
      <c r="Q111" s="18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68"/>
        <v>0</v>
      </c>
      <c r="AE111" s="42">
        <f t="shared" si="69"/>
        <v>0</v>
      </c>
      <c r="AF111" s="42">
        <f t="shared" si="70"/>
        <v>0</v>
      </c>
      <c r="AG111" s="42">
        <f t="shared" si="71"/>
        <v>0</v>
      </c>
      <c r="AH111" s="42">
        <f t="shared" si="72"/>
        <v>0</v>
      </c>
      <c r="AI111" s="42">
        <f t="shared" si="73"/>
        <v>0</v>
      </c>
      <c r="AJ111" s="42">
        <f t="shared" si="74"/>
        <v>0</v>
      </c>
      <c r="AK111" s="42">
        <f t="shared" si="75"/>
        <v>0</v>
      </c>
      <c r="AL111" s="42">
        <f t="shared" si="76"/>
        <v>0</v>
      </c>
      <c r="AM111" s="42">
        <f t="shared" si="77"/>
        <v>0</v>
      </c>
      <c r="AN111" s="42">
        <f t="shared" si="78"/>
        <v>0</v>
      </c>
      <c r="AO111" s="42">
        <f t="shared" si="79"/>
        <v>0</v>
      </c>
    </row>
    <row r="112" spans="1:41" ht="16.399999999999999" customHeight="1">
      <c r="A112" s="13">
        <v>15014</v>
      </c>
      <c r="B112" s="14" t="s">
        <v>188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8">
        <f>SUMIF(Dec!$A:$A,TB!$A112,Dec!$H:$H)</f>
        <v>0</v>
      </c>
      <c r="O112" s="187"/>
      <c r="P112" s="187"/>
      <c r="Q112" s="18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68"/>
        <v>0</v>
      </c>
      <c r="AE112" s="42">
        <f t="shared" si="69"/>
        <v>0</v>
      </c>
      <c r="AF112" s="42">
        <f t="shared" si="70"/>
        <v>0</v>
      </c>
      <c r="AG112" s="42">
        <f t="shared" si="71"/>
        <v>0</v>
      </c>
      <c r="AH112" s="42">
        <f t="shared" si="72"/>
        <v>0</v>
      </c>
      <c r="AI112" s="42">
        <f t="shared" si="73"/>
        <v>0</v>
      </c>
      <c r="AJ112" s="42">
        <f t="shared" si="74"/>
        <v>0</v>
      </c>
      <c r="AK112" s="42">
        <f t="shared" si="75"/>
        <v>0</v>
      </c>
      <c r="AL112" s="42">
        <f t="shared" si="76"/>
        <v>0</v>
      </c>
      <c r="AM112" s="42">
        <f t="shared" si="77"/>
        <v>0</v>
      </c>
      <c r="AN112" s="42">
        <f t="shared" si="78"/>
        <v>0</v>
      </c>
      <c r="AO112" s="42">
        <f t="shared" si="79"/>
        <v>0</v>
      </c>
    </row>
    <row r="113" spans="1:41" ht="16.399999999999999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8">
        <f>SUMIF(Dec!$A:$A,TB!$A113,Dec!$H:$H)</f>
        <v>0</v>
      </c>
      <c r="O113" s="187"/>
      <c r="P113" s="187"/>
      <c r="Q113" s="18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68"/>
        <v>0</v>
      </c>
      <c r="AE113" s="42">
        <f t="shared" si="69"/>
        <v>0</v>
      </c>
      <c r="AF113" s="42">
        <f t="shared" si="70"/>
        <v>0</v>
      </c>
      <c r="AG113" s="42">
        <f t="shared" si="71"/>
        <v>0</v>
      </c>
      <c r="AH113" s="42">
        <f t="shared" si="72"/>
        <v>0</v>
      </c>
      <c r="AI113" s="42">
        <f t="shared" si="73"/>
        <v>0</v>
      </c>
      <c r="AJ113" s="42">
        <f t="shared" si="74"/>
        <v>0</v>
      </c>
      <c r="AK113" s="42">
        <f t="shared" si="75"/>
        <v>0</v>
      </c>
      <c r="AL113" s="42">
        <f t="shared" si="76"/>
        <v>0</v>
      </c>
      <c r="AM113" s="42">
        <f t="shared" si="77"/>
        <v>0</v>
      </c>
      <c r="AN113" s="42">
        <f t="shared" si="78"/>
        <v>0</v>
      </c>
      <c r="AO113" s="42">
        <f t="shared" si="79"/>
        <v>0</v>
      </c>
    </row>
    <row r="114" spans="1:41" ht="16.399999999999999" customHeight="1">
      <c r="A114" s="13"/>
      <c r="B114" s="21"/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8">
        <f>SUMIF(Dec!$A:$A,TB!$A114,Dec!$H:$H)</f>
        <v>0</v>
      </c>
      <c r="O114" s="187"/>
      <c r="P114" s="187"/>
      <c r="Q114" s="18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68"/>
        <v>0</v>
      </c>
      <c r="AE114" s="42">
        <f t="shared" si="69"/>
        <v>0</v>
      </c>
      <c r="AF114" s="42">
        <f t="shared" si="70"/>
        <v>0</v>
      </c>
      <c r="AG114" s="42">
        <f t="shared" si="71"/>
        <v>0</v>
      </c>
      <c r="AH114" s="42">
        <f t="shared" si="72"/>
        <v>0</v>
      </c>
      <c r="AI114" s="42">
        <f t="shared" si="73"/>
        <v>0</v>
      </c>
      <c r="AJ114" s="42">
        <f t="shared" si="74"/>
        <v>0</v>
      </c>
      <c r="AK114" s="42">
        <f t="shared" si="75"/>
        <v>0</v>
      </c>
      <c r="AL114" s="42">
        <f t="shared" si="76"/>
        <v>0</v>
      </c>
      <c r="AM114" s="42">
        <f t="shared" si="77"/>
        <v>0</v>
      </c>
      <c r="AN114" s="42">
        <f t="shared" si="78"/>
        <v>0</v>
      </c>
      <c r="AO114" s="42">
        <f t="shared" si="79"/>
        <v>0</v>
      </c>
    </row>
    <row r="115" spans="1:41" ht="16.399999999999999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78">
        <f>SUMIF(Dec!$A:$A,TB!$A115,Dec!$H:$H)</f>
        <v>0</v>
      </c>
      <c r="O115" s="187"/>
      <c r="P115" s="187"/>
      <c r="Q115" s="18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68"/>
        <v>0</v>
      </c>
      <c r="AE115" s="42">
        <f t="shared" si="69"/>
        <v>0</v>
      </c>
      <c r="AF115" s="42">
        <f t="shared" si="70"/>
        <v>0</v>
      </c>
      <c r="AG115" s="42">
        <f t="shared" si="71"/>
        <v>0</v>
      </c>
      <c r="AH115" s="42">
        <f t="shared" si="72"/>
        <v>0</v>
      </c>
      <c r="AI115" s="42">
        <f t="shared" si="73"/>
        <v>0</v>
      </c>
      <c r="AJ115" s="42">
        <f t="shared" si="74"/>
        <v>0</v>
      </c>
      <c r="AK115" s="42">
        <f t="shared" si="75"/>
        <v>0</v>
      </c>
      <c r="AL115" s="42">
        <f t="shared" si="76"/>
        <v>0</v>
      </c>
      <c r="AM115" s="42">
        <f t="shared" si="77"/>
        <v>0</v>
      </c>
      <c r="AN115" s="42">
        <f t="shared" si="78"/>
        <v>0</v>
      </c>
      <c r="AO115" s="42">
        <f t="shared" si="79"/>
        <v>0</v>
      </c>
    </row>
    <row r="116" spans="1:41" ht="16.399999999999999" customHeight="1">
      <c r="A116" s="17" t="s">
        <v>8</v>
      </c>
      <c r="B116" s="18"/>
      <c r="C116" s="19">
        <f t="shared" ref="C116" si="80">ROUND(SUM(C102:C115),2)</f>
        <v>1049511.94</v>
      </c>
      <c r="D116" s="19">
        <f t="shared" ref="D116:N116" si="81">ROUND(SUM(D102:D115),2)</f>
        <v>1022357.77</v>
      </c>
      <c r="E116" s="19">
        <f t="shared" si="81"/>
        <v>1102654.69</v>
      </c>
      <c r="F116" s="19">
        <f t="shared" si="81"/>
        <v>1069632.77</v>
      </c>
      <c r="G116" s="19">
        <f t="shared" si="81"/>
        <v>1026168.91</v>
      </c>
      <c r="H116" s="19">
        <f t="shared" si="81"/>
        <v>846478.3</v>
      </c>
      <c r="I116" s="19">
        <f t="shared" si="81"/>
        <v>846478.3</v>
      </c>
      <c r="J116" s="19">
        <f t="shared" si="81"/>
        <v>846478.3</v>
      </c>
      <c r="K116" s="19">
        <f t="shared" si="81"/>
        <v>846478.3</v>
      </c>
      <c r="L116" s="19">
        <f t="shared" si="81"/>
        <v>846478.3</v>
      </c>
      <c r="M116" s="19">
        <f t="shared" si="81"/>
        <v>846478.3</v>
      </c>
      <c r="N116" s="172">
        <f t="shared" si="81"/>
        <v>846478.3</v>
      </c>
      <c r="O116" s="177"/>
      <c r="P116" s="177"/>
      <c r="Q116" s="173">
        <v>1550157.41</v>
      </c>
      <c r="R116" s="19">
        <v>1703899.39</v>
      </c>
      <c r="S116" s="19">
        <v>1592442.6</v>
      </c>
      <c r="T116" s="19">
        <v>1342643.19</v>
      </c>
      <c r="U116" s="19">
        <v>1230088</v>
      </c>
      <c r="V116" s="19">
        <v>1135082</v>
      </c>
      <c r="W116" s="19">
        <v>1029907.15</v>
      </c>
      <c r="X116" s="19">
        <v>1074554.25</v>
      </c>
      <c r="Y116" s="19">
        <v>1060363.8600000001</v>
      </c>
      <c r="Z116" s="19">
        <v>1022986.44</v>
      </c>
      <c r="AA116" s="19">
        <v>1144892.24</v>
      </c>
      <c r="AB116" s="19">
        <v>1034244.46</v>
      </c>
      <c r="AD116" s="19">
        <f t="shared" ref="AD116" si="82">ROUND(SUM(AD102:AD115),2)</f>
        <v>26418314.559999999</v>
      </c>
      <c r="AE116" s="19">
        <f t="shared" ref="AE116:AO116" si="83">ROUND(SUM(AE102:AE115),2)</f>
        <v>25688885.920000002</v>
      </c>
      <c r="AF116" s="19">
        <f t="shared" si="83"/>
        <v>27775210.050000001</v>
      </c>
      <c r="AG116" s="19">
        <f t="shared" si="83"/>
        <v>27025555.489999998</v>
      </c>
      <c r="AH116" s="19">
        <f t="shared" si="83"/>
        <v>25967204.27</v>
      </c>
      <c r="AI116" s="19">
        <f t="shared" si="83"/>
        <v>21436639.710000001</v>
      </c>
      <c r="AJ116" s="19">
        <f t="shared" si="83"/>
        <v>21436639.710000001</v>
      </c>
      <c r="AK116" s="19">
        <f t="shared" si="83"/>
        <v>21436639.710000001</v>
      </c>
      <c r="AL116" s="19">
        <f t="shared" si="83"/>
        <v>21436639.710000001</v>
      </c>
      <c r="AM116" s="19">
        <f t="shared" si="83"/>
        <v>21436639.710000001</v>
      </c>
      <c r="AN116" s="19">
        <f t="shared" si="83"/>
        <v>21436639.710000001</v>
      </c>
      <c r="AO116" s="217">
        <f t="shared" si="83"/>
        <v>21436639.710000001</v>
      </c>
    </row>
    <row r="117" spans="1:41" ht="16.399999999999999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8">
        <f>SUMIF(Dec!$A:$A,TB!$A117,Dec!$H:$H)</f>
        <v>0</v>
      </c>
      <c r="O117" s="187"/>
      <c r="P117" s="187"/>
      <c r="Q117" s="18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8" si="84">ROUND(C117*AD$2,2)</f>
        <v>0</v>
      </c>
      <c r="AE117" s="42">
        <f t="shared" ref="AE117:AE148" si="85">ROUND(D117*AE$2,2)</f>
        <v>0</v>
      </c>
      <c r="AF117" s="42">
        <f t="shared" ref="AF117:AF148" si="86">ROUND(E117*AF$2,2)</f>
        <v>0</v>
      </c>
      <c r="AG117" s="42">
        <f t="shared" ref="AG117:AG148" si="87">ROUND(F117*AG$2,2)</f>
        <v>0</v>
      </c>
      <c r="AH117" s="42">
        <f t="shared" ref="AH117:AH148" si="88">ROUND(G117*AH$2,2)</f>
        <v>0</v>
      </c>
      <c r="AI117" s="42">
        <f t="shared" ref="AI117:AI148" si="89">ROUND(H117*AI$2,2)</f>
        <v>0</v>
      </c>
      <c r="AJ117" s="42">
        <f t="shared" ref="AJ117:AJ148" si="90">ROUND(I117*AJ$2,2)</f>
        <v>0</v>
      </c>
      <c r="AK117" s="42">
        <f t="shared" ref="AK117:AK148" si="91">ROUND(J117*AK$2,2)</f>
        <v>0</v>
      </c>
      <c r="AL117" s="42">
        <f t="shared" ref="AL117:AL148" si="92">ROUND(K117*AL$2,2)</f>
        <v>0</v>
      </c>
      <c r="AM117" s="42">
        <f t="shared" ref="AM117:AM148" si="93">ROUND(L117*AM$2,2)</f>
        <v>0</v>
      </c>
      <c r="AN117" s="42">
        <f t="shared" ref="AN117:AN148" si="94">ROUND(M117*AN$2,2)</f>
        <v>0</v>
      </c>
      <c r="AO117" s="42">
        <f t="shared" ref="AO117:AO148" si="95">ROUND(N117*AO$2,2)</f>
        <v>0</v>
      </c>
    </row>
    <row r="118" spans="1:41" ht="16.399999999999999" customHeight="1">
      <c r="A118" s="20">
        <v>15110</v>
      </c>
      <c r="B118" s="14" t="s">
        <v>190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78">
        <f>SUMIF(Dec!$A:$A,TB!$A118,Dec!$H:$H)</f>
        <v>0</v>
      </c>
      <c r="O118" s="187"/>
      <c r="P118" s="187"/>
      <c r="Q118" s="18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84"/>
        <v>0</v>
      </c>
      <c r="AE118" s="42">
        <f t="shared" si="85"/>
        <v>0</v>
      </c>
      <c r="AF118" s="42">
        <f t="shared" si="86"/>
        <v>0</v>
      </c>
      <c r="AG118" s="42">
        <f t="shared" si="87"/>
        <v>0</v>
      </c>
      <c r="AH118" s="42">
        <f t="shared" si="88"/>
        <v>0</v>
      </c>
      <c r="AI118" s="42">
        <f t="shared" si="89"/>
        <v>0</v>
      </c>
      <c r="AJ118" s="42">
        <f t="shared" si="90"/>
        <v>0</v>
      </c>
      <c r="AK118" s="42">
        <f t="shared" si="91"/>
        <v>0</v>
      </c>
      <c r="AL118" s="42">
        <f t="shared" si="92"/>
        <v>0</v>
      </c>
      <c r="AM118" s="42">
        <f t="shared" si="93"/>
        <v>0</v>
      </c>
      <c r="AN118" s="42">
        <f t="shared" si="94"/>
        <v>0</v>
      </c>
      <c r="AO118" s="42">
        <f t="shared" si="95"/>
        <v>0</v>
      </c>
    </row>
    <row r="119" spans="1:41" ht="16.399999999999999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8">
        <f>SUMIF(Dec!$A:$A,TB!$A119,Dec!$H:$H)</f>
        <v>0</v>
      </c>
      <c r="O119" s="187"/>
      <c r="P119" s="187"/>
      <c r="Q119" s="18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84"/>
        <v>0</v>
      </c>
      <c r="AE119" s="42">
        <f t="shared" si="85"/>
        <v>0</v>
      </c>
      <c r="AF119" s="42">
        <f t="shared" si="86"/>
        <v>0</v>
      </c>
      <c r="AG119" s="42">
        <f t="shared" si="87"/>
        <v>0</v>
      </c>
      <c r="AH119" s="42">
        <f t="shared" si="88"/>
        <v>0</v>
      </c>
      <c r="AI119" s="42">
        <f t="shared" si="89"/>
        <v>0</v>
      </c>
      <c r="AJ119" s="42">
        <f t="shared" si="90"/>
        <v>0</v>
      </c>
      <c r="AK119" s="42">
        <f t="shared" si="91"/>
        <v>0</v>
      </c>
      <c r="AL119" s="42">
        <f t="shared" si="92"/>
        <v>0</v>
      </c>
      <c r="AM119" s="42">
        <f t="shared" si="93"/>
        <v>0</v>
      </c>
      <c r="AN119" s="42">
        <f t="shared" si="94"/>
        <v>0</v>
      </c>
      <c r="AO119" s="42">
        <f t="shared" si="95"/>
        <v>0</v>
      </c>
    </row>
    <row r="120" spans="1:41" ht="16.399999999999999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8">
        <f>SUMIF(Dec!$A:$A,TB!$A120,Dec!$H:$H)</f>
        <v>0</v>
      </c>
      <c r="O120" s="187"/>
      <c r="P120" s="187"/>
      <c r="Q120" s="18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84"/>
        <v>0</v>
      </c>
      <c r="AE120" s="42">
        <f t="shared" si="85"/>
        <v>0</v>
      </c>
      <c r="AF120" s="42">
        <f t="shared" si="86"/>
        <v>0</v>
      </c>
      <c r="AG120" s="42">
        <f t="shared" si="87"/>
        <v>0</v>
      </c>
      <c r="AH120" s="42">
        <f t="shared" si="88"/>
        <v>0</v>
      </c>
      <c r="AI120" s="42">
        <f t="shared" si="89"/>
        <v>0</v>
      </c>
      <c r="AJ120" s="42">
        <f t="shared" si="90"/>
        <v>0</v>
      </c>
      <c r="AK120" s="42">
        <f t="shared" si="91"/>
        <v>0</v>
      </c>
      <c r="AL120" s="42">
        <f t="shared" si="92"/>
        <v>0</v>
      </c>
      <c r="AM120" s="42">
        <f t="shared" si="93"/>
        <v>0</v>
      </c>
      <c r="AN120" s="42">
        <f t="shared" si="94"/>
        <v>0</v>
      </c>
      <c r="AO120" s="42">
        <f t="shared" si="95"/>
        <v>0</v>
      </c>
    </row>
    <row r="121" spans="1:41" ht="16.399999999999999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8">
        <f>SUMIF(Dec!$A:$A,TB!$A121,Dec!$H:$H)</f>
        <v>0</v>
      </c>
      <c r="O121" s="187"/>
      <c r="P121" s="187"/>
      <c r="Q121" s="18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84"/>
        <v>0</v>
      </c>
      <c r="AE121" s="42">
        <f t="shared" si="85"/>
        <v>0</v>
      </c>
      <c r="AF121" s="42">
        <f t="shared" si="86"/>
        <v>0</v>
      </c>
      <c r="AG121" s="42">
        <f t="shared" si="87"/>
        <v>0</v>
      </c>
      <c r="AH121" s="42">
        <f t="shared" si="88"/>
        <v>0</v>
      </c>
      <c r="AI121" s="42">
        <f t="shared" si="89"/>
        <v>0</v>
      </c>
      <c r="AJ121" s="42">
        <f t="shared" si="90"/>
        <v>0</v>
      </c>
      <c r="AK121" s="42">
        <f t="shared" si="91"/>
        <v>0</v>
      </c>
      <c r="AL121" s="42">
        <f t="shared" si="92"/>
        <v>0</v>
      </c>
      <c r="AM121" s="42">
        <f t="shared" si="93"/>
        <v>0</v>
      </c>
      <c r="AN121" s="42">
        <f t="shared" si="94"/>
        <v>0</v>
      </c>
      <c r="AO121" s="42">
        <f t="shared" si="95"/>
        <v>0</v>
      </c>
    </row>
    <row r="122" spans="1:41" ht="16.399999999999999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8">
        <f>SUMIF(Dec!$A:$A,TB!$A122,Dec!$H:$H)</f>
        <v>0</v>
      </c>
      <c r="O122" s="187"/>
      <c r="P122" s="187"/>
      <c r="Q122" s="18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84"/>
        <v>0</v>
      </c>
      <c r="AE122" s="42">
        <f t="shared" si="85"/>
        <v>0</v>
      </c>
      <c r="AF122" s="42">
        <f t="shared" si="86"/>
        <v>0</v>
      </c>
      <c r="AG122" s="42">
        <f t="shared" si="87"/>
        <v>0</v>
      </c>
      <c r="AH122" s="42">
        <f t="shared" si="88"/>
        <v>0</v>
      </c>
      <c r="AI122" s="42">
        <f t="shared" si="89"/>
        <v>0</v>
      </c>
      <c r="AJ122" s="42">
        <f t="shared" si="90"/>
        <v>0</v>
      </c>
      <c r="AK122" s="42">
        <f t="shared" si="91"/>
        <v>0</v>
      </c>
      <c r="AL122" s="42">
        <f t="shared" si="92"/>
        <v>0</v>
      </c>
      <c r="AM122" s="42">
        <f t="shared" si="93"/>
        <v>0</v>
      </c>
      <c r="AN122" s="42">
        <f t="shared" si="94"/>
        <v>0</v>
      </c>
      <c r="AO122" s="42">
        <f t="shared" si="95"/>
        <v>0</v>
      </c>
    </row>
    <row r="123" spans="1:41" ht="16.399999999999999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8">
        <f>SUMIF(Dec!$A:$A,TB!$A123,Dec!$H:$H)</f>
        <v>0</v>
      </c>
      <c r="O123" s="187"/>
      <c r="P123" s="187"/>
      <c r="Q123" s="18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84"/>
        <v>0</v>
      </c>
      <c r="AE123" s="42">
        <f t="shared" si="85"/>
        <v>0</v>
      </c>
      <c r="AF123" s="42">
        <f t="shared" si="86"/>
        <v>0</v>
      </c>
      <c r="AG123" s="42">
        <f t="shared" si="87"/>
        <v>0</v>
      </c>
      <c r="AH123" s="42">
        <f t="shared" si="88"/>
        <v>0</v>
      </c>
      <c r="AI123" s="42">
        <f t="shared" si="89"/>
        <v>0</v>
      </c>
      <c r="AJ123" s="42">
        <f t="shared" si="90"/>
        <v>0</v>
      </c>
      <c r="AK123" s="42">
        <f t="shared" si="91"/>
        <v>0</v>
      </c>
      <c r="AL123" s="42">
        <f t="shared" si="92"/>
        <v>0</v>
      </c>
      <c r="AM123" s="42">
        <f t="shared" si="93"/>
        <v>0</v>
      </c>
      <c r="AN123" s="42">
        <f t="shared" si="94"/>
        <v>0</v>
      </c>
      <c r="AO123" s="42">
        <f t="shared" si="95"/>
        <v>0</v>
      </c>
    </row>
    <row r="124" spans="1:41" ht="16.399999999999999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8">
        <f>SUMIF(Dec!$A:$A,TB!$A124,Dec!$H:$H)</f>
        <v>0</v>
      </c>
      <c r="O124" s="187"/>
      <c r="P124" s="187"/>
      <c r="Q124" s="18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84"/>
        <v>0</v>
      </c>
      <c r="AE124" s="42">
        <f t="shared" si="85"/>
        <v>0</v>
      </c>
      <c r="AF124" s="42">
        <f t="shared" si="86"/>
        <v>0</v>
      </c>
      <c r="AG124" s="42">
        <f t="shared" si="87"/>
        <v>0</v>
      </c>
      <c r="AH124" s="42">
        <f t="shared" si="88"/>
        <v>0</v>
      </c>
      <c r="AI124" s="42">
        <f t="shared" si="89"/>
        <v>0</v>
      </c>
      <c r="AJ124" s="42">
        <f t="shared" si="90"/>
        <v>0</v>
      </c>
      <c r="AK124" s="42">
        <f t="shared" si="91"/>
        <v>0</v>
      </c>
      <c r="AL124" s="42">
        <f t="shared" si="92"/>
        <v>0</v>
      </c>
      <c r="AM124" s="42">
        <f t="shared" si="93"/>
        <v>0</v>
      </c>
      <c r="AN124" s="42">
        <f t="shared" si="94"/>
        <v>0</v>
      </c>
      <c r="AO124" s="42">
        <f t="shared" si="95"/>
        <v>0</v>
      </c>
    </row>
    <row r="125" spans="1:41" ht="16.399999999999999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8">
        <f>SUMIF(Dec!$A:$A,TB!$A125,Dec!$H:$H)</f>
        <v>0</v>
      </c>
      <c r="O125" s="187"/>
      <c r="P125" s="187"/>
      <c r="Q125" s="182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84"/>
        <v>0</v>
      </c>
      <c r="AE125" s="42">
        <f t="shared" si="85"/>
        <v>0</v>
      </c>
      <c r="AF125" s="42">
        <f t="shared" si="86"/>
        <v>0</v>
      </c>
      <c r="AG125" s="42">
        <f t="shared" si="87"/>
        <v>0</v>
      </c>
      <c r="AH125" s="42">
        <f t="shared" si="88"/>
        <v>0</v>
      </c>
      <c r="AI125" s="42">
        <f t="shared" si="89"/>
        <v>0</v>
      </c>
      <c r="AJ125" s="42">
        <f t="shared" si="90"/>
        <v>0</v>
      </c>
      <c r="AK125" s="42">
        <f t="shared" si="91"/>
        <v>0</v>
      </c>
      <c r="AL125" s="42">
        <f t="shared" si="92"/>
        <v>0</v>
      </c>
      <c r="AM125" s="42">
        <f t="shared" si="93"/>
        <v>0</v>
      </c>
      <c r="AN125" s="42">
        <f t="shared" si="94"/>
        <v>0</v>
      </c>
      <c r="AO125" s="42">
        <f t="shared" si="95"/>
        <v>0</v>
      </c>
    </row>
    <row r="126" spans="1:41" ht="16.399999999999999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8">
        <f>SUMIF(Dec!$A:$A,TB!$A126,Dec!$H:$H)</f>
        <v>0</v>
      </c>
      <c r="O126" s="187"/>
      <c r="P126" s="187"/>
      <c r="Q126" s="182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84"/>
        <v>0</v>
      </c>
      <c r="AE126" s="42">
        <f t="shared" si="85"/>
        <v>0</v>
      </c>
      <c r="AF126" s="42">
        <f t="shared" si="86"/>
        <v>0</v>
      </c>
      <c r="AG126" s="42">
        <f t="shared" si="87"/>
        <v>0</v>
      </c>
      <c r="AH126" s="42">
        <f t="shared" si="88"/>
        <v>0</v>
      </c>
      <c r="AI126" s="42">
        <f t="shared" si="89"/>
        <v>0</v>
      </c>
      <c r="AJ126" s="42">
        <f t="shared" si="90"/>
        <v>0</v>
      </c>
      <c r="AK126" s="42">
        <f t="shared" si="91"/>
        <v>0</v>
      </c>
      <c r="AL126" s="42">
        <f t="shared" si="92"/>
        <v>0</v>
      </c>
      <c r="AM126" s="42">
        <f t="shared" si="93"/>
        <v>0</v>
      </c>
      <c r="AN126" s="42">
        <f t="shared" si="94"/>
        <v>0</v>
      </c>
      <c r="AO126" s="42">
        <f t="shared" si="95"/>
        <v>0</v>
      </c>
    </row>
    <row r="127" spans="1:41" ht="16.399999999999999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8">
        <f>SUMIF(Dec!$A:$A,TB!$A127,Dec!$H:$H)</f>
        <v>0</v>
      </c>
      <c r="O127" s="187"/>
      <c r="P127" s="187"/>
      <c r="Q127" s="18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84"/>
        <v>0</v>
      </c>
      <c r="AE127" s="42">
        <f t="shared" si="85"/>
        <v>0</v>
      </c>
      <c r="AF127" s="42">
        <f t="shared" si="86"/>
        <v>0</v>
      </c>
      <c r="AG127" s="42">
        <f t="shared" si="87"/>
        <v>0</v>
      </c>
      <c r="AH127" s="42">
        <f t="shared" si="88"/>
        <v>0</v>
      </c>
      <c r="AI127" s="42">
        <f t="shared" si="89"/>
        <v>0</v>
      </c>
      <c r="AJ127" s="42">
        <f t="shared" si="90"/>
        <v>0</v>
      </c>
      <c r="AK127" s="42">
        <f t="shared" si="91"/>
        <v>0</v>
      </c>
      <c r="AL127" s="42">
        <f t="shared" si="92"/>
        <v>0</v>
      </c>
      <c r="AM127" s="42">
        <f t="shared" si="93"/>
        <v>0</v>
      </c>
      <c r="AN127" s="42">
        <f t="shared" si="94"/>
        <v>0</v>
      </c>
      <c r="AO127" s="42">
        <f t="shared" si="95"/>
        <v>0</v>
      </c>
    </row>
    <row r="128" spans="1:41" ht="16.399999999999999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8">
        <f>SUMIF(Dec!$A:$A,TB!$A128,Dec!$H:$H)</f>
        <v>0</v>
      </c>
      <c r="O128" s="187"/>
      <c r="P128" s="187"/>
      <c r="Q128" s="18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84"/>
        <v>0</v>
      </c>
      <c r="AE128" s="42">
        <f t="shared" si="85"/>
        <v>0</v>
      </c>
      <c r="AF128" s="42">
        <f t="shared" si="86"/>
        <v>0</v>
      </c>
      <c r="AG128" s="42">
        <f t="shared" si="87"/>
        <v>0</v>
      </c>
      <c r="AH128" s="42">
        <f t="shared" si="88"/>
        <v>0</v>
      </c>
      <c r="AI128" s="42">
        <f t="shared" si="89"/>
        <v>0</v>
      </c>
      <c r="AJ128" s="42">
        <f t="shared" si="90"/>
        <v>0</v>
      </c>
      <c r="AK128" s="42">
        <f t="shared" si="91"/>
        <v>0</v>
      </c>
      <c r="AL128" s="42">
        <f t="shared" si="92"/>
        <v>0</v>
      </c>
      <c r="AM128" s="42">
        <f t="shared" si="93"/>
        <v>0</v>
      </c>
      <c r="AN128" s="42">
        <f t="shared" si="94"/>
        <v>0</v>
      </c>
      <c r="AO128" s="42">
        <f t="shared" si="95"/>
        <v>0</v>
      </c>
    </row>
    <row r="129" spans="1:41" ht="16.399999999999999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8">
        <f>SUMIF(Dec!$A:$A,TB!$A129,Dec!$H:$H)</f>
        <v>0</v>
      </c>
      <c r="O129" s="187"/>
      <c r="P129" s="187"/>
      <c r="Q129" s="18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84"/>
        <v>0</v>
      </c>
      <c r="AE129" s="42">
        <f t="shared" si="85"/>
        <v>0</v>
      </c>
      <c r="AF129" s="42">
        <f t="shared" si="86"/>
        <v>0</v>
      </c>
      <c r="AG129" s="42">
        <f t="shared" si="87"/>
        <v>0</v>
      </c>
      <c r="AH129" s="42">
        <f t="shared" si="88"/>
        <v>0</v>
      </c>
      <c r="AI129" s="42">
        <f t="shared" si="89"/>
        <v>0</v>
      </c>
      <c r="AJ129" s="42">
        <f t="shared" si="90"/>
        <v>0</v>
      </c>
      <c r="AK129" s="42">
        <f t="shared" si="91"/>
        <v>0</v>
      </c>
      <c r="AL129" s="42">
        <f t="shared" si="92"/>
        <v>0</v>
      </c>
      <c r="AM129" s="42">
        <f t="shared" si="93"/>
        <v>0</v>
      </c>
      <c r="AN129" s="42">
        <f t="shared" si="94"/>
        <v>0</v>
      </c>
      <c r="AO129" s="42">
        <f t="shared" si="95"/>
        <v>0</v>
      </c>
    </row>
    <row r="130" spans="1:41" ht="16.399999999999999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8">
        <f>SUMIF(Dec!$A:$A,TB!$A130,Dec!$H:$H)</f>
        <v>0</v>
      </c>
      <c r="O130" s="187"/>
      <c r="P130" s="187"/>
      <c r="Q130" s="18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84"/>
        <v>0</v>
      </c>
      <c r="AE130" s="42">
        <f t="shared" si="85"/>
        <v>0</v>
      </c>
      <c r="AF130" s="42">
        <f t="shared" si="86"/>
        <v>0</v>
      </c>
      <c r="AG130" s="42">
        <f t="shared" si="87"/>
        <v>0</v>
      </c>
      <c r="AH130" s="42">
        <f t="shared" si="88"/>
        <v>0</v>
      </c>
      <c r="AI130" s="42">
        <f t="shared" si="89"/>
        <v>0</v>
      </c>
      <c r="AJ130" s="42">
        <f t="shared" si="90"/>
        <v>0</v>
      </c>
      <c r="AK130" s="42">
        <f t="shared" si="91"/>
        <v>0</v>
      </c>
      <c r="AL130" s="42">
        <f t="shared" si="92"/>
        <v>0</v>
      </c>
      <c r="AM130" s="42">
        <f t="shared" si="93"/>
        <v>0</v>
      </c>
      <c r="AN130" s="42">
        <f t="shared" si="94"/>
        <v>0</v>
      </c>
      <c r="AO130" s="42">
        <f t="shared" si="95"/>
        <v>0</v>
      </c>
    </row>
    <row r="131" spans="1:41" ht="16.399999999999999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8">
        <f>SUMIF(Dec!$A:$A,TB!$A131,Dec!$H:$H)</f>
        <v>0</v>
      </c>
      <c r="O131" s="187"/>
      <c r="P131" s="187"/>
      <c r="Q131" s="18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84"/>
        <v>0</v>
      </c>
      <c r="AE131" s="42">
        <f t="shared" si="85"/>
        <v>0</v>
      </c>
      <c r="AF131" s="42">
        <f t="shared" si="86"/>
        <v>0</v>
      </c>
      <c r="AG131" s="42">
        <f t="shared" si="87"/>
        <v>0</v>
      </c>
      <c r="AH131" s="42">
        <f t="shared" si="88"/>
        <v>0</v>
      </c>
      <c r="AI131" s="42">
        <f t="shared" si="89"/>
        <v>0</v>
      </c>
      <c r="AJ131" s="42">
        <f t="shared" si="90"/>
        <v>0</v>
      </c>
      <c r="AK131" s="42">
        <f t="shared" si="91"/>
        <v>0</v>
      </c>
      <c r="AL131" s="42">
        <f t="shared" si="92"/>
        <v>0</v>
      </c>
      <c r="AM131" s="42">
        <f t="shared" si="93"/>
        <v>0</v>
      </c>
      <c r="AN131" s="42">
        <f t="shared" si="94"/>
        <v>0</v>
      </c>
      <c r="AO131" s="42">
        <f t="shared" si="95"/>
        <v>0</v>
      </c>
    </row>
    <row r="132" spans="1:41" ht="16.399999999999999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8">
        <f>SUMIF(Dec!$A:$A,TB!$A132,Dec!$H:$H)</f>
        <v>0</v>
      </c>
      <c r="O132" s="187"/>
      <c r="P132" s="187"/>
      <c r="Q132" s="18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84"/>
        <v>0</v>
      </c>
      <c r="AE132" s="42">
        <f t="shared" si="85"/>
        <v>0</v>
      </c>
      <c r="AF132" s="42">
        <f t="shared" si="86"/>
        <v>0</v>
      </c>
      <c r="AG132" s="42">
        <f t="shared" si="87"/>
        <v>0</v>
      </c>
      <c r="AH132" s="42">
        <f t="shared" si="88"/>
        <v>0</v>
      </c>
      <c r="AI132" s="42">
        <f t="shared" si="89"/>
        <v>0</v>
      </c>
      <c r="AJ132" s="42">
        <f t="shared" si="90"/>
        <v>0</v>
      </c>
      <c r="AK132" s="42">
        <f t="shared" si="91"/>
        <v>0</v>
      </c>
      <c r="AL132" s="42">
        <f t="shared" si="92"/>
        <v>0</v>
      </c>
      <c r="AM132" s="42">
        <f t="shared" si="93"/>
        <v>0</v>
      </c>
      <c r="AN132" s="42">
        <f t="shared" si="94"/>
        <v>0</v>
      </c>
      <c r="AO132" s="42">
        <f t="shared" si="95"/>
        <v>0</v>
      </c>
    </row>
    <row r="133" spans="1:41" ht="16.399999999999999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8">
        <f>SUMIF(Dec!$A:$A,TB!$A133,Dec!$H:$H)</f>
        <v>0</v>
      </c>
      <c r="O133" s="187"/>
      <c r="P133" s="187"/>
      <c r="Q133" s="18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84"/>
        <v>0</v>
      </c>
      <c r="AE133" s="42">
        <f t="shared" si="85"/>
        <v>0</v>
      </c>
      <c r="AF133" s="42">
        <f t="shared" si="86"/>
        <v>0</v>
      </c>
      <c r="AG133" s="42">
        <f t="shared" si="87"/>
        <v>0</v>
      </c>
      <c r="AH133" s="42">
        <f t="shared" si="88"/>
        <v>0</v>
      </c>
      <c r="AI133" s="42">
        <f t="shared" si="89"/>
        <v>0</v>
      </c>
      <c r="AJ133" s="42">
        <f t="shared" si="90"/>
        <v>0</v>
      </c>
      <c r="AK133" s="42">
        <f t="shared" si="91"/>
        <v>0</v>
      </c>
      <c r="AL133" s="42">
        <f t="shared" si="92"/>
        <v>0</v>
      </c>
      <c r="AM133" s="42">
        <f t="shared" si="93"/>
        <v>0</v>
      </c>
      <c r="AN133" s="42">
        <f t="shared" si="94"/>
        <v>0</v>
      </c>
      <c r="AO133" s="42">
        <f t="shared" si="95"/>
        <v>0</v>
      </c>
    </row>
    <row r="134" spans="1:41" ht="16.399999999999999" customHeight="1">
      <c r="A134" s="20">
        <v>15137</v>
      </c>
      <c r="B134" s="14" t="s">
        <v>206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8">
        <f>SUMIF(Dec!$A:$A,TB!$A134,Dec!$H:$H)</f>
        <v>0</v>
      </c>
      <c r="O134" s="187"/>
      <c r="P134" s="187"/>
      <c r="Q134" s="18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84"/>
        <v>0</v>
      </c>
      <c r="AE134" s="42">
        <f t="shared" si="85"/>
        <v>0</v>
      </c>
      <c r="AF134" s="42">
        <f t="shared" si="86"/>
        <v>0</v>
      </c>
      <c r="AG134" s="42">
        <f t="shared" si="87"/>
        <v>0</v>
      </c>
      <c r="AH134" s="42">
        <f t="shared" si="88"/>
        <v>0</v>
      </c>
      <c r="AI134" s="42">
        <f t="shared" si="89"/>
        <v>0</v>
      </c>
      <c r="AJ134" s="42">
        <f t="shared" si="90"/>
        <v>0</v>
      </c>
      <c r="AK134" s="42">
        <f t="shared" si="91"/>
        <v>0</v>
      </c>
      <c r="AL134" s="42">
        <f t="shared" si="92"/>
        <v>0</v>
      </c>
      <c r="AM134" s="42">
        <f t="shared" si="93"/>
        <v>0</v>
      </c>
      <c r="AN134" s="42">
        <f t="shared" si="94"/>
        <v>0</v>
      </c>
      <c r="AO134" s="42">
        <f t="shared" si="95"/>
        <v>0</v>
      </c>
    </row>
    <row r="135" spans="1:41" ht="16.399999999999999" customHeight="1">
      <c r="A135" s="20">
        <v>15101</v>
      </c>
      <c r="B135" s="14" t="s">
        <v>207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8">
        <f>SUMIF(Dec!$A:$A,TB!$A135,Dec!$H:$H)</f>
        <v>0</v>
      </c>
      <c r="O135" s="187"/>
      <c r="P135" s="187"/>
      <c r="Q135" s="18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84"/>
        <v>0</v>
      </c>
      <c r="AE135" s="42">
        <f t="shared" si="85"/>
        <v>0</v>
      </c>
      <c r="AF135" s="42">
        <f t="shared" si="86"/>
        <v>0</v>
      </c>
      <c r="AG135" s="42">
        <f t="shared" si="87"/>
        <v>0</v>
      </c>
      <c r="AH135" s="42">
        <f t="shared" si="88"/>
        <v>0</v>
      </c>
      <c r="AI135" s="42">
        <f t="shared" si="89"/>
        <v>0</v>
      </c>
      <c r="AJ135" s="42">
        <f t="shared" si="90"/>
        <v>0</v>
      </c>
      <c r="AK135" s="42">
        <f t="shared" si="91"/>
        <v>0</v>
      </c>
      <c r="AL135" s="42">
        <f t="shared" si="92"/>
        <v>0</v>
      </c>
      <c r="AM135" s="42">
        <f t="shared" si="93"/>
        <v>0</v>
      </c>
      <c r="AN135" s="42">
        <f t="shared" si="94"/>
        <v>0</v>
      </c>
      <c r="AO135" s="42">
        <f t="shared" si="95"/>
        <v>0</v>
      </c>
    </row>
    <row r="136" spans="1:41" ht="16.399999999999999" customHeight="1">
      <c r="A136" s="20">
        <v>15102</v>
      </c>
      <c r="B136" s="14" t="s">
        <v>208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8">
        <f>SUMIF(Dec!$A:$A,TB!$A136,Dec!$H:$H)</f>
        <v>0</v>
      </c>
      <c r="O136" s="187"/>
      <c r="P136" s="187"/>
      <c r="Q136" s="18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84"/>
        <v>0</v>
      </c>
      <c r="AE136" s="42">
        <f t="shared" si="85"/>
        <v>0</v>
      </c>
      <c r="AF136" s="42">
        <f t="shared" si="86"/>
        <v>0</v>
      </c>
      <c r="AG136" s="42">
        <f t="shared" si="87"/>
        <v>0</v>
      </c>
      <c r="AH136" s="42">
        <f t="shared" si="88"/>
        <v>0</v>
      </c>
      <c r="AI136" s="42">
        <f t="shared" si="89"/>
        <v>0</v>
      </c>
      <c r="AJ136" s="42">
        <f t="shared" si="90"/>
        <v>0</v>
      </c>
      <c r="AK136" s="42">
        <f t="shared" si="91"/>
        <v>0</v>
      </c>
      <c r="AL136" s="42">
        <f t="shared" si="92"/>
        <v>0</v>
      </c>
      <c r="AM136" s="42">
        <f t="shared" si="93"/>
        <v>0</v>
      </c>
      <c r="AN136" s="42">
        <f t="shared" si="94"/>
        <v>0</v>
      </c>
      <c r="AO136" s="42">
        <f t="shared" si="95"/>
        <v>0</v>
      </c>
    </row>
    <row r="137" spans="1:41" ht="16.399999999999999" customHeight="1">
      <c r="A137" s="20">
        <v>15103</v>
      </c>
      <c r="B137" s="14" t="s">
        <v>209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8">
        <f>SUMIF(Dec!$A:$A,TB!$A137,Dec!$H:$H)</f>
        <v>0</v>
      </c>
      <c r="O137" s="187"/>
      <c r="P137" s="187"/>
      <c r="Q137" s="18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84"/>
        <v>0</v>
      </c>
      <c r="AE137" s="42">
        <f t="shared" si="85"/>
        <v>0</v>
      </c>
      <c r="AF137" s="42">
        <f t="shared" si="86"/>
        <v>0</v>
      </c>
      <c r="AG137" s="42">
        <f t="shared" si="87"/>
        <v>0</v>
      </c>
      <c r="AH137" s="42">
        <f t="shared" si="88"/>
        <v>0</v>
      </c>
      <c r="AI137" s="42">
        <f t="shared" si="89"/>
        <v>0</v>
      </c>
      <c r="AJ137" s="42">
        <f t="shared" si="90"/>
        <v>0</v>
      </c>
      <c r="AK137" s="42">
        <f t="shared" si="91"/>
        <v>0</v>
      </c>
      <c r="AL137" s="42">
        <f t="shared" si="92"/>
        <v>0</v>
      </c>
      <c r="AM137" s="42">
        <f t="shared" si="93"/>
        <v>0</v>
      </c>
      <c r="AN137" s="42">
        <f t="shared" si="94"/>
        <v>0</v>
      </c>
      <c r="AO137" s="42">
        <f t="shared" si="95"/>
        <v>0</v>
      </c>
    </row>
    <row r="138" spans="1:41" ht="16.399999999999999" customHeight="1">
      <c r="A138" s="20">
        <v>15104</v>
      </c>
      <c r="B138" s="14" t="s">
        <v>210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8">
        <f>SUMIF(Dec!$A:$A,TB!$A138,Dec!$H:$H)</f>
        <v>0</v>
      </c>
      <c r="O138" s="187"/>
      <c r="P138" s="187"/>
      <c r="Q138" s="18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84"/>
        <v>0</v>
      </c>
      <c r="AE138" s="42">
        <f t="shared" si="85"/>
        <v>0</v>
      </c>
      <c r="AF138" s="42">
        <f t="shared" si="86"/>
        <v>0</v>
      </c>
      <c r="AG138" s="42">
        <f t="shared" si="87"/>
        <v>0</v>
      </c>
      <c r="AH138" s="42">
        <f t="shared" si="88"/>
        <v>0</v>
      </c>
      <c r="AI138" s="42">
        <f t="shared" si="89"/>
        <v>0</v>
      </c>
      <c r="AJ138" s="42">
        <f t="shared" si="90"/>
        <v>0</v>
      </c>
      <c r="AK138" s="42">
        <f t="shared" si="91"/>
        <v>0</v>
      </c>
      <c r="AL138" s="42">
        <f t="shared" si="92"/>
        <v>0</v>
      </c>
      <c r="AM138" s="42">
        <f t="shared" si="93"/>
        <v>0</v>
      </c>
      <c r="AN138" s="42">
        <f t="shared" si="94"/>
        <v>0</v>
      </c>
      <c r="AO138" s="42">
        <f t="shared" si="95"/>
        <v>0</v>
      </c>
    </row>
    <row r="139" spans="1:41" ht="16.399999999999999" customHeight="1">
      <c r="A139" s="20">
        <v>15105</v>
      </c>
      <c r="B139" s="14" t="s">
        <v>211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8">
        <f>SUMIF(Dec!$A:$A,TB!$A139,Dec!$H:$H)</f>
        <v>0</v>
      </c>
      <c r="O139" s="187"/>
      <c r="P139" s="187"/>
      <c r="Q139" s="18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84"/>
        <v>0</v>
      </c>
      <c r="AE139" s="42">
        <f t="shared" si="85"/>
        <v>0</v>
      </c>
      <c r="AF139" s="42">
        <f t="shared" si="86"/>
        <v>0</v>
      </c>
      <c r="AG139" s="42">
        <f t="shared" si="87"/>
        <v>0</v>
      </c>
      <c r="AH139" s="42">
        <f t="shared" si="88"/>
        <v>0</v>
      </c>
      <c r="AI139" s="42">
        <f t="shared" si="89"/>
        <v>0</v>
      </c>
      <c r="AJ139" s="42">
        <f t="shared" si="90"/>
        <v>0</v>
      </c>
      <c r="AK139" s="42">
        <f t="shared" si="91"/>
        <v>0</v>
      </c>
      <c r="AL139" s="42">
        <f t="shared" si="92"/>
        <v>0</v>
      </c>
      <c r="AM139" s="42">
        <f t="shared" si="93"/>
        <v>0</v>
      </c>
      <c r="AN139" s="42">
        <f t="shared" si="94"/>
        <v>0</v>
      </c>
      <c r="AO139" s="42">
        <f t="shared" si="95"/>
        <v>0</v>
      </c>
    </row>
    <row r="140" spans="1:41" ht="16.399999999999999" customHeight="1">
      <c r="A140" s="20">
        <v>15106</v>
      </c>
      <c r="B140" s="14" t="s">
        <v>212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8">
        <f>SUMIF(Dec!$A:$A,TB!$A140,Dec!$H:$H)</f>
        <v>0</v>
      </c>
      <c r="O140" s="187"/>
      <c r="P140" s="187"/>
      <c r="Q140" s="18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84"/>
        <v>0</v>
      </c>
      <c r="AE140" s="42">
        <f t="shared" si="85"/>
        <v>0</v>
      </c>
      <c r="AF140" s="42">
        <f t="shared" si="86"/>
        <v>0</v>
      </c>
      <c r="AG140" s="42">
        <f t="shared" si="87"/>
        <v>0</v>
      </c>
      <c r="AH140" s="42">
        <f t="shared" si="88"/>
        <v>0</v>
      </c>
      <c r="AI140" s="42">
        <f t="shared" si="89"/>
        <v>0</v>
      </c>
      <c r="AJ140" s="42">
        <f t="shared" si="90"/>
        <v>0</v>
      </c>
      <c r="AK140" s="42">
        <f t="shared" si="91"/>
        <v>0</v>
      </c>
      <c r="AL140" s="42">
        <f t="shared" si="92"/>
        <v>0</v>
      </c>
      <c r="AM140" s="42">
        <f t="shared" si="93"/>
        <v>0</v>
      </c>
      <c r="AN140" s="42">
        <f t="shared" si="94"/>
        <v>0</v>
      </c>
      <c r="AO140" s="42">
        <f t="shared" si="95"/>
        <v>0</v>
      </c>
    </row>
    <row r="141" spans="1:41" ht="16.399999999999999" customHeight="1">
      <c r="A141" s="20">
        <v>15107</v>
      </c>
      <c r="B141" s="14" t="s">
        <v>213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8">
        <f>SUMIF(Dec!$A:$A,TB!$A141,Dec!$H:$H)</f>
        <v>0</v>
      </c>
      <c r="O141" s="187"/>
      <c r="P141" s="187"/>
      <c r="Q141" s="18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84"/>
        <v>0</v>
      </c>
      <c r="AE141" s="42">
        <f t="shared" si="85"/>
        <v>0</v>
      </c>
      <c r="AF141" s="42">
        <f t="shared" si="86"/>
        <v>0</v>
      </c>
      <c r="AG141" s="42">
        <f t="shared" si="87"/>
        <v>0</v>
      </c>
      <c r="AH141" s="42">
        <f t="shared" si="88"/>
        <v>0</v>
      </c>
      <c r="AI141" s="42">
        <f t="shared" si="89"/>
        <v>0</v>
      </c>
      <c r="AJ141" s="42">
        <f t="shared" si="90"/>
        <v>0</v>
      </c>
      <c r="AK141" s="42">
        <f t="shared" si="91"/>
        <v>0</v>
      </c>
      <c r="AL141" s="42">
        <f t="shared" si="92"/>
        <v>0</v>
      </c>
      <c r="AM141" s="42">
        <f t="shared" si="93"/>
        <v>0</v>
      </c>
      <c r="AN141" s="42">
        <f t="shared" si="94"/>
        <v>0</v>
      </c>
      <c r="AO141" s="42">
        <f t="shared" si="95"/>
        <v>0</v>
      </c>
    </row>
    <row r="142" spans="1:41" ht="16.399999999999999" customHeight="1">
      <c r="A142" s="20">
        <v>15108</v>
      </c>
      <c r="B142" s="14" t="s">
        <v>214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8">
        <f>SUMIF(Dec!$A:$A,TB!$A142,Dec!$H:$H)</f>
        <v>0</v>
      </c>
      <c r="O142" s="187"/>
      <c r="P142" s="187"/>
      <c r="Q142" s="18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84"/>
        <v>0</v>
      </c>
      <c r="AE142" s="42">
        <f t="shared" si="85"/>
        <v>0</v>
      </c>
      <c r="AF142" s="42">
        <f t="shared" si="86"/>
        <v>0</v>
      </c>
      <c r="AG142" s="42">
        <f t="shared" si="87"/>
        <v>0</v>
      </c>
      <c r="AH142" s="42">
        <f t="shared" si="88"/>
        <v>0</v>
      </c>
      <c r="AI142" s="42">
        <f t="shared" si="89"/>
        <v>0</v>
      </c>
      <c r="AJ142" s="42">
        <f t="shared" si="90"/>
        <v>0</v>
      </c>
      <c r="AK142" s="42">
        <f t="shared" si="91"/>
        <v>0</v>
      </c>
      <c r="AL142" s="42">
        <f t="shared" si="92"/>
        <v>0</v>
      </c>
      <c r="AM142" s="42">
        <f t="shared" si="93"/>
        <v>0</v>
      </c>
      <c r="AN142" s="42">
        <f t="shared" si="94"/>
        <v>0</v>
      </c>
      <c r="AO142" s="42">
        <f t="shared" si="95"/>
        <v>0</v>
      </c>
    </row>
    <row r="143" spans="1:41" ht="16.399999999999999" customHeight="1">
      <c r="A143" s="20">
        <v>15109</v>
      </c>
      <c r="B143" s="14" t="s">
        <v>215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8">
        <f>SUMIF(Dec!$A:$A,TB!$A143,Dec!$H:$H)</f>
        <v>0</v>
      </c>
      <c r="O143" s="187"/>
      <c r="P143" s="187"/>
      <c r="Q143" s="18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84"/>
        <v>0</v>
      </c>
      <c r="AE143" s="42">
        <f t="shared" si="85"/>
        <v>0</v>
      </c>
      <c r="AF143" s="42">
        <f t="shared" si="86"/>
        <v>0</v>
      </c>
      <c r="AG143" s="42">
        <f t="shared" si="87"/>
        <v>0</v>
      </c>
      <c r="AH143" s="42">
        <f t="shared" si="88"/>
        <v>0</v>
      </c>
      <c r="AI143" s="42">
        <f t="shared" si="89"/>
        <v>0</v>
      </c>
      <c r="AJ143" s="42">
        <f t="shared" si="90"/>
        <v>0</v>
      </c>
      <c r="AK143" s="42">
        <f t="shared" si="91"/>
        <v>0</v>
      </c>
      <c r="AL143" s="42">
        <f t="shared" si="92"/>
        <v>0</v>
      </c>
      <c r="AM143" s="42">
        <f t="shared" si="93"/>
        <v>0</v>
      </c>
      <c r="AN143" s="42">
        <f t="shared" si="94"/>
        <v>0</v>
      </c>
      <c r="AO143" s="42">
        <f t="shared" si="95"/>
        <v>0</v>
      </c>
    </row>
    <row r="144" spans="1:41" ht="16.399999999999999" customHeight="1">
      <c r="A144" s="20">
        <v>15114</v>
      </c>
      <c r="B144" s="14" t="s">
        <v>216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8">
        <f>SUMIF(Dec!$A:$A,TB!$A144,Dec!$H:$H)</f>
        <v>0</v>
      </c>
      <c r="O144" s="187"/>
      <c r="P144" s="187"/>
      <c r="Q144" s="18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84"/>
        <v>0</v>
      </c>
      <c r="AE144" s="42">
        <f t="shared" si="85"/>
        <v>0</v>
      </c>
      <c r="AF144" s="42">
        <f t="shared" si="86"/>
        <v>0</v>
      </c>
      <c r="AG144" s="42">
        <f t="shared" si="87"/>
        <v>0</v>
      </c>
      <c r="AH144" s="42">
        <f t="shared" si="88"/>
        <v>0</v>
      </c>
      <c r="AI144" s="42">
        <f t="shared" si="89"/>
        <v>0</v>
      </c>
      <c r="AJ144" s="42">
        <f t="shared" si="90"/>
        <v>0</v>
      </c>
      <c r="AK144" s="42">
        <f t="shared" si="91"/>
        <v>0</v>
      </c>
      <c r="AL144" s="42">
        <f t="shared" si="92"/>
        <v>0</v>
      </c>
      <c r="AM144" s="42">
        <f t="shared" si="93"/>
        <v>0</v>
      </c>
      <c r="AN144" s="42">
        <f t="shared" si="94"/>
        <v>0</v>
      </c>
      <c r="AO144" s="42">
        <f t="shared" si="95"/>
        <v>0</v>
      </c>
    </row>
    <row r="145" spans="1:41" ht="16.399999999999999" customHeight="1">
      <c r="A145" s="20">
        <v>15136</v>
      </c>
      <c r="B145" s="14" t="s">
        <v>217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8">
        <f>SUMIF(Dec!$A:$A,TB!$A145,Dec!$H:$H)</f>
        <v>0</v>
      </c>
      <c r="O145" s="187"/>
      <c r="P145" s="187"/>
      <c r="Q145" s="18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84"/>
        <v>0</v>
      </c>
      <c r="AE145" s="42">
        <f t="shared" si="85"/>
        <v>0</v>
      </c>
      <c r="AF145" s="42">
        <f t="shared" si="86"/>
        <v>0</v>
      </c>
      <c r="AG145" s="42">
        <f t="shared" si="87"/>
        <v>0</v>
      </c>
      <c r="AH145" s="42">
        <f t="shared" si="88"/>
        <v>0</v>
      </c>
      <c r="AI145" s="42">
        <f t="shared" si="89"/>
        <v>0</v>
      </c>
      <c r="AJ145" s="42">
        <f t="shared" si="90"/>
        <v>0</v>
      </c>
      <c r="AK145" s="42">
        <f t="shared" si="91"/>
        <v>0</v>
      </c>
      <c r="AL145" s="42">
        <f t="shared" si="92"/>
        <v>0</v>
      </c>
      <c r="AM145" s="42">
        <f t="shared" si="93"/>
        <v>0</v>
      </c>
      <c r="AN145" s="42">
        <f t="shared" si="94"/>
        <v>0</v>
      </c>
      <c r="AO145" s="42">
        <f t="shared" si="95"/>
        <v>0</v>
      </c>
    </row>
    <row r="146" spans="1:41" ht="16.399999999999999" customHeight="1">
      <c r="A146" s="20"/>
      <c r="B146" s="14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8">
        <f>SUMIF(Dec!$A:$A,TB!$A146,Dec!$H:$H)</f>
        <v>0</v>
      </c>
      <c r="O146" s="187"/>
      <c r="P146" s="187"/>
      <c r="Q146" s="18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84"/>
        <v>0</v>
      </c>
      <c r="AE146" s="42">
        <f t="shared" si="85"/>
        <v>0</v>
      </c>
      <c r="AF146" s="42">
        <f t="shared" si="86"/>
        <v>0</v>
      </c>
      <c r="AG146" s="42">
        <f t="shared" si="87"/>
        <v>0</v>
      </c>
      <c r="AH146" s="42">
        <f t="shared" si="88"/>
        <v>0</v>
      </c>
      <c r="AI146" s="42">
        <f t="shared" si="89"/>
        <v>0</v>
      </c>
      <c r="AJ146" s="42">
        <f t="shared" si="90"/>
        <v>0</v>
      </c>
      <c r="AK146" s="42">
        <f t="shared" si="91"/>
        <v>0</v>
      </c>
      <c r="AL146" s="42">
        <f t="shared" si="92"/>
        <v>0</v>
      </c>
      <c r="AM146" s="42">
        <f t="shared" si="93"/>
        <v>0</v>
      </c>
      <c r="AN146" s="42">
        <f t="shared" si="94"/>
        <v>0</v>
      </c>
      <c r="AO146" s="42">
        <f t="shared" si="95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8">
        <f>SUMIF(Dec!$A:$A,TB!$A147,Dec!$H:$H)</f>
        <v>0</v>
      </c>
      <c r="O147" s="187"/>
      <c r="P147" s="187"/>
      <c r="Q147" s="18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84"/>
        <v>0</v>
      </c>
      <c r="AE147" s="42">
        <f t="shared" si="85"/>
        <v>0</v>
      </c>
      <c r="AF147" s="42">
        <f t="shared" si="86"/>
        <v>0</v>
      </c>
      <c r="AG147" s="42">
        <f t="shared" si="87"/>
        <v>0</v>
      </c>
      <c r="AH147" s="42">
        <f t="shared" si="88"/>
        <v>0</v>
      </c>
      <c r="AI147" s="42">
        <f t="shared" si="89"/>
        <v>0</v>
      </c>
      <c r="AJ147" s="42">
        <f t="shared" si="90"/>
        <v>0</v>
      </c>
      <c r="AK147" s="42">
        <f t="shared" si="91"/>
        <v>0</v>
      </c>
      <c r="AL147" s="42">
        <f t="shared" si="92"/>
        <v>0</v>
      </c>
      <c r="AM147" s="42">
        <f t="shared" si="93"/>
        <v>0</v>
      </c>
      <c r="AN147" s="42">
        <f t="shared" si="94"/>
        <v>0</v>
      </c>
      <c r="AO147" s="42">
        <f t="shared" si="95"/>
        <v>0</v>
      </c>
    </row>
    <row r="148" spans="1:41" ht="16.399999999999999" customHeight="1">
      <c r="A148" s="13"/>
      <c r="B148" s="21"/>
      <c r="C148" s="42">
        <f>SUMIF(Jan!$A:$A,TB!$A148,Jan!$H:$H)</f>
        <v>0</v>
      </c>
      <c r="D148" s="42">
        <f>SUMIF(Feb!$A:$A,TB!$A148,Feb!$H:$H)</f>
        <v>0</v>
      </c>
      <c r="E148" s="42">
        <f>SUMIF(Mar!$A:$A,TB!$A148,Mar!$H:$H)</f>
        <v>0</v>
      </c>
      <c r="F148" s="42">
        <f>SUMIF(Apr!$A:$A,TB!$A148,Apr!$H:$H)</f>
        <v>0</v>
      </c>
      <c r="G148" s="42">
        <f>SUMIF(May!$A:$A,TB!$A148,May!$H:$H)</f>
        <v>0</v>
      </c>
      <c r="H148" s="42">
        <f>SUMIF(Jun!$A:$A,TB!$A148,Jun!$H:$H)</f>
        <v>0</v>
      </c>
      <c r="I148" s="42">
        <f>SUMIF(Jul!$A:$A,TB!$A148,Jul!$H:$H)</f>
        <v>0</v>
      </c>
      <c r="J148" s="42">
        <f>SUMIF(Aug!$A:$A,TB!$A148,Aug!$H:$H)</f>
        <v>0</v>
      </c>
      <c r="K148" s="42">
        <f>SUMIF(Sep!$A:$A,TB!$A148,Sep!$H:$H)</f>
        <v>0</v>
      </c>
      <c r="L148" s="42">
        <f>SUMIF(Oct!$A:$A,TB!$A148,Oct!$H:$H)</f>
        <v>0</v>
      </c>
      <c r="M148" s="42">
        <f>SUMIF(Nov!$A:$A,TB!$A148,Nov!$H:$H)</f>
        <v>0</v>
      </c>
      <c r="N148" s="178">
        <f>SUMIF(Dec!$A:$A,TB!$A148,Dec!$H:$H)</f>
        <v>0</v>
      </c>
      <c r="O148" s="187"/>
      <c r="P148" s="187"/>
      <c r="Q148" s="18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D148" s="42">
        <f t="shared" si="84"/>
        <v>0</v>
      </c>
      <c r="AE148" s="42">
        <f t="shared" si="85"/>
        <v>0</v>
      </c>
      <c r="AF148" s="42">
        <f t="shared" si="86"/>
        <v>0</v>
      </c>
      <c r="AG148" s="42">
        <f t="shared" si="87"/>
        <v>0</v>
      </c>
      <c r="AH148" s="42">
        <f t="shared" si="88"/>
        <v>0</v>
      </c>
      <c r="AI148" s="42">
        <f t="shared" si="89"/>
        <v>0</v>
      </c>
      <c r="AJ148" s="42">
        <f t="shared" si="90"/>
        <v>0</v>
      </c>
      <c r="AK148" s="42">
        <f t="shared" si="91"/>
        <v>0</v>
      </c>
      <c r="AL148" s="42">
        <f t="shared" si="92"/>
        <v>0</v>
      </c>
      <c r="AM148" s="42">
        <f t="shared" si="93"/>
        <v>0</v>
      </c>
      <c r="AN148" s="42">
        <f t="shared" si="94"/>
        <v>0</v>
      </c>
      <c r="AO148" s="42">
        <f t="shared" si="95"/>
        <v>0</v>
      </c>
    </row>
    <row r="149" spans="1:41" ht="16.399999999999999" customHeight="1">
      <c r="A149" s="17" t="s">
        <v>10</v>
      </c>
      <c r="B149" s="18"/>
      <c r="C149" s="19">
        <f t="shared" ref="C149" si="96">ROUND(SUM(C117:C148),2)</f>
        <v>0</v>
      </c>
      <c r="D149" s="19">
        <f t="shared" ref="D149:N149" si="97">ROUND(SUM(D117:D148),2)</f>
        <v>0</v>
      </c>
      <c r="E149" s="19">
        <f t="shared" si="97"/>
        <v>0</v>
      </c>
      <c r="F149" s="19">
        <f t="shared" si="97"/>
        <v>0</v>
      </c>
      <c r="G149" s="19">
        <f t="shared" si="97"/>
        <v>0</v>
      </c>
      <c r="H149" s="19">
        <f t="shared" si="97"/>
        <v>0</v>
      </c>
      <c r="I149" s="19">
        <f t="shared" si="97"/>
        <v>0</v>
      </c>
      <c r="J149" s="19">
        <f t="shared" si="97"/>
        <v>0</v>
      </c>
      <c r="K149" s="19">
        <f t="shared" si="97"/>
        <v>0</v>
      </c>
      <c r="L149" s="19">
        <f t="shared" si="97"/>
        <v>0</v>
      </c>
      <c r="M149" s="19">
        <f t="shared" si="97"/>
        <v>0</v>
      </c>
      <c r="N149" s="172">
        <f t="shared" si="97"/>
        <v>0</v>
      </c>
      <c r="O149" s="177"/>
      <c r="P149" s="177"/>
      <c r="Q149" s="173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" si="98">ROUND(SUM(AD117:AD148),2)</f>
        <v>0</v>
      </c>
      <c r="AE149" s="19">
        <f t="shared" ref="AE149:AO149" si="99">ROUND(SUM(AE117:AE148),2)</f>
        <v>0</v>
      </c>
      <c r="AF149" s="19">
        <f t="shared" si="99"/>
        <v>0</v>
      </c>
      <c r="AG149" s="19">
        <f t="shared" si="99"/>
        <v>0</v>
      </c>
      <c r="AH149" s="19">
        <f t="shared" si="99"/>
        <v>0</v>
      </c>
      <c r="AI149" s="19">
        <f t="shared" si="99"/>
        <v>0</v>
      </c>
      <c r="AJ149" s="19">
        <f t="shared" si="99"/>
        <v>0</v>
      </c>
      <c r="AK149" s="19">
        <f t="shared" si="99"/>
        <v>0</v>
      </c>
      <c r="AL149" s="19">
        <f t="shared" si="99"/>
        <v>0</v>
      </c>
      <c r="AM149" s="19">
        <f t="shared" si="99"/>
        <v>0</v>
      </c>
      <c r="AN149" s="19">
        <f t="shared" si="99"/>
        <v>0</v>
      </c>
      <c r="AO149" s="217">
        <f t="shared" si="99"/>
        <v>0</v>
      </c>
    </row>
    <row r="150" spans="1:41" ht="16.399999999999999" customHeight="1">
      <c r="A150" s="20"/>
      <c r="B150" s="14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8">
        <f>SUMIF(Dec!$A:$A,TB!$A150,Dec!$H:$H)</f>
        <v>0</v>
      </c>
      <c r="O150" s="187"/>
      <c r="P150" s="187"/>
      <c r="Q150" s="18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ref="AD150:AD151" si="100">ROUND(C150*AD$2,2)</f>
        <v>0</v>
      </c>
      <c r="AE150" s="42">
        <f t="shared" ref="AE150:AE151" si="101">ROUND(D150*AE$2,2)</f>
        <v>0</v>
      </c>
      <c r="AF150" s="42">
        <f t="shared" ref="AF150:AF151" si="102">ROUND(E150*AF$2,2)</f>
        <v>0</v>
      </c>
      <c r="AG150" s="42">
        <f t="shared" ref="AG150:AG151" si="103">ROUND(F150*AG$2,2)</f>
        <v>0</v>
      </c>
      <c r="AH150" s="42">
        <f t="shared" ref="AH150:AH151" si="104">ROUND(G150*AH$2,2)</f>
        <v>0</v>
      </c>
      <c r="AI150" s="42">
        <f t="shared" ref="AI150:AI151" si="105">ROUND(H150*AI$2,2)</f>
        <v>0</v>
      </c>
      <c r="AJ150" s="42">
        <f t="shared" ref="AJ150:AJ151" si="106">ROUND(I150*AJ$2,2)</f>
        <v>0</v>
      </c>
      <c r="AK150" s="42">
        <f t="shared" ref="AK150:AK151" si="107">ROUND(J150*AK$2,2)</f>
        <v>0</v>
      </c>
      <c r="AL150" s="42">
        <f t="shared" ref="AL150:AL151" si="108">ROUND(K150*AL$2,2)</f>
        <v>0</v>
      </c>
      <c r="AM150" s="42">
        <f t="shared" ref="AM150:AM151" si="109">ROUND(L150*AM$2,2)</f>
        <v>0</v>
      </c>
      <c r="AN150" s="42">
        <f t="shared" ref="AN150:AN151" si="110">ROUND(M150*AN$2,2)</f>
        <v>0</v>
      </c>
      <c r="AO150" s="42">
        <f t="shared" ref="AO150:AO151" si="111">ROUND(N150*AO$2,2)</f>
        <v>0</v>
      </c>
    </row>
    <row r="151" spans="1:41" ht="16.399999999999999" customHeight="1">
      <c r="A151" s="13"/>
      <c r="B151" s="21"/>
      <c r="C151" s="42">
        <f>SUMIF(Jan!$A:$A,TB!$A151,Jan!$H:$H)</f>
        <v>0</v>
      </c>
      <c r="D151" s="42">
        <f>SUMIF(Feb!$A:$A,TB!$A151,Feb!$H:$H)</f>
        <v>0</v>
      </c>
      <c r="E151" s="42">
        <f>SUMIF(Mar!$A:$A,TB!$A151,Mar!$H:$H)</f>
        <v>0</v>
      </c>
      <c r="F151" s="42">
        <f>SUMIF(Apr!$A:$A,TB!$A151,Apr!$H:$H)</f>
        <v>0</v>
      </c>
      <c r="G151" s="42">
        <f>SUMIF(May!$A:$A,TB!$A151,May!$H:$H)</f>
        <v>0</v>
      </c>
      <c r="H151" s="42">
        <f>SUMIF(Jun!$A:$A,TB!$A151,Jun!$H:$H)</f>
        <v>0</v>
      </c>
      <c r="I151" s="42">
        <f>SUMIF(Jul!$A:$A,TB!$A151,Jul!$H:$H)</f>
        <v>0</v>
      </c>
      <c r="J151" s="42">
        <f>SUMIF(Aug!$A:$A,TB!$A151,Aug!$H:$H)</f>
        <v>0</v>
      </c>
      <c r="K151" s="42">
        <f>SUMIF(Sep!$A:$A,TB!$A151,Sep!$H:$H)</f>
        <v>0</v>
      </c>
      <c r="L151" s="42">
        <f>SUMIF(Oct!$A:$A,TB!$A151,Oct!$H:$H)</f>
        <v>0</v>
      </c>
      <c r="M151" s="42">
        <f>SUMIF(Nov!$A:$A,TB!$A151,Nov!$H:$H)</f>
        <v>0</v>
      </c>
      <c r="N151" s="178">
        <f>SUMIF(Dec!$A:$A,TB!$A151,Dec!$H:$H)</f>
        <v>0</v>
      </c>
      <c r="O151" s="187"/>
      <c r="P151" s="187"/>
      <c r="Q151" s="18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D151" s="42">
        <f t="shared" si="100"/>
        <v>0</v>
      </c>
      <c r="AE151" s="42">
        <f t="shared" si="101"/>
        <v>0</v>
      </c>
      <c r="AF151" s="42">
        <f t="shared" si="102"/>
        <v>0</v>
      </c>
      <c r="AG151" s="42">
        <f t="shared" si="103"/>
        <v>0</v>
      </c>
      <c r="AH151" s="42">
        <f t="shared" si="104"/>
        <v>0</v>
      </c>
      <c r="AI151" s="42">
        <f t="shared" si="105"/>
        <v>0</v>
      </c>
      <c r="AJ151" s="42">
        <f t="shared" si="106"/>
        <v>0</v>
      </c>
      <c r="AK151" s="42">
        <f t="shared" si="107"/>
        <v>0</v>
      </c>
      <c r="AL151" s="42">
        <f t="shared" si="108"/>
        <v>0</v>
      </c>
      <c r="AM151" s="42">
        <f t="shared" si="109"/>
        <v>0</v>
      </c>
      <c r="AN151" s="42">
        <f t="shared" si="110"/>
        <v>0</v>
      </c>
      <c r="AO151" s="42">
        <f t="shared" si="111"/>
        <v>0</v>
      </c>
    </row>
    <row r="152" spans="1:41" ht="16.399999999999999" customHeight="1">
      <c r="A152" s="17" t="s">
        <v>11</v>
      </c>
      <c r="B152" s="18"/>
      <c r="C152" s="19">
        <f t="shared" ref="C152" si="112">ROUND(SUM(C150:C151),2)</f>
        <v>0</v>
      </c>
      <c r="D152" s="19">
        <f t="shared" ref="D152:N152" si="113">ROUND(SUM(D150:D151),2)</f>
        <v>0</v>
      </c>
      <c r="E152" s="19">
        <f t="shared" si="113"/>
        <v>0</v>
      </c>
      <c r="F152" s="19">
        <f t="shared" si="113"/>
        <v>0</v>
      </c>
      <c r="G152" s="19">
        <f t="shared" si="113"/>
        <v>0</v>
      </c>
      <c r="H152" s="19">
        <f t="shared" si="113"/>
        <v>0</v>
      </c>
      <c r="I152" s="19">
        <f t="shared" si="113"/>
        <v>0</v>
      </c>
      <c r="J152" s="19">
        <f t="shared" si="113"/>
        <v>0</v>
      </c>
      <c r="K152" s="19">
        <f t="shared" si="113"/>
        <v>0</v>
      </c>
      <c r="L152" s="19">
        <f t="shared" si="113"/>
        <v>0</v>
      </c>
      <c r="M152" s="19">
        <f t="shared" si="113"/>
        <v>0</v>
      </c>
      <c r="N152" s="172">
        <f t="shared" si="113"/>
        <v>0</v>
      </c>
      <c r="O152" s="177"/>
      <c r="P152" s="177"/>
      <c r="Q152" s="173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" si="114">ROUND(SUM(AD150:AD151),2)</f>
        <v>0</v>
      </c>
      <c r="AE152" s="19">
        <f t="shared" ref="AE152:AO152" si="115">ROUND(SUM(AE150:AE151),2)</f>
        <v>0</v>
      </c>
      <c r="AF152" s="19">
        <f t="shared" si="115"/>
        <v>0</v>
      </c>
      <c r="AG152" s="19">
        <f t="shared" si="115"/>
        <v>0</v>
      </c>
      <c r="AH152" s="19">
        <f t="shared" si="115"/>
        <v>0</v>
      </c>
      <c r="AI152" s="19">
        <f t="shared" si="115"/>
        <v>0</v>
      </c>
      <c r="AJ152" s="19">
        <f t="shared" si="115"/>
        <v>0</v>
      </c>
      <c r="AK152" s="19">
        <f t="shared" si="115"/>
        <v>0</v>
      </c>
      <c r="AL152" s="19">
        <f t="shared" si="115"/>
        <v>0</v>
      </c>
      <c r="AM152" s="19">
        <f t="shared" si="115"/>
        <v>0</v>
      </c>
      <c r="AN152" s="19">
        <f t="shared" si="115"/>
        <v>0</v>
      </c>
      <c r="AO152" s="217">
        <f t="shared" si="115"/>
        <v>0</v>
      </c>
    </row>
    <row r="153" spans="1:41" ht="16.399999999999999" customHeight="1">
      <c r="A153" s="13"/>
      <c r="B153" s="14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8">
        <f>SUMIF(Dec!$A:$A,TB!$A153,Dec!$H:$H)</f>
        <v>0</v>
      </c>
      <c r="O153" s="187"/>
      <c r="P153" s="187"/>
      <c r="Q153" s="18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ref="AD153:AD155" si="116">ROUND(C153*AD$2,2)</f>
        <v>0</v>
      </c>
      <c r="AE153" s="42">
        <f t="shared" ref="AE153:AE155" si="117">ROUND(D153*AE$2,2)</f>
        <v>0</v>
      </c>
      <c r="AF153" s="42">
        <f t="shared" ref="AF153:AF155" si="118">ROUND(E153*AF$2,2)</f>
        <v>0</v>
      </c>
      <c r="AG153" s="42">
        <f t="shared" ref="AG153:AG155" si="119">ROUND(F153*AG$2,2)</f>
        <v>0</v>
      </c>
      <c r="AH153" s="42">
        <f t="shared" ref="AH153:AH155" si="120">ROUND(G153*AH$2,2)</f>
        <v>0</v>
      </c>
      <c r="AI153" s="42">
        <f t="shared" ref="AI153:AI155" si="121">ROUND(H153*AI$2,2)</f>
        <v>0</v>
      </c>
      <c r="AJ153" s="42">
        <f t="shared" ref="AJ153:AJ155" si="122">ROUND(I153*AJ$2,2)</f>
        <v>0</v>
      </c>
      <c r="AK153" s="42">
        <f t="shared" ref="AK153:AK155" si="123">ROUND(J153*AK$2,2)</f>
        <v>0</v>
      </c>
      <c r="AL153" s="42">
        <f t="shared" ref="AL153:AL155" si="124">ROUND(K153*AL$2,2)</f>
        <v>0</v>
      </c>
      <c r="AM153" s="42">
        <f t="shared" ref="AM153:AM155" si="125">ROUND(L153*AM$2,2)</f>
        <v>0</v>
      </c>
      <c r="AN153" s="42">
        <f t="shared" ref="AN153:AN155" si="126">ROUND(M153*AN$2,2)</f>
        <v>0</v>
      </c>
      <c r="AO153" s="42">
        <f t="shared" ref="AO153:AO155" si="127">ROUND(N153*AO$2,2)</f>
        <v>0</v>
      </c>
    </row>
    <row r="154" spans="1:41" ht="16.399999999999999" customHeight="1">
      <c r="A154" s="13">
        <v>15006</v>
      </c>
      <c r="B154" s="21" t="s">
        <v>218</v>
      </c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78">
        <f>SUMIF(Dec!$A:$A,TB!$A154,Dec!$H:$H)</f>
        <v>0</v>
      </c>
      <c r="O154" s="187"/>
      <c r="P154" s="187"/>
      <c r="Q154" s="18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16"/>
        <v>0</v>
      </c>
      <c r="AE154" s="42">
        <f t="shared" si="117"/>
        <v>0</v>
      </c>
      <c r="AF154" s="42">
        <f t="shared" si="118"/>
        <v>0</v>
      </c>
      <c r="AG154" s="42">
        <f t="shared" si="119"/>
        <v>0</v>
      </c>
      <c r="AH154" s="42">
        <f t="shared" si="120"/>
        <v>0</v>
      </c>
      <c r="AI154" s="42">
        <f t="shared" si="121"/>
        <v>0</v>
      </c>
      <c r="AJ154" s="42">
        <f t="shared" si="122"/>
        <v>0</v>
      </c>
      <c r="AK154" s="42">
        <f t="shared" si="123"/>
        <v>0</v>
      </c>
      <c r="AL154" s="42">
        <f t="shared" si="124"/>
        <v>0</v>
      </c>
      <c r="AM154" s="42">
        <f t="shared" si="125"/>
        <v>0</v>
      </c>
      <c r="AN154" s="42">
        <f t="shared" si="126"/>
        <v>0</v>
      </c>
      <c r="AO154" s="42">
        <f t="shared" si="127"/>
        <v>0</v>
      </c>
    </row>
    <row r="155" spans="1:41" ht="16.399999999999999" customHeight="1">
      <c r="A155" s="13"/>
      <c r="B155" s="21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78">
        <f>SUMIF(Dec!$A:$A,TB!$A155,Dec!$H:$H)</f>
        <v>0</v>
      </c>
      <c r="O155" s="187"/>
      <c r="P155" s="187"/>
      <c r="Q155" s="18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si="116"/>
        <v>0</v>
      </c>
      <c r="AE155" s="42">
        <f t="shared" si="117"/>
        <v>0</v>
      </c>
      <c r="AF155" s="42">
        <f t="shared" si="118"/>
        <v>0</v>
      </c>
      <c r="AG155" s="42">
        <f t="shared" si="119"/>
        <v>0</v>
      </c>
      <c r="AH155" s="42">
        <f t="shared" si="120"/>
        <v>0</v>
      </c>
      <c r="AI155" s="42">
        <f t="shared" si="121"/>
        <v>0</v>
      </c>
      <c r="AJ155" s="42">
        <f t="shared" si="122"/>
        <v>0</v>
      </c>
      <c r="AK155" s="42">
        <f t="shared" si="123"/>
        <v>0</v>
      </c>
      <c r="AL155" s="42">
        <f t="shared" si="124"/>
        <v>0</v>
      </c>
      <c r="AM155" s="42">
        <f t="shared" si="125"/>
        <v>0</v>
      </c>
      <c r="AN155" s="42">
        <f t="shared" si="126"/>
        <v>0</v>
      </c>
      <c r="AO155" s="42">
        <f t="shared" si="127"/>
        <v>0</v>
      </c>
    </row>
    <row r="156" spans="1:41" ht="16.399999999999999" customHeight="1">
      <c r="A156" s="17" t="s">
        <v>12</v>
      </c>
      <c r="B156" s="18"/>
      <c r="C156" s="19">
        <f t="shared" ref="C156" si="128">ROUND(SUM(C153:C155),2)</f>
        <v>0</v>
      </c>
      <c r="D156" s="19">
        <f t="shared" ref="D156:N156" si="129">ROUND(SUM(D153:D155),2)</f>
        <v>0</v>
      </c>
      <c r="E156" s="19">
        <f t="shared" si="129"/>
        <v>0</v>
      </c>
      <c r="F156" s="19">
        <f t="shared" si="129"/>
        <v>0</v>
      </c>
      <c r="G156" s="19">
        <f t="shared" si="129"/>
        <v>0</v>
      </c>
      <c r="H156" s="19">
        <f t="shared" si="129"/>
        <v>0</v>
      </c>
      <c r="I156" s="19">
        <f t="shared" si="129"/>
        <v>0</v>
      </c>
      <c r="J156" s="19">
        <f t="shared" si="129"/>
        <v>0</v>
      </c>
      <c r="K156" s="19">
        <f t="shared" si="129"/>
        <v>0</v>
      </c>
      <c r="L156" s="19">
        <f t="shared" si="129"/>
        <v>0</v>
      </c>
      <c r="M156" s="19">
        <f t="shared" si="129"/>
        <v>0</v>
      </c>
      <c r="N156" s="172">
        <f t="shared" si="129"/>
        <v>0</v>
      </c>
      <c r="O156" s="177"/>
      <c r="P156" s="177"/>
      <c r="Q156" s="173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" si="130">ROUND(SUM(AD153:AD155),2)</f>
        <v>0</v>
      </c>
      <c r="AE156" s="19">
        <f t="shared" ref="AE156:AO156" si="131">ROUND(SUM(AE153:AE155),2)</f>
        <v>0</v>
      </c>
      <c r="AF156" s="19">
        <f t="shared" si="131"/>
        <v>0</v>
      </c>
      <c r="AG156" s="19">
        <f t="shared" si="131"/>
        <v>0</v>
      </c>
      <c r="AH156" s="19">
        <f t="shared" si="131"/>
        <v>0</v>
      </c>
      <c r="AI156" s="19">
        <f t="shared" si="131"/>
        <v>0</v>
      </c>
      <c r="AJ156" s="19">
        <f t="shared" si="131"/>
        <v>0</v>
      </c>
      <c r="AK156" s="19">
        <f t="shared" si="131"/>
        <v>0</v>
      </c>
      <c r="AL156" s="19">
        <f t="shared" si="131"/>
        <v>0</v>
      </c>
      <c r="AM156" s="19">
        <f t="shared" si="131"/>
        <v>0</v>
      </c>
      <c r="AN156" s="19">
        <f t="shared" si="131"/>
        <v>0</v>
      </c>
      <c r="AO156" s="217">
        <f t="shared" si="131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8">
        <f>SUMIF(Dec!$A:$A,TB!$A157,Dec!$H:$H)</f>
        <v>0</v>
      </c>
      <c r="O157" s="187"/>
      <c r="P157" s="187"/>
      <c r="Q157" s="18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ref="AD157:AD159" si="132">ROUND(C157*AD$2,2)</f>
        <v>0</v>
      </c>
      <c r="AE157" s="42">
        <f t="shared" ref="AE157:AE159" si="133">ROUND(D157*AE$2,2)</f>
        <v>0</v>
      </c>
      <c r="AF157" s="42">
        <f t="shared" ref="AF157:AF159" si="134">ROUND(E157*AF$2,2)</f>
        <v>0</v>
      </c>
      <c r="AG157" s="42">
        <f t="shared" ref="AG157:AG159" si="135">ROUND(F157*AG$2,2)</f>
        <v>0</v>
      </c>
      <c r="AH157" s="42">
        <f t="shared" ref="AH157:AH159" si="136">ROUND(G157*AH$2,2)</f>
        <v>0</v>
      </c>
      <c r="AI157" s="42">
        <f t="shared" ref="AI157:AI159" si="137">ROUND(H157*AI$2,2)</f>
        <v>0</v>
      </c>
      <c r="AJ157" s="42">
        <f t="shared" ref="AJ157:AJ159" si="138">ROUND(I157*AJ$2,2)</f>
        <v>0</v>
      </c>
      <c r="AK157" s="42">
        <f t="shared" ref="AK157:AK159" si="139">ROUND(J157*AK$2,2)</f>
        <v>0</v>
      </c>
      <c r="AL157" s="42">
        <f t="shared" ref="AL157:AL159" si="140">ROUND(K157*AL$2,2)</f>
        <v>0</v>
      </c>
      <c r="AM157" s="42">
        <f t="shared" ref="AM157:AM159" si="141">ROUND(L157*AM$2,2)</f>
        <v>0</v>
      </c>
      <c r="AN157" s="42">
        <f t="shared" ref="AN157:AN159" si="142">ROUND(M157*AN$2,2)</f>
        <v>0</v>
      </c>
      <c r="AO157" s="42">
        <f t="shared" ref="AO157:AO159" si="143">ROUND(N157*AO$2,2)</f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78">
        <f>SUMIF(Dec!$A:$A,TB!$A158,Dec!$H:$H)</f>
        <v>0</v>
      </c>
      <c r="O158" s="187"/>
      <c r="P158" s="187"/>
      <c r="Q158" s="18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32"/>
        <v>0</v>
      </c>
      <c r="AE158" s="42">
        <f t="shared" si="133"/>
        <v>0</v>
      </c>
      <c r="AF158" s="42">
        <f t="shared" si="134"/>
        <v>0</v>
      </c>
      <c r="AG158" s="42">
        <f t="shared" si="135"/>
        <v>0</v>
      </c>
      <c r="AH158" s="42">
        <f t="shared" si="136"/>
        <v>0</v>
      </c>
      <c r="AI158" s="42">
        <f t="shared" si="137"/>
        <v>0</v>
      </c>
      <c r="AJ158" s="42">
        <f t="shared" si="138"/>
        <v>0</v>
      </c>
      <c r="AK158" s="42">
        <f t="shared" si="139"/>
        <v>0</v>
      </c>
      <c r="AL158" s="42">
        <f t="shared" si="140"/>
        <v>0</v>
      </c>
      <c r="AM158" s="42">
        <f t="shared" si="141"/>
        <v>0</v>
      </c>
      <c r="AN158" s="42">
        <f t="shared" si="142"/>
        <v>0</v>
      </c>
      <c r="AO158" s="42">
        <f t="shared" si="143"/>
        <v>0</v>
      </c>
    </row>
    <row r="159" spans="1:41" ht="16.399999999999999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78">
        <f>SUMIF(Dec!$A:$A,TB!$A159,Dec!$H:$H)</f>
        <v>0</v>
      </c>
      <c r="O159" s="187"/>
      <c r="P159" s="187"/>
      <c r="Q159" s="18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si="132"/>
        <v>0</v>
      </c>
      <c r="AE159" s="42">
        <f t="shared" si="133"/>
        <v>0</v>
      </c>
      <c r="AF159" s="42">
        <f t="shared" si="134"/>
        <v>0</v>
      </c>
      <c r="AG159" s="42">
        <f t="shared" si="135"/>
        <v>0</v>
      </c>
      <c r="AH159" s="42">
        <f t="shared" si="136"/>
        <v>0</v>
      </c>
      <c r="AI159" s="42">
        <f t="shared" si="137"/>
        <v>0</v>
      </c>
      <c r="AJ159" s="42">
        <f t="shared" si="138"/>
        <v>0</v>
      </c>
      <c r="AK159" s="42">
        <f t="shared" si="139"/>
        <v>0</v>
      </c>
      <c r="AL159" s="42">
        <f t="shared" si="140"/>
        <v>0</v>
      </c>
      <c r="AM159" s="42">
        <f t="shared" si="141"/>
        <v>0</v>
      </c>
      <c r="AN159" s="42">
        <f t="shared" si="142"/>
        <v>0</v>
      </c>
      <c r="AO159" s="42">
        <f t="shared" si="143"/>
        <v>0</v>
      </c>
    </row>
    <row r="160" spans="1:41" ht="16.399999999999999" customHeight="1">
      <c r="A160" s="17" t="s">
        <v>13</v>
      </c>
      <c r="B160" s="18"/>
      <c r="C160" s="19">
        <f t="shared" ref="C160" si="144">ROUND(SUM(C157:C159),2)</f>
        <v>0</v>
      </c>
      <c r="D160" s="19">
        <f t="shared" ref="D160:N160" si="145">ROUND(SUM(D157:D159),2)</f>
        <v>0</v>
      </c>
      <c r="E160" s="19">
        <f t="shared" si="145"/>
        <v>0</v>
      </c>
      <c r="F160" s="19">
        <f t="shared" si="145"/>
        <v>0</v>
      </c>
      <c r="G160" s="19">
        <f t="shared" si="145"/>
        <v>0</v>
      </c>
      <c r="H160" s="19">
        <f t="shared" si="145"/>
        <v>0</v>
      </c>
      <c r="I160" s="19">
        <f t="shared" si="145"/>
        <v>0</v>
      </c>
      <c r="J160" s="19">
        <f t="shared" si="145"/>
        <v>0</v>
      </c>
      <c r="K160" s="19">
        <f t="shared" si="145"/>
        <v>0</v>
      </c>
      <c r="L160" s="19">
        <f t="shared" si="145"/>
        <v>0</v>
      </c>
      <c r="M160" s="19">
        <f t="shared" si="145"/>
        <v>0</v>
      </c>
      <c r="N160" s="172">
        <f t="shared" si="145"/>
        <v>0</v>
      </c>
      <c r="O160" s="177"/>
      <c r="P160" s="177"/>
      <c r="Q160" s="173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" si="146">ROUND(SUM(AD157:AD159),2)</f>
        <v>0</v>
      </c>
      <c r="AE160" s="19">
        <f t="shared" ref="AE160:AO160" si="147">ROUND(SUM(AE157:AE159),2)</f>
        <v>0</v>
      </c>
      <c r="AF160" s="19">
        <f t="shared" si="147"/>
        <v>0</v>
      </c>
      <c r="AG160" s="19">
        <f t="shared" si="147"/>
        <v>0</v>
      </c>
      <c r="AH160" s="19">
        <f t="shared" si="147"/>
        <v>0</v>
      </c>
      <c r="AI160" s="19">
        <f t="shared" si="147"/>
        <v>0</v>
      </c>
      <c r="AJ160" s="19">
        <f t="shared" si="147"/>
        <v>0</v>
      </c>
      <c r="AK160" s="19">
        <f t="shared" si="147"/>
        <v>0</v>
      </c>
      <c r="AL160" s="19">
        <f t="shared" si="147"/>
        <v>0</v>
      </c>
      <c r="AM160" s="19">
        <f t="shared" si="147"/>
        <v>0</v>
      </c>
      <c r="AN160" s="19">
        <f t="shared" si="147"/>
        <v>0</v>
      </c>
      <c r="AO160" s="217">
        <f t="shared" si="147"/>
        <v>0</v>
      </c>
    </row>
    <row r="161" spans="1:41" ht="16.399999999999999" customHeight="1">
      <c r="A161" s="13"/>
      <c r="B161" s="14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8">
        <f>SUMIF(Dec!$A:$A,TB!$A161,Dec!$H:$H)</f>
        <v>0</v>
      </c>
      <c r="O161" s="187"/>
      <c r="P161" s="187"/>
      <c r="Q161" s="18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ref="AD161:AD168" si="148">ROUND(C161*AD$2,2)</f>
        <v>0</v>
      </c>
      <c r="AE161" s="42">
        <f t="shared" ref="AE161:AE168" si="149">ROUND(D161*AE$2,2)</f>
        <v>0</v>
      </c>
      <c r="AF161" s="42">
        <f t="shared" ref="AF161:AF168" si="150">ROUND(E161*AF$2,2)</f>
        <v>0</v>
      </c>
      <c r="AG161" s="42">
        <f t="shared" ref="AG161:AG168" si="151">ROUND(F161*AG$2,2)</f>
        <v>0</v>
      </c>
      <c r="AH161" s="42">
        <f t="shared" ref="AH161:AH168" si="152">ROUND(G161*AH$2,2)</f>
        <v>0</v>
      </c>
      <c r="AI161" s="42">
        <f t="shared" ref="AI161:AI168" si="153">ROUND(H161*AI$2,2)</f>
        <v>0</v>
      </c>
      <c r="AJ161" s="42">
        <f t="shared" ref="AJ161:AJ168" si="154">ROUND(I161*AJ$2,2)</f>
        <v>0</v>
      </c>
      <c r="AK161" s="42">
        <f t="shared" ref="AK161:AK168" si="155">ROUND(J161*AK$2,2)</f>
        <v>0</v>
      </c>
      <c r="AL161" s="42">
        <f t="shared" ref="AL161:AL168" si="156">ROUND(K161*AL$2,2)</f>
        <v>0</v>
      </c>
      <c r="AM161" s="42">
        <f t="shared" ref="AM161:AM168" si="157">ROUND(L161*AM$2,2)</f>
        <v>0</v>
      </c>
      <c r="AN161" s="42">
        <f t="shared" ref="AN161:AN168" si="158">ROUND(M161*AN$2,2)</f>
        <v>0</v>
      </c>
      <c r="AO161" s="42">
        <f t="shared" ref="AO161:AO168" si="159">ROUND(N161*AO$2,2)</f>
        <v>0</v>
      </c>
    </row>
    <row r="162" spans="1:41" ht="16.399999999999999" customHeight="1">
      <c r="A162" s="13">
        <v>15010</v>
      </c>
      <c r="B162" s="14" t="s">
        <v>219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178">
        <f>SUMIF(Dec!$A:$A,TB!$A162,Dec!$H:$H)</f>
        <v>0</v>
      </c>
      <c r="O162" s="187"/>
      <c r="P162" s="187"/>
      <c r="Q162" s="18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48"/>
        <v>0</v>
      </c>
      <c r="AE162" s="42">
        <f t="shared" si="149"/>
        <v>0</v>
      </c>
      <c r="AF162" s="42">
        <f t="shared" si="150"/>
        <v>0</v>
      </c>
      <c r="AG162" s="42">
        <f t="shared" si="151"/>
        <v>0</v>
      </c>
      <c r="AH162" s="42">
        <f t="shared" si="152"/>
        <v>0</v>
      </c>
      <c r="AI162" s="42">
        <f t="shared" si="153"/>
        <v>0</v>
      </c>
      <c r="AJ162" s="42">
        <f t="shared" si="154"/>
        <v>0</v>
      </c>
      <c r="AK162" s="42">
        <f t="shared" si="155"/>
        <v>0</v>
      </c>
      <c r="AL162" s="42">
        <f t="shared" si="156"/>
        <v>0</v>
      </c>
      <c r="AM162" s="42">
        <f t="shared" si="157"/>
        <v>0</v>
      </c>
      <c r="AN162" s="42">
        <f t="shared" si="158"/>
        <v>0</v>
      </c>
      <c r="AO162" s="42">
        <f t="shared" si="159"/>
        <v>0</v>
      </c>
    </row>
    <row r="163" spans="1:41" ht="16.399999999999999" customHeight="1">
      <c r="A163" s="13">
        <v>15011</v>
      </c>
      <c r="B163" s="14" t="s">
        <v>220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8">
        <f>SUMIF(Dec!$A:$A,TB!$A163,Dec!$H:$H)</f>
        <v>0</v>
      </c>
      <c r="O163" s="187"/>
      <c r="P163" s="187"/>
      <c r="Q163" s="18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48"/>
        <v>0</v>
      </c>
      <c r="AE163" s="42">
        <f t="shared" si="149"/>
        <v>0</v>
      </c>
      <c r="AF163" s="42">
        <f t="shared" si="150"/>
        <v>0</v>
      </c>
      <c r="AG163" s="42">
        <f t="shared" si="151"/>
        <v>0</v>
      </c>
      <c r="AH163" s="42">
        <f t="shared" si="152"/>
        <v>0</v>
      </c>
      <c r="AI163" s="42">
        <f t="shared" si="153"/>
        <v>0</v>
      </c>
      <c r="AJ163" s="42">
        <f t="shared" si="154"/>
        <v>0</v>
      </c>
      <c r="AK163" s="42">
        <f t="shared" si="155"/>
        <v>0</v>
      </c>
      <c r="AL163" s="42">
        <f t="shared" si="156"/>
        <v>0</v>
      </c>
      <c r="AM163" s="42">
        <f t="shared" si="157"/>
        <v>0</v>
      </c>
      <c r="AN163" s="42">
        <f t="shared" si="158"/>
        <v>0</v>
      </c>
      <c r="AO163" s="42">
        <f t="shared" si="159"/>
        <v>0</v>
      </c>
    </row>
    <row r="164" spans="1:41" ht="16.399999999999999" customHeight="1">
      <c r="A164" s="13">
        <v>15012</v>
      </c>
      <c r="B164" s="14" t="s">
        <v>221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78">
        <f>SUMIF(Dec!$A:$A,TB!$A164,Dec!$H:$H)</f>
        <v>0</v>
      </c>
      <c r="O164" s="187"/>
      <c r="P164" s="187"/>
      <c r="Q164" s="18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48"/>
        <v>0</v>
      </c>
      <c r="AE164" s="42">
        <f t="shared" si="149"/>
        <v>0</v>
      </c>
      <c r="AF164" s="42">
        <f t="shared" si="150"/>
        <v>0</v>
      </c>
      <c r="AG164" s="42">
        <f t="shared" si="151"/>
        <v>0</v>
      </c>
      <c r="AH164" s="42">
        <f t="shared" si="152"/>
        <v>0</v>
      </c>
      <c r="AI164" s="42">
        <f t="shared" si="153"/>
        <v>0</v>
      </c>
      <c r="AJ164" s="42">
        <f t="shared" si="154"/>
        <v>0</v>
      </c>
      <c r="AK164" s="42">
        <f t="shared" si="155"/>
        <v>0</v>
      </c>
      <c r="AL164" s="42">
        <f t="shared" si="156"/>
        <v>0</v>
      </c>
      <c r="AM164" s="42">
        <f t="shared" si="157"/>
        <v>0</v>
      </c>
      <c r="AN164" s="42">
        <f t="shared" si="158"/>
        <v>0</v>
      </c>
      <c r="AO164" s="42">
        <f t="shared" si="159"/>
        <v>0</v>
      </c>
    </row>
    <row r="165" spans="1:41" ht="16.399999999999999" customHeight="1">
      <c r="A165" s="13">
        <v>15017</v>
      </c>
      <c r="B165" s="14" t="s">
        <v>222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8">
        <f>SUMIF(Dec!$A:$A,TB!$A165,Dec!$H:$H)</f>
        <v>0</v>
      </c>
      <c r="O165" s="187"/>
      <c r="P165" s="187"/>
      <c r="Q165" s="18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48"/>
        <v>0</v>
      </c>
      <c r="AE165" s="42">
        <f t="shared" si="149"/>
        <v>0</v>
      </c>
      <c r="AF165" s="42">
        <f t="shared" si="150"/>
        <v>0</v>
      </c>
      <c r="AG165" s="42">
        <f t="shared" si="151"/>
        <v>0</v>
      </c>
      <c r="AH165" s="42">
        <f t="shared" si="152"/>
        <v>0</v>
      </c>
      <c r="AI165" s="42">
        <f t="shared" si="153"/>
        <v>0</v>
      </c>
      <c r="AJ165" s="42">
        <f t="shared" si="154"/>
        <v>0</v>
      </c>
      <c r="AK165" s="42">
        <f t="shared" si="155"/>
        <v>0</v>
      </c>
      <c r="AL165" s="42">
        <f t="shared" si="156"/>
        <v>0</v>
      </c>
      <c r="AM165" s="42">
        <f t="shared" si="157"/>
        <v>0</v>
      </c>
      <c r="AN165" s="42">
        <f t="shared" si="158"/>
        <v>0</v>
      </c>
      <c r="AO165" s="42">
        <f t="shared" si="159"/>
        <v>0</v>
      </c>
    </row>
    <row r="166" spans="1:41" ht="16.399999999999999" customHeight="1">
      <c r="A166" s="13">
        <v>15018</v>
      </c>
      <c r="B166" s="14" t="s">
        <v>223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8">
        <f>SUMIF(Dec!$A:$A,TB!$A166,Dec!$H:$H)</f>
        <v>0</v>
      </c>
      <c r="O166" s="187"/>
      <c r="P166" s="187"/>
      <c r="Q166" s="18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48"/>
        <v>0</v>
      </c>
      <c r="AE166" s="42">
        <f t="shared" si="149"/>
        <v>0</v>
      </c>
      <c r="AF166" s="42">
        <f t="shared" si="150"/>
        <v>0</v>
      </c>
      <c r="AG166" s="42">
        <f t="shared" si="151"/>
        <v>0</v>
      </c>
      <c r="AH166" s="42">
        <f t="shared" si="152"/>
        <v>0</v>
      </c>
      <c r="AI166" s="42">
        <f t="shared" si="153"/>
        <v>0</v>
      </c>
      <c r="AJ166" s="42">
        <f t="shared" si="154"/>
        <v>0</v>
      </c>
      <c r="AK166" s="42">
        <f t="shared" si="155"/>
        <v>0</v>
      </c>
      <c r="AL166" s="42">
        <f t="shared" si="156"/>
        <v>0</v>
      </c>
      <c r="AM166" s="42">
        <f t="shared" si="157"/>
        <v>0</v>
      </c>
      <c r="AN166" s="42">
        <f t="shared" si="158"/>
        <v>0</v>
      </c>
      <c r="AO166" s="42">
        <f t="shared" si="159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8">
        <f>SUMIF(Dec!$A:$A,TB!$A167,Dec!$H:$H)</f>
        <v>0</v>
      </c>
      <c r="O167" s="187"/>
      <c r="P167" s="187"/>
      <c r="Q167" s="18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48"/>
        <v>0</v>
      </c>
      <c r="AE167" s="42">
        <f t="shared" si="149"/>
        <v>0</v>
      </c>
      <c r="AF167" s="42">
        <f t="shared" si="150"/>
        <v>0</v>
      </c>
      <c r="AG167" s="42">
        <f t="shared" si="151"/>
        <v>0</v>
      </c>
      <c r="AH167" s="42">
        <f t="shared" si="152"/>
        <v>0</v>
      </c>
      <c r="AI167" s="42">
        <f t="shared" si="153"/>
        <v>0</v>
      </c>
      <c r="AJ167" s="42">
        <f t="shared" si="154"/>
        <v>0</v>
      </c>
      <c r="AK167" s="42">
        <f t="shared" si="155"/>
        <v>0</v>
      </c>
      <c r="AL167" s="42">
        <f t="shared" si="156"/>
        <v>0</v>
      </c>
      <c r="AM167" s="42">
        <f t="shared" si="157"/>
        <v>0</v>
      </c>
      <c r="AN167" s="42">
        <f t="shared" si="158"/>
        <v>0</v>
      </c>
      <c r="AO167" s="42">
        <f t="shared" si="159"/>
        <v>0</v>
      </c>
    </row>
    <row r="168" spans="1:41" ht="16.399999999999999" customHeight="1">
      <c r="A168" s="20"/>
      <c r="B168" s="14"/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78">
        <f>SUMIF(Dec!$A:$A,TB!$A168,Dec!$H:$H)</f>
        <v>0</v>
      </c>
      <c r="O168" s="187"/>
      <c r="P168" s="187"/>
      <c r="Q168" s="18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48"/>
        <v>0</v>
      </c>
      <c r="AE168" s="42">
        <f t="shared" si="149"/>
        <v>0</v>
      </c>
      <c r="AF168" s="42">
        <f t="shared" si="150"/>
        <v>0</v>
      </c>
      <c r="AG168" s="42">
        <f t="shared" si="151"/>
        <v>0</v>
      </c>
      <c r="AH168" s="42">
        <f t="shared" si="152"/>
        <v>0</v>
      </c>
      <c r="AI168" s="42">
        <f t="shared" si="153"/>
        <v>0</v>
      </c>
      <c r="AJ168" s="42">
        <f t="shared" si="154"/>
        <v>0</v>
      </c>
      <c r="AK168" s="42">
        <f t="shared" si="155"/>
        <v>0</v>
      </c>
      <c r="AL168" s="42">
        <f t="shared" si="156"/>
        <v>0</v>
      </c>
      <c r="AM168" s="42">
        <f t="shared" si="157"/>
        <v>0</v>
      </c>
      <c r="AN168" s="42">
        <f t="shared" si="158"/>
        <v>0</v>
      </c>
      <c r="AO168" s="42">
        <f t="shared" si="159"/>
        <v>0</v>
      </c>
    </row>
    <row r="169" spans="1:41" ht="16.399999999999999" customHeight="1">
      <c r="A169" s="17" t="s">
        <v>14</v>
      </c>
      <c r="B169" s="18"/>
      <c r="C169" s="19">
        <f t="shared" ref="C169" si="160">ROUND(SUM(C161:C168),2)</f>
        <v>0</v>
      </c>
      <c r="D169" s="19">
        <f t="shared" ref="D169:N169" si="161">ROUND(SUM(D161:D168),2)</f>
        <v>0</v>
      </c>
      <c r="E169" s="19">
        <f t="shared" si="161"/>
        <v>0</v>
      </c>
      <c r="F169" s="19">
        <f t="shared" si="161"/>
        <v>0</v>
      </c>
      <c r="G169" s="19">
        <f t="shared" si="161"/>
        <v>0</v>
      </c>
      <c r="H169" s="19">
        <f>ROUND(SUM(H161:H168),2)</f>
        <v>0</v>
      </c>
      <c r="I169" s="19">
        <f t="shared" si="161"/>
        <v>0</v>
      </c>
      <c r="J169" s="19">
        <f t="shared" si="161"/>
        <v>0</v>
      </c>
      <c r="K169" s="19">
        <f t="shared" si="161"/>
        <v>0</v>
      </c>
      <c r="L169" s="19">
        <f t="shared" si="161"/>
        <v>0</v>
      </c>
      <c r="M169" s="19">
        <f t="shared" si="161"/>
        <v>0</v>
      </c>
      <c r="N169" s="172">
        <f t="shared" si="161"/>
        <v>0</v>
      </c>
      <c r="O169" s="177"/>
      <c r="P169" s="177"/>
      <c r="Q169" s="173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" si="162">ROUND(SUM(AD161:AD168),2)</f>
        <v>0</v>
      </c>
      <c r="AE169" s="19">
        <f t="shared" ref="AE169:AH169" si="163">ROUND(SUM(AE161:AE168),2)</f>
        <v>0</v>
      </c>
      <c r="AF169" s="19">
        <f t="shared" si="163"/>
        <v>0</v>
      </c>
      <c r="AG169" s="19">
        <f t="shared" si="163"/>
        <v>0</v>
      </c>
      <c r="AH169" s="19">
        <f t="shared" si="163"/>
        <v>0</v>
      </c>
      <c r="AI169" s="19">
        <f>ROUND(SUM(AI161:AI168),2)</f>
        <v>0</v>
      </c>
      <c r="AJ169" s="19">
        <f t="shared" ref="AJ169:AO169" si="164">ROUND(SUM(AJ161:AJ168),2)</f>
        <v>0</v>
      </c>
      <c r="AK169" s="19">
        <f t="shared" si="164"/>
        <v>0</v>
      </c>
      <c r="AL169" s="19">
        <f t="shared" si="164"/>
        <v>0</v>
      </c>
      <c r="AM169" s="19">
        <f t="shared" si="164"/>
        <v>0</v>
      </c>
      <c r="AN169" s="19">
        <f t="shared" si="164"/>
        <v>0</v>
      </c>
      <c r="AO169" s="217">
        <f t="shared" si="164"/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8">
        <f>SUMIF(Dec!$A:$A,TB!$A170,Dec!$H:$H)</f>
        <v>0</v>
      </c>
      <c r="O170" s="187"/>
      <c r="P170" s="187"/>
      <c r="Q170" s="18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ref="AD170:AD172" si="165">ROUND(C170*AD$2,2)</f>
        <v>0</v>
      </c>
      <c r="AE170" s="42">
        <f t="shared" ref="AE170:AE172" si="166">ROUND(D170*AE$2,2)</f>
        <v>0</v>
      </c>
      <c r="AF170" s="42">
        <f t="shared" ref="AF170:AF172" si="167">ROUND(E170*AF$2,2)</f>
        <v>0</v>
      </c>
      <c r="AG170" s="42">
        <f t="shared" ref="AG170:AG172" si="168">ROUND(F170*AG$2,2)</f>
        <v>0</v>
      </c>
      <c r="AH170" s="42">
        <f t="shared" ref="AH170:AH172" si="169">ROUND(G170*AH$2,2)</f>
        <v>0</v>
      </c>
      <c r="AI170" s="42">
        <f t="shared" ref="AI170:AI172" si="170">ROUND(H170*AI$2,2)</f>
        <v>0</v>
      </c>
      <c r="AJ170" s="42">
        <f t="shared" ref="AJ170:AJ172" si="171">ROUND(I170*AJ$2,2)</f>
        <v>0</v>
      </c>
      <c r="AK170" s="42">
        <f t="shared" ref="AK170:AK172" si="172">ROUND(J170*AK$2,2)</f>
        <v>0</v>
      </c>
      <c r="AL170" s="42">
        <f t="shared" ref="AL170:AL172" si="173">ROUND(K170*AL$2,2)</f>
        <v>0</v>
      </c>
      <c r="AM170" s="42">
        <f t="shared" ref="AM170:AM172" si="174">ROUND(L170*AM$2,2)</f>
        <v>0</v>
      </c>
      <c r="AN170" s="42">
        <f t="shared" ref="AN170:AN172" si="175">ROUND(M170*AN$2,2)</f>
        <v>0</v>
      </c>
      <c r="AO170" s="42">
        <f t="shared" ref="AO170:AO172" si="176">ROUND(N170*AO$2,2)</f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78">
        <f>SUMIF(Dec!$A:$A,TB!$A171,Dec!$H:$H)</f>
        <v>0</v>
      </c>
      <c r="O171" s="187"/>
      <c r="P171" s="187"/>
      <c r="Q171" s="18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65"/>
        <v>0</v>
      </c>
      <c r="AE171" s="42">
        <f t="shared" si="166"/>
        <v>0</v>
      </c>
      <c r="AF171" s="42">
        <f t="shared" si="167"/>
        <v>0</v>
      </c>
      <c r="AG171" s="42">
        <f t="shared" si="168"/>
        <v>0</v>
      </c>
      <c r="AH171" s="42">
        <f t="shared" si="169"/>
        <v>0</v>
      </c>
      <c r="AI171" s="42">
        <f t="shared" si="170"/>
        <v>0</v>
      </c>
      <c r="AJ171" s="42">
        <f t="shared" si="171"/>
        <v>0</v>
      </c>
      <c r="AK171" s="42">
        <f t="shared" si="172"/>
        <v>0</v>
      </c>
      <c r="AL171" s="42">
        <f t="shared" si="173"/>
        <v>0</v>
      </c>
      <c r="AM171" s="42">
        <f t="shared" si="174"/>
        <v>0</v>
      </c>
      <c r="AN171" s="42">
        <f t="shared" si="175"/>
        <v>0</v>
      </c>
      <c r="AO171" s="42">
        <f t="shared" si="176"/>
        <v>0</v>
      </c>
    </row>
    <row r="172" spans="1:41" ht="16.399999999999999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78">
        <f>SUMIF(Dec!$A:$A,TB!$A172,Dec!$H:$H)</f>
        <v>0</v>
      </c>
      <c r="O172" s="187"/>
      <c r="P172" s="187"/>
      <c r="Q172" s="18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si="165"/>
        <v>0</v>
      </c>
      <c r="AE172" s="42">
        <f t="shared" si="166"/>
        <v>0</v>
      </c>
      <c r="AF172" s="42">
        <f t="shared" si="167"/>
        <v>0</v>
      </c>
      <c r="AG172" s="42">
        <f t="shared" si="168"/>
        <v>0</v>
      </c>
      <c r="AH172" s="42">
        <f t="shared" si="169"/>
        <v>0</v>
      </c>
      <c r="AI172" s="42">
        <f t="shared" si="170"/>
        <v>0</v>
      </c>
      <c r="AJ172" s="42">
        <f t="shared" si="171"/>
        <v>0</v>
      </c>
      <c r="AK172" s="42">
        <f t="shared" si="172"/>
        <v>0</v>
      </c>
      <c r="AL172" s="42">
        <f t="shared" si="173"/>
        <v>0</v>
      </c>
      <c r="AM172" s="42">
        <f t="shared" si="174"/>
        <v>0</v>
      </c>
      <c r="AN172" s="42">
        <f t="shared" si="175"/>
        <v>0</v>
      </c>
      <c r="AO172" s="42">
        <f t="shared" si="176"/>
        <v>0</v>
      </c>
    </row>
    <row r="173" spans="1:41" ht="16.399999999999999" customHeight="1">
      <c r="A173" s="17" t="s">
        <v>17</v>
      </c>
      <c r="B173" s="18"/>
      <c r="C173" s="19">
        <f t="shared" ref="C173" si="177">ROUND(SUM(C170:C172),2)</f>
        <v>0</v>
      </c>
      <c r="D173" s="19">
        <f t="shared" ref="D173:N173" si="178">ROUND(SUM(D170:D172),2)</f>
        <v>0</v>
      </c>
      <c r="E173" s="19">
        <f t="shared" si="178"/>
        <v>0</v>
      </c>
      <c r="F173" s="19">
        <f t="shared" si="178"/>
        <v>0</v>
      </c>
      <c r="G173" s="19">
        <f t="shared" si="178"/>
        <v>0</v>
      </c>
      <c r="H173" s="19">
        <f t="shared" si="178"/>
        <v>0</v>
      </c>
      <c r="I173" s="19">
        <f t="shared" si="178"/>
        <v>0</v>
      </c>
      <c r="J173" s="19">
        <f t="shared" si="178"/>
        <v>0</v>
      </c>
      <c r="K173" s="19">
        <f t="shared" si="178"/>
        <v>0</v>
      </c>
      <c r="L173" s="19">
        <f t="shared" si="178"/>
        <v>0</v>
      </c>
      <c r="M173" s="19">
        <f t="shared" si="178"/>
        <v>0</v>
      </c>
      <c r="N173" s="172">
        <f t="shared" si="178"/>
        <v>0</v>
      </c>
      <c r="O173" s="177"/>
      <c r="P173" s="177"/>
      <c r="Q173" s="173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" si="179">ROUND(SUM(AD170:AD172),2)</f>
        <v>0</v>
      </c>
      <c r="AE173" s="19">
        <f t="shared" ref="AE173:AO173" si="180">ROUND(SUM(AE170:AE172),2)</f>
        <v>0</v>
      </c>
      <c r="AF173" s="19">
        <f t="shared" si="180"/>
        <v>0</v>
      </c>
      <c r="AG173" s="19">
        <f t="shared" si="180"/>
        <v>0</v>
      </c>
      <c r="AH173" s="19">
        <f t="shared" si="180"/>
        <v>0</v>
      </c>
      <c r="AI173" s="19">
        <f t="shared" si="180"/>
        <v>0</v>
      </c>
      <c r="AJ173" s="19">
        <f t="shared" si="180"/>
        <v>0</v>
      </c>
      <c r="AK173" s="19">
        <f t="shared" si="180"/>
        <v>0</v>
      </c>
      <c r="AL173" s="19">
        <f t="shared" si="180"/>
        <v>0</v>
      </c>
      <c r="AM173" s="19">
        <f t="shared" si="180"/>
        <v>0</v>
      </c>
      <c r="AN173" s="19">
        <f t="shared" si="180"/>
        <v>0</v>
      </c>
      <c r="AO173" s="217">
        <f t="shared" si="180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8">
        <f>SUMIF(Dec!$A:$A,TB!$A174,Dec!$H:$H)</f>
        <v>0</v>
      </c>
      <c r="O174" s="187"/>
      <c r="P174" s="187"/>
      <c r="Q174" s="18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ref="AD174:AD176" si="181">ROUND(C174*AD$2,2)</f>
        <v>0</v>
      </c>
      <c r="AE174" s="42">
        <f t="shared" ref="AE174:AE176" si="182">ROUND(D174*AE$2,2)</f>
        <v>0</v>
      </c>
      <c r="AF174" s="42">
        <f t="shared" ref="AF174:AF176" si="183">ROUND(E174*AF$2,2)</f>
        <v>0</v>
      </c>
      <c r="AG174" s="42">
        <f t="shared" ref="AG174:AG176" si="184">ROUND(F174*AG$2,2)</f>
        <v>0</v>
      </c>
      <c r="AH174" s="42">
        <f t="shared" ref="AH174:AH176" si="185">ROUND(G174*AH$2,2)</f>
        <v>0</v>
      </c>
      <c r="AI174" s="42">
        <f t="shared" ref="AI174:AI176" si="186">ROUND(H174*AI$2,2)</f>
        <v>0</v>
      </c>
      <c r="AJ174" s="42">
        <f t="shared" ref="AJ174:AJ176" si="187">ROUND(I174*AJ$2,2)</f>
        <v>0</v>
      </c>
      <c r="AK174" s="42">
        <f t="shared" ref="AK174:AK176" si="188">ROUND(J174*AK$2,2)</f>
        <v>0</v>
      </c>
      <c r="AL174" s="42">
        <f t="shared" ref="AL174:AL176" si="189">ROUND(K174*AL$2,2)</f>
        <v>0</v>
      </c>
      <c r="AM174" s="42">
        <f t="shared" ref="AM174:AM176" si="190">ROUND(L174*AM$2,2)</f>
        <v>0</v>
      </c>
      <c r="AN174" s="42">
        <f t="shared" ref="AN174:AN176" si="191">ROUND(M174*AN$2,2)</f>
        <v>0</v>
      </c>
      <c r="AO174" s="42">
        <f t="shared" ref="AO174:AO176" si="192">ROUND(N174*AO$2,2)</f>
        <v>0</v>
      </c>
    </row>
    <row r="175" spans="1:41" ht="16.399999999999999" customHeight="1">
      <c r="A175" s="13"/>
      <c r="B175" s="14"/>
      <c r="C175" s="42">
        <f>SUMIF(Jan!$A:$A,TB!$A175,Jan!$H:$H)</f>
        <v>0</v>
      </c>
      <c r="D175" s="42">
        <f>SUMIF(Feb!$A:$A,TB!$A175,Feb!$H:$H)</f>
        <v>0</v>
      </c>
      <c r="E175" s="42">
        <f>SUMIF(Mar!$A:$A,TB!$A175,Mar!$H:$H)</f>
        <v>0</v>
      </c>
      <c r="F175" s="42">
        <f>SUMIF(Apr!$A:$A,TB!$A175,Apr!$H:$H)</f>
        <v>0</v>
      </c>
      <c r="G175" s="42">
        <f>SUMIF(May!$A:$A,TB!$A175,May!$H:$H)</f>
        <v>0</v>
      </c>
      <c r="H175" s="42">
        <f>SUMIF(Jun!$A:$A,TB!$A175,Jun!$H:$H)</f>
        <v>0</v>
      </c>
      <c r="I175" s="42">
        <f>SUMIF(Jul!$A:$A,TB!$A175,Jul!$H:$H)</f>
        <v>0</v>
      </c>
      <c r="J175" s="42">
        <f>SUMIF(Aug!$A:$A,TB!$A175,Aug!$H:$H)</f>
        <v>0</v>
      </c>
      <c r="K175" s="42">
        <f>SUMIF(Sep!$A:$A,TB!$A175,Sep!$H:$H)</f>
        <v>0</v>
      </c>
      <c r="L175" s="42">
        <f>SUMIF(Oct!$A:$A,TB!$A175,Oct!$H:$H)</f>
        <v>0</v>
      </c>
      <c r="M175" s="42">
        <f>SUMIF(Nov!$A:$A,TB!$A175,Nov!$H:$H)</f>
        <v>0</v>
      </c>
      <c r="N175" s="178">
        <f>SUMIF(Dec!$A:$A,TB!$A175,Dec!$H:$H)</f>
        <v>0</v>
      </c>
      <c r="O175" s="187"/>
      <c r="P175" s="187"/>
      <c r="Q175" s="18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D175" s="42">
        <f t="shared" si="181"/>
        <v>0</v>
      </c>
      <c r="AE175" s="42">
        <f t="shared" si="182"/>
        <v>0</v>
      </c>
      <c r="AF175" s="42">
        <f t="shared" si="183"/>
        <v>0</v>
      </c>
      <c r="AG175" s="42">
        <f t="shared" si="184"/>
        <v>0</v>
      </c>
      <c r="AH175" s="42">
        <f t="shared" si="185"/>
        <v>0</v>
      </c>
      <c r="AI175" s="42">
        <f t="shared" si="186"/>
        <v>0</v>
      </c>
      <c r="AJ175" s="42">
        <f t="shared" si="187"/>
        <v>0</v>
      </c>
      <c r="AK175" s="42">
        <f t="shared" si="188"/>
        <v>0</v>
      </c>
      <c r="AL175" s="42">
        <f t="shared" si="189"/>
        <v>0</v>
      </c>
      <c r="AM175" s="42">
        <f t="shared" si="190"/>
        <v>0</v>
      </c>
      <c r="AN175" s="42">
        <f t="shared" si="191"/>
        <v>0</v>
      </c>
      <c r="AO175" s="42">
        <f t="shared" si="192"/>
        <v>0</v>
      </c>
    </row>
    <row r="176" spans="1:41" ht="16.399999999999999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79">
        <f>SUMIF(Dec!$A:$A,TB!$A176,Dec!$H:$H)</f>
        <v>0</v>
      </c>
      <c r="O176" s="188"/>
      <c r="P176" s="188"/>
      <c r="Q176" s="183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si="181"/>
        <v>0</v>
      </c>
      <c r="AE176" s="43">
        <f t="shared" si="182"/>
        <v>0</v>
      </c>
      <c r="AF176" s="43">
        <f t="shared" si="183"/>
        <v>0</v>
      </c>
      <c r="AG176" s="43">
        <f t="shared" si="184"/>
        <v>0</v>
      </c>
      <c r="AH176" s="43">
        <f t="shared" si="185"/>
        <v>0</v>
      </c>
      <c r="AI176" s="43">
        <f t="shared" si="186"/>
        <v>0</v>
      </c>
      <c r="AJ176" s="43">
        <f t="shared" si="187"/>
        <v>0</v>
      </c>
      <c r="AK176" s="43">
        <f t="shared" si="188"/>
        <v>0</v>
      </c>
      <c r="AL176" s="43">
        <f t="shared" si="189"/>
        <v>0</v>
      </c>
      <c r="AM176" s="43">
        <f t="shared" si="190"/>
        <v>0</v>
      </c>
      <c r="AN176" s="43">
        <f t="shared" si="191"/>
        <v>0</v>
      </c>
      <c r="AO176" s="43">
        <f t="shared" si="192"/>
        <v>0</v>
      </c>
    </row>
    <row r="177" spans="1:41" ht="16.399999999999999" customHeight="1">
      <c r="A177" s="17" t="s">
        <v>18</v>
      </c>
      <c r="B177" s="18"/>
      <c r="C177" s="19">
        <f t="shared" ref="C177" si="193">ROUND(SUM(C174:C176),2)</f>
        <v>0</v>
      </c>
      <c r="D177" s="19">
        <f t="shared" ref="D177:N177" si="194">ROUND(SUM(D174:D176),2)</f>
        <v>0</v>
      </c>
      <c r="E177" s="19">
        <f t="shared" si="194"/>
        <v>0</v>
      </c>
      <c r="F177" s="19">
        <f t="shared" si="194"/>
        <v>0</v>
      </c>
      <c r="G177" s="19">
        <f t="shared" si="194"/>
        <v>0</v>
      </c>
      <c r="H177" s="19">
        <f t="shared" si="194"/>
        <v>0</v>
      </c>
      <c r="I177" s="19">
        <f t="shared" si="194"/>
        <v>0</v>
      </c>
      <c r="J177" s="19">
        <f t="shared" si="194"/>
        <v>0</v>
      </c>
      <c r="K177" s="19">
        <f t="shared" si="194"/>
        <v>0</v>
      </c>
      <c r="L177" s="19">
        <f t="shared" si="194"/>
        <v>0</v>
      </c>
      <c r="M177" s="19">
        <f t="shared" si="194"/>
        <v>0</v>
      </c>
      <c r="N177" s="172">
        <f t="shared" si="194"/>
        <v>0</v>
      </c>
      <c r="O177" s="177"/>
      <c r="P177" s="177"/>
      <c r="Q177" s="173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" si="195">ROUND(SUM(AD174:AD176),2)</f>
        <v>0</v>
      </c>
      <c r="AE177" s="19">
        <f t="shared" ref="AE177:AO177" si="196">ROUND(SUM(AE174:AE176),2)</f>
        <v>0</v>
      </c>
      <c r="AF177" s="19">
        <f t="shared" si="196"/>
        <v>0</v>
      </c>
      <c r="AG177" s="19">
        <f t="shared" si="196"/>
        <v>0</v>
      </c>
      <c r="AH177" s="19">
        <f t="shared" si="196"/>
        <v>0</v>
      </c>
      <c r="AI177" s="19">
        <f t="shared" si="196"/>
        <v>0</v>
      </c>
      <c r="AJ177" s="19">
        <f t="shared" si="196"/>
        <v>0</v>
      </c>
      <c r="AK177" s="19">
        <f t="shared" si="196"/>
        <v>0</v>
      </c>
      <c r="AL177" s="19">
        <f t="shared" si="196"/>
        <v>0</v>
      </c>
      <c r="AM177" s="19">
        <f t="shared" si="196"/>
        <v>0</v>
      </c>
      <c r="AN177" s="19">
        <f t="shared" si="196"/>
        <v>0</v>
      </c>
      <c r="AO177" s="217">
        <f t="shared" si="196"/>
        <v>0</v>
      </c>
    </row>
    <row r="178" spans="1:41" ht="16.399999999999999" customHeight="1">
      <c r="A178" s="20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79">
        <f>SUMIF(Dec!$A:$A,TB!$A178,Dec!$H:$H)</f>
        <v>0</v>
      </c>
      <c r="O178" s="188"/>
      <c r="P178" s="188"/>
      <c r="Q178" s="183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ref="AD178:AD181" si="197">ROUND(C178*AD$2,2)</f>
        <v>0</v>
      </c>
      <c r="AE178" s="43">
        <f t="shared" ref="AE178:AE181" si="198">ROUND(D178*AE$2,2)</f>
        <v>0</v>
      </c>
      <c r="AF178" s="43">
        <f t="shared" ref="AF178:AF181" si="199">ROUND(E178*AF$2,2)</f>
        <v>0</v>
      </c>
      <c r="AG178" s="43">
        <f t="shared" ref="AG178:AG181" si="200">ROUND(F178*AG$2,2)</f>
        <v>0</v>
      </c>
      <c r="AH178" s="43">
        <f t="shared" ref="AH178:AH181" si="201">ROUND(G178*AH$2,2)</f>
        <v>0</v>
      </c>
      <c r="AI178" s="43">
        <f t="shared" ref="AI178:AI181" si="202">ROUND(H178*AI$2,2)</f>
        <v>0</v>
      </c>
      <c r="AJ178" s="43">
        <f t="shared" ref="AJ178:AJ181" si="203">ROUND(I178*AJ$2,2)</f>
        <v>0</v>
      </c>
      <c r="AK178" s="43">
        <f t="shared" ref="AK178:AK181" si="204">ROUND(J178*AK$2,2)</f>
        <v>0</v>
      </c>
      <c r="AL178" s="43">
        <f t="shared" ref="AL178:AL181" si="205">ROUND(K178*AL$2,2)</f>
        <v>0</v>
      </c>
      <c r="AM178" s="43">
        <f t="shared" ref="AM178:AM181" si="206">ROUND(L178*AM$2,2)</f>
        <v>0</v>
      </c>
      <c r="AN178" s="43">
        <f t="shared" ref="AN178:AN181" si="207">ROUND(M178*AN$2,2)</f>
        <v>0</v>
      </c>
      <c r="AO178" s="43">
        <f t="shared" ref="AO178:AO181" si="208">ROUND(N178*AO$2,2)</f>
        <v>0</v>
      </c>
    </row>
    <row r="179" spans="1:41" ht="16.399999999999999" customHeight="1">
      <c r="A179" s="20">
        <v>12001</v>
      </c>
      <c r="B179" s="14" t="s">
        <v>224</v>
      </c>
      <c r="C179" s="42">
        <f>SUMIF(Jan!$A:$A,TB!$A179,Jan!$H:$H)</f>
        <v>0</v>
      </c>
      <c r="D179" s="42">
        <f>SUMIF(Feb!$A:$A,TB!$A179,Feb!$H:$H)</f>
        <v>0</v>
      </c>
      <c r="E179" s="42">
        <f>SUMIF(Mar!$A:$A,TB!$A179,Mar!$H:$H)</f>
        <v>0</v>
      </c>
      <c r="F179" s="42">
        <f>SUMIF(Apr!$A:$A,TB!$A179,Apr!$H:$H)</f>
        <v>0</v>
      </c>
      <c r="G179" s="42">
        <f>SUMIF(May!$A:$A,TB!$A179,May!$H:$H)</f>
        <v>0</v>
      </c>
      <c r="H179" s="42">
        <f>SUMIF(Jun!$A:$A,TB!$A179,Jun!$H:$H)</f>
        <v>0</v>
      </c>
      <c r="I179" s="42">
        <f>SUMIF(Jul!$A:$A,TB!$A179,Jul!$H:$H)</f>
        <v>0</v>
      </c>
      <c r="J179" s="42">
        <f>SUMIF(Aug!$A:$A,TB!$A179,Aug!$H:$H)</f>
        <v>0</v>
      </c>
      <c r="K179" s="42">
        <f>SUMIF(Sep!$A:$A,TB!$A179,Sep!$H:$H)</f>
        <v>0</v>
      </c>
      <c r="L179" s="42">
        <f>SUMIF(Oct!$A:$A,TB!$A179,Oct!$H:$H)</f>
        <v>0</v>
      </c>
      <c r="M179" s="42">
        <f>SUMIF(Nov!$A:$A,TB!$A179,Nov!$H:$H)</f>
        <v>0</v>
      </c>
      <c r="N179" s="178">
        <f>SUMIF(Dec!$A:$A,TB!$A179,Dec!$H:$H)</f>
        <v>0</v>
      </c>
      <c r="O179" s="188"/>
      <c r="P179" s="188"/>
      <c r="Q179" s="18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D179" s="42">
        <f t="shared" si="197"/>
        <v>0</v>
      </c>
      <c r="AE179" s="42">
        <f t="shared" si="198"/>
        <v>0</v>
      </c>
      <c r="AF179" s="42">
        <f t="shared" si="199"/>
        <v>0</v>
      </c>
      <c r="AG179" s="42">
        <f t="shared" si="200"/>
        <v>0</v>
      </c>
      <c r="AH179" s="42">
        <f t="shared" si="201"/>
        <v>0</v>
      </c>
      <c r="AI179" s="42">
        <f t="shared" si="202"/>
        <v>0</v>
      </c>
      <c r="AJ179" s="42">
        <f t="shared" si="203"/>
        <v>0</v>
      </c>
      <c r="AK179" s="42">
        <f t="shared" si="204"/>
        <v>0</v>
      </c>
      <c r="AL179" s="42">
        <f t="shared" si="205"/>
        <v>0</v>
      </c>
      <c r="AM179" s="42">
        <f t="shared" si="206"/>
        <v>0</v>
      </c>
      <c r="AN179" s="42">
        <f t="shared" si="207"/>
        <v>0</v>
      </c>
      <c r="AO179" s="42">
        <f t="shared" si="208"/>
        <v>0</v>
      </c>
    </row>
    <row r="180" spans="1:41" ht="16.399999999999999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9">
        <f>SUMIF(Dec!$A:$A,TB!$A180,Dec!$H:$H)</f>
        <v>0</v>
      </c>
      <c r="O180" s="188"/>
      <c r="P180" s="188"/>
      <c r="Q180" s="183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97"/>
        <v>0</v>
      </c>
      <c r="AE180" s="43">
        <f t="shared" si="198"/>
        <v>0</v>
      </c>
      <c r="AF180" s="43">
        <f t="shared" si="199"/>
        <v>0</v>
      </c>
      <c r="AG180" s="43">
        <f t="shared" si="200"/>
        <v>0</v>
      </c>
      <c r="AH180" s="43">
        <f t="shared" si="201"/>
        <v>0</v>
      </c>
      <c r="AI180" s="43">
        <f t="shared" si="202"/>
        <v>0</v>
      </c>
      <c r="AJ180" s="43">
        <f t="shared" si="203"/>
        <v>0</v>
      </c>
      <c r="AK180" s="43">
        <f t="shared" si="204"/>
        <v>0</v>
      </c>
      <c r="AL180" s="43">
        <f t="shared" si="205"/>
        <v>0</v>
      </c>
      <c r="AM180" s="43">
        <f t="shared" si="206"/>
        <v>0</v>
      </c>
      <c r="AN180" s="43">
        <f t="shared" si="207"/>
        <v>0</v>
      </c>
      <c r="AO180" s="43">
        <f t="shared" si="208"/>
        <v>0</v>
      </c>
    </row>
    <row r="181" spans="1:41" ht="16.399999999999999" customHeight="1">
      <c r="A181" s="13"/>
      <c r="B181" s="14"/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79">
        <f>SUMIF(Dec!$A:$A,TB!$A181,Dec!$H:$H)</f>
        <v>0</v>
      </c>
      <c r="O181" s="188"/>
      <c r="P181" s="188"/>
      <c r="Q181" s="183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97"/>
        <v>0</v>
      </c>
      <c r="AE181" s="43">
        <f t="shared" si="198"/>
        <v>0</v>
      </c>
      <c r="AF181" s="43">
        <f t="shared" si="199"/>
        <v>0</v>
      </c>
      <c r="AG181" s="43">
        <f t="shared" si="200"/>
        <v>0</v>
      </c>
      <c r="AH181" s="43">
        <f t="shared" si="201"/>
        <v>0</v>
      </c>
      <c r="AI181" s="43">
        <f t="shared" si="202"/>
        <v>0</v>
      </c>
      <c r="AJ181" s="43">
        <f t="shared" si="203"/>
        <v>0</v>
      </c>
      <c r="AK181" s="43">
        <f t="shared" si="204"/>
        <v>0</v>
      </c>
      <c r="AL181" s="43">
        <f t="shared" si="205"/>
        <v>0</v>
      </c>
      <c r="AM181" s="43">
        <f t="shared" si="206"/>
        <v>0</v>
      </c>
      <c r="AN181" s="43">
        <f t="shared" si="207"/>
        <v>0</v>
      </c>
      <c r="AO181" s="43">
        <f t="shared" si="208"/>
        <v>0</v>
      </c>
    </row>
    <row r="182" spans="1:41" ht="16.399999999999999" customHeight="1">
      <c r="A182" s="23" t="s">
        <v>19</v>
      </c>
      <c r="B182" s="18"/>
      <c r="C182" s="19">
        <f t="shared" ref="C182" si="209">ROUND(SUM(C178:C181),2)</f>
        <v>0</v>
      </c>
      <c r="D182" s="19">
        <f t="shared" ref="D182:N182" si="210">ROUND(SUM(D178:D181),2)</f>
        <v>0</v>
      </c>
      <c r="E182" s="19">
        <f t="shared" si="210"/>
        <v>0</v>
      </c>
      <c r="F182" s="19">
        <f t="shared" si="210"/>
        <v>0</v>
      </c>
      <c r="G182" s="19">
        <f t="shared" si="210"/>
        <v>0</v>
      </c>
      <c r="H182" s="19">
        <f t="shared" si="210"/>
        <v>0</v>
      </c>
      <c r="I182" s="19">
        <f t="shared" si="210"/>
        <v>0</v>
      </c>
      <c r="J182" s="19">
        <f t="shared" si="210"/>
        <v>0</v>
      </c>
      <c r="K182" s="19">
        <f t="shared" si="210"/>
        <v>0</v>
      </c>
      <c r="L182" s="19">
        <f t="shared" si="210"/>
        <v>0</v>
      </c>
      <c r="M182" s="19">
        <f t="shared" si="210"/>
        <v>0</v>
      </c>
      <c r="N182" s="172">
        <f t="shared" si="210"/>
        <v>0</v>
      </c>
      <c r="O182" s="177"/>
      <c r="P182" s="177"/>
      <c r="Q182" s="173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" si="211">ROUND(SUM(AD178:AD181),2)</f>
        <v>0</v>
      </c>
      <c r="AE182" s="19">
        <f t="shared" ref="AE182:AO182" si="212">ROUND(SUM(AE178:AE181),2)</f>
        <v>0</v>
      </c>
      <c r="AF182" s="19">
        <f t="shared" si="212"/>
        <v>0</v>
      </c>
      <c r="AG182" s="19">
        <f t="shared" si="212"/>
        <v>0</v>
      </c>
      <c r="AH182" s="19">
        <f t="shared" si="212"/>
        <v>0</v>
      </c>
      <c r="AI182" s="19">
        <f t="shared" si="212"/>
        <v>0</v>
      </c>
      <c r="AJ182" s="19">
        <f t="shared" si="212"/>
        <v>0</v>
      </c>
      <c r="AK182" s="19">
        <f t="shared" si="212"/>
        <v>0</v>
      </c>
      <c r="AL182" s="19">
        <f t="shared" si="212"/>
        <v>0</v>
      </c>
      <c r="AM182" s="19">
        <f t="shared" si="212"/>
        <v>0</v>
      </c>
      <c r="AN182" s="19">
        <f t="shared" si="212"/>
        <v>0</v>
      </c>
      <c r="AO182" s="217">
        <f t="shared" si="212"/>
        <v>0</v>
      </c>
    </row>
    <row r="183" spans="1:41" ht="16.399999999999999" customHeight="1">
      <c r="A183" s="20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79">
        <f>SUMIF(Dec!$A:$A,TB!$A183,Dec!$H:$H)</f>
        <v>0</v>
      </c>
      <c r="O183" s="188"/>
      <c r="P183" s="188"/>
      <c r="Q183" s="183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ref="AD183:AD185" si="213">ROUND(C183*AD$2,2)</f>
        <v>0</v>
      </c>
      <c r="AE183" s="43">
        <f t="shared" ref="AE183:AE185" si="214">ROUND(D183*AE$2,2)</f>
        <v>0</v>
      </c>
      <c r="AF183" s="43">
        <f t="shared" ref="AF183:AF185" si="215">ROUND(E183*AF$2,2)</f>
        <v>0</v>
      </c>
      <c r="AG183" s="43">
        <f t="shared" ref="AG183:AG185" si="216">ROUND(F183*AG$2,2)</f>
        <v>0</v>
      </c>
      <c r="AH183" s="43">
        <f t="shared" ref="AH183:AH185" si="217">ROUND(G183*AH$2,2)</f>
        <v>0</v>
      </c>
      <c r="AI183" s="43">
        <f t="shared" ref="AI183:AI185" si="218">ROUND(H183*AI$2,2)</f>
        <v>0</v>
      </c>
      <c r="AJ183" s="43">
        <f t="shared" ref="AJ183:AJ185" si="219">ROUND(I183*AJ$2,2)</f>
        <v>0</v>
      </c>
      <c r="AK183" s="43">
        <f t="shared" ref="AK183:AK185" si="220">ROUND(J183*AK$2,2)</f>
        <v>0</v>
      </c>
      <c r="AL183" s="43">
        <f t="shared" ref="AL183:AL185" si="221">ROUND(K183*AL$2,2)</f>
        <v>0</v>
      </c>
      <c r="AM183" s="43">
        <f t="shared" ref="AM183:AM185" si="222">ROUND(L183*AM$2,2)</f>
        <v>0</v>
      </c>
      <c r="AN183" s="43">
        <f t="shared" ref="AN183:AN185" si="223">ROUND(M183*AN$2,2)</f>
        <v>0</v>
      </c>
      <c r="AO183" s="43">
        <f t="shared" ref="AO183:AO185" si="224">ROUND(N183*AO$2,2)</f>
        <v>0</v>
      </c>
    </row>
    <row r="184" spans="1:41" ht="16.399999999999999" customHeight="1">
      <c r="A184" s="13">
        <v>12002</v>
      </c>
      <c r="B184" s="21" t="s">
        <v>225</v>
      </c>
      <c r="C184" s="42">
        <f>SUMIF(Jan!$A:$A,TB!$A184,Jan!$H:$H)</f>
        <v>0</v>
      </c>
      <c r="D184" s="42">
        <f>SUMIF(Feb!$A:$A,TB!$A184,Feb!$H:$H)</f>
        <v>0</v>
      </c>
      <c r="E184" s="42">
        <f>SUMIF(Mar!$A:$A,TB!$A184,Mar!$H:$H)</f>
        <v>0</v>
      </c>
      <c r="F184" s="42">
        <f>SUMIF(Apr!$A:$A,TB!$A184,Apr!$H:$H)</f>
        <v>0</v>
      </c>
      <c r="G184" s="42">
        <f>SUMIF(May!$A:$A,TB!$A184,May!$H:$H)</f>
        <v>0</v>
      </c>
      <c r="H184" s="42">
        <f>SUMIF(Jun!$A:$A,TB!$A184,Jun!$H:$H)</f>
        <v>0</v>
      </c>
      <c r="I184" s="42">
        <f>SUMIF(Jul!$A:$A,TB!$A184,Jul!$H:$H)</f>
        <v>0</v>
      </c>
      <c r="J184" s="42">
        <f>SUMIF(Aug!$A:$A,TB!$A184,Aug!$H:$H)</f>
        <v>0</v>
      </c>
      <c r="K184" s="42">
        <f>SUMIF(Sep!$A:$A,TB!$A184,Sep!$H:$H)</f>
        <v>0</v>
      </c>
      <c r="L184" s="42">
        <f>SUMIF(Oct!$A:$A,TB!$A184,Oct!$H:$H)</f>
        <v>0</v>
      </c>
      <c r="M184" s="42">
        <f>SUMIF(Nov!$A:$A,TB!$A184,Nov!$H:$H)</f>
        <v>0</v>
      </c>
      <c r="N184" s="178">
        <f>SUMIF(Dec!$A:$A,TB!$A184,Dec!$H:$H)</f>
        <v>0</v>
      </c>
      <c r="O184" s="188"/>
      <c r="P184" s="188"/>
      <c r="Q184" s="18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D184" s="42">
        <f t="shared" si="213"/>
        <v>0</v>
      </c>
      <c r="AE184" s="42">
        <f t="shared" si="214"/>
        <v>0</v>
      </c>
      <c r="AF184" s="42">
        <f t="shared" si="215"/>
        <v>0</v>
      </c>
      <c r="AG184" s="42">
        <f t="shared" si="216"/>
        <v>0</v>
      </c>
      <c r="AH184" s="42">
        <f t="shared" si="217"/>
        <v>0</v>
      </c>
      <c r="AI184" s="42">
        <f t="shared" si="218"/>
        <v>0</v>
      </c>
      <c r="AJ184" s="42">
        <f t="shared" si="219"/>
        <v>0</v>
      </c>
      <c r="AK184" s="42">
        <f t="shared" si="220"/>
        <v>0</v>
      </c>
      <c r="AL184" s="42">
        <f t="shared" si="221"/>
        <v>0</v>
      </c>
      <c r="AM184" s="42">
        <f t="shared" si="222"/>
        <v>0</v>
      </c>
      <c r="AN184" s="42">
        <f t="shared" si="223"/>
        <v>0</v>
      </c>
      <c r="AO184" s="42">
        <f t="shared" si="224"/>
        <v>0</v>
      </c>
    </row>
    <row r="185" spans="1:41" ht="16.399999999999999" customHeight="1">
      <c r="A185" s="13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79">
        <f>SUMIF(Dec!$A:$A,TB!$A185,Dec!$H:$H)</f>
        <v>0</v>
      </c>
      <c r="O185" s="188"/>
      <c r="P185" s="188"/>
      <c r="Q185" s="18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si="213"/>
        <v>0</v>
      </c>
      <c r="AE185" s="43">
        <f t="shared" si="214"/>
        <v>0</v>
      </c>
      <c r="AF185" s="43">
        <f t="shared" si="215"/>
        <v>0</v>
      </c>
      <c r="AG185" s="43">
        <f t="shared" si="216"/>
        <v>0</v>
      </c>
      <c r="AH185" s="43">
        <f t="shared" si="217"/>
        <v>0</v>
      </c>
      <c r="AI185" s="43">
        <f t="shared" si="218"/>
        <v>0</v>
      </c>
      <c r="AJ185" s="43">
        <f t="shared" si="219"/>
        <v>0</v>
      </c>
      <c r="AK185" s="43">
        <f t="shared" si="220"/>
        <v>0</v>
      </c>
      <c r="AL185" s="43">
        <f t="shared" si="221"/>
        <v>0</v>
      </c>
      <c r="AM185" s="43">
        <f t="shared" si="222"/>
        <v>0</v>
      </c>
      <c r="AN185" s="43">
        <f t="shared" si="223"/>
        <v>0</v>
      </c>
      <c r="AO185" s="43">
        <f t="shared" si="224"/>
        <v>0</v>
      </c>
    </row>
    <row r="186" spans="1:41" ht="16.399999999999999" customHeight="1">
      <c r="A186" s="23" t="s">
        <v>20</v>
      </c>
      <c r="B186" s="18"/>
      <c r="C186" s="19">
        <f t="shared" ref="C186" si="225">ROUND(SUM(C183:C185),2)</f>
        <v>0</v>
      </c>
      <c r="D186" s="19">
        <f t="shared" ref="D186:N186" si="226">ROUND(SUM(D183:D185),2)</f>
        <v>0</v>
      </c>
      <c r="E186" s="19">
        <f t="shared" si="226"/>
        <v>0</v>
      </c>
      <c r="F186" s="19">
        <f t="shared" si="226"/>
        <v>0</v>
      </c>
      <c r="G186" s="19">
        <f t="shared" si="226"/>
        <v>0</v>
      </c>
      <c r="H186" s="19">
        <f t="shared" si="226"/>
        <v>0</v>
      </c>
      <c r="I186" s="19">
        <f t="shared" si="226"/>
        <v>0</v>
      </c>
      <c r="J186" s="19">
        <f t="shared" si="226"/>
        <v>0</v>
      </c>
      <c r="K186" s="19">
        <f t="shared" si="226"/>
        <v>0</v>
      </c>
      <c r="L186" s="19">
        <f t="shared" si="226"/>
        <v>0</v>
      </c>
      <c r="M186" s="19">
        <f t="shared" si="226"/>
        <v>0</v>
      </c>
      <c r="N186" s="172">
        <f t="shared" si="226"/>
        <v>0</v>
      </c>
      <c r="O186" s="177"/>
      <c r="P186" s="177"/>
      <c r="Q186" s="173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" si="227">ROUND(SUM(AD183:AD185),2)</f>
        <v>0</v>
      </c>
      <c r="AE186" s="19">
        <f t="shared" ref="AE186:AO186" si="228">ROUND(SUM(AE183:AE185),2)</f>
        <v>0</v>
      </c>
      <c r="AF186" s="19">
        <f t="shared" si="228"/>
        <v>0</v>
      </c>
      <c r="AG186" s="19">
        <f t="shared" si="228"/>
        <v>0</v>
      </c>
      <c r="AH186" s="19">
        <f t="shared" si="228"/>
        <v>0</v>
      </c>
      <c r="AI186" s="19">
        <f t="shared" si="228"/>
        <v>0</v>
      </c>
      <c r="AJ186" s="19">
        <f t="shared" si="228"/>
        <v>0</v>
      </c>
      <c r="AK186" s="19">
        <f t="shared" si="228"/>
        <v>0</v>
      </c>
      <c r="AL186" s="19">
        <f t="shared" si="228"/>
        <v>0</v>
      </c>
      <c r="AM186" s="19">
        <f t="shared" si="228"/>
        <v>0</v>
      </c>
      <c r="AN186" s="19">
        <f t="shared" si="228"/>
        <v>0</v>
      </c>
      <c r="AO186" s="217">
        <f t="shared" si="228"/>
        <v>0</v>
      </c>
    </row>
    <row r="187" spans="1:41" ht="16.399999999999999" customHeight="1">
      <c r="A187" s="13"/>
      <c r="B187" s="21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79">
        <f>SUMIF(Dec!$A:$A,TB!$A187,Dec!$H:$H)</f>
        <v>0</v>
      </c>
      <c r="O187" s="188"/>
      <c r="P187" s="188"/>
      <c r="Q187" s="183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ref="AD187:AD189" si="229">ROUND(C187*AD$2,2)</f>
        <v>0</v>
      </c>
      <c r="AE187" s="43">
        <f t="shared" ref="AE187:AE189" si="230">ROUND(D187*AE$2,2)</f>
        <v>0</v>
      </c>
      <c r="AF187" s="43">
        <f t="shared" ref="AF187:AF189" si="231">ROUND(E187*AF$2,2)</f>
        <v>0</v>
      </c>
      <c r="AG187" s="43">
        <f t="shared" ref="AG187:AG189" si="232">ROUND(F187*AG$2,2)</f>
        <v>0</v>
      </c>
      <c r="AH187" s="43">
        <f t="shared" ref="AH187:AH189" si="233">ROUND(G187*AH$2,2)</f>
        <v>0</v>
      </c>
      <c r="AI187" s="43">
        <f t="shared" ref="AI187:AI189" si="234">ROUND(H187*AI$2,2)</f>
        <v>0</v>
      </c>
      <c r="AJ187" s="43">
        <f t="shared" ref="AJ187:AJ189" si="235">ROUND(I187*AJ$2,2)</f>
        <v>0</v>
      </c>
      <c r="AK187" s="43">
        <f t="shared" ref="AK187:AK189" si="236">ROUND(J187*AK$2,2)</f>
        <v>0</v>
      </c>
      <c r="AL187" s="43">
        <f t="shared" ref="AL187:AL189" si="237">ROUND(K187*AL$2,2)</f>
        <v>0</v>
      </c>
      <c r="AM187" s="43">
        <f t="shared" ref="AM187:AM189" si="238">ROUND(L187*AM$2,2)</f>
        <v>0</v>
      </c>
      <c r="AN187" s="43">
        <f t="shared" ref="AN187:AN189" si="239">ROUND(M187*AN$2,2)</f>
        <v>0</v>
      </c>
      <c r="AO187" s="43">
        <f t="shared" ref="AO187:AO189" si="240">ROUND(N187*AO$2,2)</f>
        <v>0</v>
      </c>
    </row>
    <row r="188" spans="1:41" ht="16.399999999999999" customHeight="1">
      <c r="A188" s="13">
        <v>12003</v>
      </c>
      <c r="B188" s="21" t="s">
        <v>226</v>
      </c>
      <c r="C188" s="42">
        <f>SUMIF(Jan!$A:$A,TB!$A188,Jan!$H:$H)</f>
        <v>0</v>
      </c>
      <c r="D188" s="42">
        <f>SUMIF(Feb!$A:$A,TB!$A188,Feb!$H:$H)</f>
        <v>0</v>
      </c>
      <c r="E188" s="42">
        <f>SUMIF(Mar!$A:$A,TB!$A188,Mar!$H:$H)</f>
        <v>0</v>
      </c>
      <c r="F188" s="42">
        <f>SUMIF(Apr!$A:$A,TB!$A188,Apr!$H:$H)</f>
        <v>0</v>
      </c>
      <c r="G188" s="42">
        <f>SUMIF(May!$A:$A,TB!$A188,May!$H:$H)</f>
        <v>0</v>
      </c>
      <c r="H188" s="42">
        <f>SUMIF(Jun!$A:$A,TB!$A188,Jun!$H:$H)</f>
        <v>0</v>
      </c>
      <c r="I188" s="42">
        <f>SUMIF(Jul!$A:$A,TB!$A188,Jul!$H:$H)</f>
        <v>0</v>
      </c>
      <c r="J188" s="42">
        <f>SUMIF(Aug!$A:$A,TB!$A188,Aug!$H:$H)</f>
        <v>0</v>
      </c>
      <c r="K188" s="42">
        <f>SUMIF(Sep!$A:$A,TB!$A188,Sep!$H:$H)</f>
        <v>0</v>
      </c>
      <c r="L188" s="42">
        <f>SUMIF(Oct!$A:$A,TB!$A188,Oct!$H:$H)</f>
        <v>0</v>
      </c>
      <c r="M188" s="42">
        <f>SUMIF(Nov!$A:$A,TB!$A188,Nov!$H:$H)</f>
        <v>0</v>
      </c>
      <c r="N188" s="178">
        <f>SUMIF(Dec!$A:$A,TB!$A188,Dec!$H:$H)</f>
        <v>0</v>
      </c>
      <c r="O188" s="188"/>
      <c r="P188" s="188"/>
      <c r="Q188" s="18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D188" s="42">
        <f t="shared" si="229"/>
        <v>0</v>
      </c>
      <c r="AE188" s="42">
        <f t="shared" si="230"/>
        <v>0</v>
      </c>
      <c r="AF188" s="42">
        <f t="shared" si="231"/>
        <v>0</v>
      </c>
      <c r="AG188" s="42">
        <f t="shared" si="232"/>
        <v>0</v>
      </c>
      <c r="AH188" s="42">
        <f t="shared" si="233"/>
        <v>0</v>
      </c>
      <c r="AI188" s="42">
        <f t="shared" si="234"/>
        <v>0</v>
      </c>
      <c r="AJ188" s="42">
        <f t="shared" si="235"/>
        <v>0</v>
      </c>
      <c r="AK188" s="42">
        <f t="shared" si="236"/>
        <v>0</v>
      </c>
      <c r="AL188" s="42">
        <f t="shared" si="237"/>
        <v>0</v>
      </c>
      <c r="AM188" s="42">
        <f t="shared" si="238"/>
        <v>0</v>
      </c>
      <c r="AN188" s="42">
        <f t="shared" si="239"/>
        <v>0</v>
      </c>
      <c r="AO188" s="42">
        <f t="shared" si="240"/>
        <v>0</v>
      </c>
    </row>
    <row r="189" spans="1:41" ht="16.399999999999999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79">
        <f>SUMIF(Dec!$A:$A,TB!$A189,Dec!$H:$H)</f>
        <v>0</v>
      </c>
      <c r="O189" s="188"/>
      <c r="P189" s="188"/>
      <c r="Q189" s="183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si="229"/>
        <v>0</v>
      </c>
      <c r="AE189" s="43">
        <f t="shared" si="230"/>
        <v>0</v>
      </c>
      <c r="AF189" s="43">
        <f t="shared" si="231"/>
        <v>0</v>
      </c>
      <c r="AG189" s="43">
        <f t="shared" si="232"/>
        <v>0</v>
      </c>
      <c r="AH189" s="43">
        <f t="shared" si="233"/>
        <v>0</v>
      </c>
      <c r="AI189" s="43">
        <f t="shared" si="234"/>
        <v>0</v>
      </c>
      <c r="AJ189" s="43">
        <f t="shared" si="235"/>
        <v>0</v>
      </c>
      <c r="AK189" s="43">
        <f t="shared" si="236"/>
        <v>0</v>
      </c>
      <c r="AL189" s="43">
        <f t="shared" si="237"/>
        <v>0</v>
      </c>
      <c r="AM189" s="43">
        <f t="shared" si="238"/>
        <v>0</v>
      </c>
      <c r="AN189" s="43">
        <f t="shared" si="239"/>
        <v>0</v>
      </c>
      <c r="AO189" s="43">
        <f t="shared" si="240"/>
        <v>0</v>
      </c>
    </row>
    <row r="190" spans="1:41" ht="16.399999999999999" customHeight="1">
      <c r="A190" s="23" t="s">
        <v>21</v>
      </c>
      <c r="B190" s="18"/>
      <c r="C190" s="19">
        <f t="shared" ref="C190" si="241">ROUND(SUM(C187:C189),2)</f>
        <v>0</v>
      </c>
      <c r="D190" s="19">
        <f t="shared" ref="D190:N190" si="242">ROUND(SUM(D187:D189),2)</f>
        <v>0</v>
      </c>
      <c r="E190" s="19">
        <f t="shared" si="242"/>
        <v>0</v>
      </c>
      <c r="F190" s="19">
        <f t="shared" si="242"/>
        <v>0</v>
      </c>
      <c r="G190" s="19">
        <f t="shared" si="242"/>
        <v>0</v>
      </c>
      <c r="H190" s="19">
        <f t="shared" si="242"/>
        <v>0</v>
      </c>
      <c r="I190" s="19">
        <f t="shared" si="242"/>
        <v>0</v>
      </c>
      <c r="J190" s="19">
        <f t="shared" si="242"/>
        <v>0</v>
      </c>
      <c r="K190" s="19">
        <f t="shared" si="242"/>
        <v>0</v>
      </c>
      <c r="L190" s="19">
        <f t="shared" si="242"/>
        <v>0</v>
      </c>
      <c r="M190" s="19">
        <f t="shared" si="242"/>
        <v>0</v>
      </c>
      <c r="N190" s="172">
        <f t="shared" si="242"/>
        <v>0</v>
      </c>
      <c r="O190" s="177"/>
      <c r="P190" s="177"/>
      <c r="Q190" s="173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" si="243">ROUND(SUM(AD187:AD189),2)</f>
        <v>0</v>
      </c>
      <c r="AE190" s="19">
        <f t="shared" ref="AE190:AO190" si="244">ROUND(SUM(AE187:AE189),2)</f>
        <v>0</v>
      </c>
      <c r="AF190" s="19">
        <f t="shared" si="244"/>
        <v>0</v>
      </c>
      <c r="AG190" s="19">
        <f t="shared" si="244"/>
        <v>0</v>
      </c>
      <c r="AH190" s="19">
        <f t="shared" si="244"/>
        <v>0</v>
      </c>
      <c r="AI190" s="19">
        <f t="shared" si="244"/>
        <v>0</v>
      </c>
      <c r="AJ190" s="19">
        <f t="shared" si="244"/>
        <v>0</v>
      </c>
      <c r="AK190" s="19">
        <f t="shared" si="244"/>
        <v>0</v>
      </c>
      <c r="AL190" s="19">
        <f t="shared" si="244"/>
        <v>0</v>
      </c>
      <c r="AM190" s="19">
        <f t="shared" si="244"/>
        <v>0</v>
      </c>
      <c r="AN190" s="19">
        <f t="shared" si="244"/>
        <v>0</v>
      </c>
      <c r="AO190" s="217">
        <f t="shared" si="244"/>
        <v>0</v>
      </c>
    </row>
    <row r="191" spans="1:41" ht="16.399999999999999" customHeight="1">
      <c r="A191" s="20"/>
      <c r="B191" s="14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9">
        <f>SUMIF(Dec!$A:$A,TB!$A191,Dec!$H:$H)</f>
        <v>0</v>
      </c>
      <c r="O191" s="188"/>
      <c r="P191" s="188"/>
      <c r="Q191" s="183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ref="AD191:AD193" si="245">ROUND(C191*AD$2,2)</f>
        <v>0</v>
      </c>
      <c r="AE191" s="43">
        <f t="shared" ref="AE191:AE193" si="246">ROUND(D191*AE$2,2)</f>
        <v>0</v>
      </c>
      <c r="AF191" s="43">
        <f t="shared" ref="AF191:AF193" si="247">ROUND(E191*AF$2,2)</f>
        <v>0</v>
      </c>
      <c r="AG191" s="43">
        <f t="shared" ref="AG191:AG193" si="248">ROUND(F191*AG$2,2)</f>
        <v>0</v>
      </c>
      <c r="AH191" s="43">
        <f t="shared" ref="AH191:AH193" si="249">ROUND(G191*AH$2,2)</f>
        <v>0</v>
      </c>
      <c r="AI191" s="43">
        <f t="shared" ref="AI191:AI193" si="250">ROUND(H191*AI$2,2)</f>
        <v>0</v>
      </c>
      <c r="AJ191" s="43">
        <f t="shared" ref="AJ191:AJ193" si="251">ROUND(I191*AJ$2,2)</f>
        <v>0</v>
      </c>
      <c r="AK191" s="43">
        <f t="shared" ref="AK191:AK193" si="252">ROUND(J191*AK$2,2)</f>
        <v>0</v>
      </c>
      <c r="AL191" s="43">
        <f t="shared" ref="AL191:AL193" si="253">ROUND(K191*AL$2,2)</f>
        <v>0</v>
      </c>
      <c r="AM191" s="43">
        <f t="shared" ref="AM191:AM193" si="254">ROUND(L191*AM$2,2)</f>
        <v>0</v>
      </c>
      <c r="AN191" s="43">
        <f t="shared" ref="AN191:AN193" si="255">ROUND(M191*AN$2,2)</f>
        <v>0</v>
      </c>
      <c r="AO191" s="43">
        <f t="shared" ref="AO191:AO193" si="256">ROUND(N191*AO$2,2)</f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9">
        <f>SUMIF(Dec!$A:$A,TB!$A192,Dec!$H:$H)</f>
        <v>0</v>
      </c>
      <c r="O192" s="188"/>
      <c r="P192" s="188"/>
      <c r="Q192" s="183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45"/>
        <v>0</v>
      </c>
      <c r="AE192" s="43">
        <f t="shared" si="246"/>
        <v>0</v>
      </c>
      <c r="AF192" s="43">
        <f t="shared" si="247"/>
        <v>0</v>
      </c>
      <c r="AG192" s="43">
        <f t="shared" si="248"/>
        <v>0</v>
      </c>
      <c r="AH192" s="43">
        <f t="shared" si="249"/>
        <v>0</v>
      </c>
      <c r="AI192" s="43">
        <f t="shared" si="250"/>
        <v>0</v>
      </c>
      <c r="AJ192" s="43">
        <f t="shared" si="251"/>
        <v>0</v>
      </c>
      <c r="AK192" s="43">
        <f t="shared" si="252"/>
        <v>0</v>
      </c>
      <c r="AL192" s="43">
        <f t="shared" si="253"/>
        <v>0</v>
      </c>
      <c r="AM192" s="43">
        <f t="shared" si="254"/>
        <v>0</v>
      </c>
      <c r="AN192" s="43">
        <f t="shared" si="255"/>
        <v>0</v>
      </c>
      <c r="AO192" s="43">
        <f t="shared" si="256"/>
        <v>0</v>
      </c>
    </row>
    <row r="193" spans="1:41" ht="16.399999999999999" customHeight="1">
      <c r="A193" s="13"/>
      <c r="B193" s="21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79">
        <f>SUMIF(Dec!$A:$A,TB!$A193,Dec!$H:$H)</f>
        <v>0</v>
      </c>
      <c r="O193" s="188"/>
      <c r="P193" s="188"/>
      <c r="Q193" s="183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si="245"/>
        <v>0</v>
      </c>
      <c r="AE193" s="43">
        <f t="shared" si="246"/>
        <v>0</v>
      </c>
      <c r="AF193" s="43">
        <f t="shared" si="247"/>
        <v>0</v>
      </c>
      <c r="AG193" s="43">
        <f t="shared" si="248"/>
        <v>0</v>
      </c>
      <c r="AH193" s="43">
        <f t="shared" si="249"/>
        <v>0</v>
      </c>
      <c r="AI193" s="43">
        <f t="shared" si="250"/>
        <v>0</v>
      </c>
      <c r="AJ193" s="43">
        <f t="shared" si="251"/>
        <v>0</v>
      </c>
      <c r="AK193" s="43">
        <f t="shared" si="252"/>
        <v>0</v>
      </c>
      <c r="AL193" s="43">
        <f t="shared" si="253"/>
        <v>0</v>
      </c>
      <c r="AM193" s="43">
        <f t="shared" si="254"/>
        <v>0</v>
      </c>
      <c r="AN193" s="43">
        <f t="shared" si="255"/>
        <v>0</v>
      </c>
      <c r="AO193" s="43">
        <f t="shared" si="256"/>
        <v>0</v>
      </c>
    </row>
    <row r="194" spans="1:41" ht="16.399999999999999" customHeight="1">
      <c r="A194" s="23" t="s">
        <v>22</v>
      </c>
      <c r="B194" s="18"/>
      <c r="C194" s="19">
        <f t="shared" ref="C194" si="257">ROUND(SUM(C191:C193),2)</f>
        <v>0</v>
      </c>
      <c r="D194" s="19">
        <f t="shared" ref="D194:N194" si="258">ROUND(SUM(D191:D193),2)</f>
        <v>0</v>
      </c>
      <c r="E194" s="19">
        <f t="shared" si="258"/>
        <v>0</v>
      </c>
      <c r="F194" s="19">
        <f t="shared" si="258"/>
        <v>0</v>
      </c>
      <c r="G194" s="19">
        <f t="shared" si="258"/>
        <v>0</v>
      </c>
      <c r="H194" s="19">
        <f t="shared" si="258"/>
        <v>0</v>
      </c>
      <c r="I194" s="19">
        <f t="shared" si="258"/>
        <v>0</v>
      </c>
      <c r="J194" s="19">
        <f t="shared" si="258"/>
        <v>0</v>
      </c>
      <c r="K194" s="19">
        <f t="shared" si="258"/>
        <v>0</v>
      </c>
      <c r="L194" s="19">
        <f t="shared" si="258"/>
        <v>0</v>
      </c>
      <c r="M194" s="19">
        <f t="shared" si="258"/>
        <v>0</v>
      </c>
      <c r="N194" s="172">
        <f t="shared" si="258"/>
        <v>0</v>
      </c>
      <c r="O194" s="177"/>
      <c r="P194" s="177"/>
      <c r="Q194" s="173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" si="259">ROUND(SUM(AD191:AD193),2)</f>
        <v>0</v>
      </c>
      <c r="AE194" s="19">
        <f t="shared" ref="AE194:AO194" si="260">ROUND(SUM(AE191:AE193),2)</f>
        <v>0</v>
      </c>
      <c r="AF194" s="19">
        <f t="shared" si="260"/>
        <v>0</v>
      </c>
      <c r="AG194" s="19">
        <f t="shared" si="260"/>
        <v>0</v>
      </c>
      <c r="AH194" s="19">
        <f t="shared" si="260"/>
        <v>0</v>
      </c>
      <c r="AI194" s="19">
        <f t="shared" si="260"/>
        <v>0</v>
      </c>
      <c r="AJ194" s="19">
        <f t="shared" si="260"/>
        <v>0</v>
      </c>
      <c r="AK194" s="19">
        <f t="shared" si="260"/>
        <v>0</v>
      </c>
      <c r="AL194" s="19">
        <f t="shared" si="260"/>
        <v>0</v>
      </c>
      <c r="AM194" s="19">
        <f t="shared" si="260"/>
        <v>0</v>
      </c>
      <c r="AN194" s="19">
        <f t="shared" si="260"/>
        <v>0</v>
      </c>
      <c r="AO194" s="217">
        <f t="shared" si="260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9">
        <f>SUMIF(Dec!$A:$A,TB!$A195,Dec!$H:$H)</f>
        <v>0</v>
      </c>
      <c r="O195" s="188"/>
      <c r="P195" s="188"/>
      <c r="Q195" s="183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ref="AD195:AD197" si="261">ROUND(C195*AD$2,2)</f>
        <v>0</v>
      </c>
      <c r="AE195" s="43">
        <f t="shared" ref="AE195:AE197" si="262">ROUND(D195*AE$2,2)</f>
        <v>0</v>
      </c>
      <c r="AF195" s="43">
        <f t="shared" ref="AF195:AF197" si="263">ROUND(E195*AF$2,2)</f>
        <v>0</v>
      </c>
      <c r="AG195" s="43">
        <f t="shared" ref="AG195:AG197" si="264">ROUND(F195*AG$2,2)</f>
        <v>0</v>
      </c>
      <c r="AH195" s="43">
        <f t="shared" ref="AH195:AH197" si="265">ROUND(G195*AH$2,2)</f>
        <v>0</v>
      </c>
      <c r="AI195" s="43">
        <f t="shared" ref="AI195:AI197" si="266">ROUND(H195*AI$2,2)</f>
        <v>0</v>
      </c>
      <c r="AJ195" s="43">
        <f t="shared" ref="AJ195:AJ197" si="267">ROUND(I195*AJ$2,2)</f>
        <v>0</v>
      </c>
      <c r="AK195" s="43">
        <f t="shared" ref="AK195:AK197" si="268">ROUND(J195*AK$2,2)</f>
        <v>0</v>
      </c>
      <c r="AL195" s="43">
        <f t="shared" ref="AL195:AL197" si="269">ROUND(K195*AL$2,2)</f>
        <v>0</v>
      </c>
      <c r="AM195" s="43">
        <f t="shared" ref="AM195:AM197" si="270">ROUND(L195*AM$2,2)</f>
        <v>0</v>
      </c>
      <c r="AN195" s="43">
        <f t="shared" ref="AN195:AN197" si="271">ROUND(M195*AN$2,2)</f>
        <v>0</v>
      </c>
      <c r="AO195" s="43">
        <f t="shared" ref="AO195:AO197" si="272">ROUND(N195*AO$2,2)</f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9">
        <f>SUMIF(Dec!$A:$A,TB!$A196,Dec!$H:$H)</f>
        <v>0</v>
      </c>
      <c r="O196" s="188"/>
      <c r="P196" s="188"/>
      <c r="Q196" s="183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61"/>
        <v>0</v>
      </c>
      <c r="AE196" s="43">
        <f t="shared" si="262"/>
        <v>0</v>
      </c>
      <c r="AF196" s="43">
        <f t="shared" si="263"/>
        <v>0</v>
      </c>
      <c r="AG196" s="43">
        <f t="shared" si="264"/>
        <v>0</v>
      </c>
      <c r="AH196" s="43">
        <f t="shared" si="265"/>
        <v>0</v>
      </c>
      <c r="AI196" s="43">
        <f t="shared" si="266"/>
        <v>0</v>
      </c>
      <c r="AJ196" s="43">
        <f t="shared" si="267"/>
        <v>0</v>
      </c>
      <c r="AK196" s="43">
        <f t="shared" si="268"/>
        <v>0</v>
      </c>
      <c r="AL196" s="43">
        <f t="shared" si="269"/>
        <v>0</v>
      </c>
      <c r="AM196" s="43">
        <f t="shared" si="270"/>
        <v>0</v>
      </c>
      <c r="AN196" s="43">
        <f t="shared" si="271"/>
        <v>0</v>
      </c>
      <c r="AO196" s="43">
        <f t="shared" si="272"/>
        <v>0</v>
      </c>
    </row>
    <row r="197" spans="1:41" ht="16.399999999999999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79">
        <f>SUMIF(Dec!$A:$A,TB!$A197,Dec!$H:$H)</f>
        <v>0</v>
      </c>
      <c r="O197" s="188"/>
      <c r="P197" s="188"/>
      <c r="Q197" s="183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si="261"/>
        <v>0</v>
      </c>
      <c r="AE197" s="43">
        <f t="shared" si="262"/>
        <v>0</v>
      </c>
      <c r="AF197" s="43">
        <f t="shared" si="263"/>
        <v>0</v>
      </c>
      <c r="AG197" s="43">
        <f t="shared" si="264"/>
        <v>0</v>
      </c>
      <c r="AH197" s="43">
        <f t="shared" si="265"/>
        <v>0</v>
      </c>
      <c r="AI197" s="43">
        <f t="shared" si="266"/>
        <v>0</v>
      </c>
      <c r="AJ197" s="43">
        <f t="shared" si="267"/>
        <v>0</v>
      </c>
      <c r="AK197" s="43">
        <f t="shared" si="268"/>
        <v>0</v>
      </c>
      <c r="AL197" s="43">
        <f t="shared" si="269"/>
        <v>0</v>
      </c>
      <c r="AM197" s="43">
        <f t="shared" si="270"/>
        <v>0</v>
      </c>
      <c r="AN197" s="43">
        <f t="shared" si="271"/>
        <v>0</v>
      </c>
      <c r="AO197" s="43">
        <f t="shared" si="272"/>
        <v>0</v>
      </c>
    </row>
    <row r="198" spans="1:41" ht="16.399999999999999" customHeight="1">
      <c r="A198" s="23" t="s">
        <v>23</v>
      </c>
      <c r="B198" s="18"/>
      <c r="C198" s="19">
        <f t="shared" ref="C198" si="273">ROUND(SUM(C195:C197),2)</f>
        <v>0</v>
      </c>
      <c r="D198" s="19">
        <f t="shared" ref="D198:N198" si="274">ROUND(SUM(D195:D197),2)</f>
        <v>0</v>
      </c>
      <c r="E198" s="19">
        <f t="shared" si="274"/>
        <v>0</v>
      </c>
      <c r="F198" s="19">
        <f t="shared" si="274"/>
        <v>0</v>
      </c>
      <c r="G198" s="19">
        <f t="shared" si="274"/>
        <v>0</v>
      </c>
      <c r="H198" s="19">
        <f t="shared" si="274"/>
        <v>0</v>
      </c>
      <c r="I198" s="19">
        <f t="shared" si="274"/>
        <v>0</v>
      </c>
      <c r="J198" s="19">
        <f t="shared" si="274"/>
        <v>0</v>
      </c>
      <c r="K198" s="19">
        <f t="shared" si="274"/>
        <v>0</v>
      </c>
      <c r="L198" s="19">
        <f t="shared" si="274"/>
        <v>0</v>
      </c>
      <c r="M198" s="19">
        <f t="shared" si="274"/>
        <v>0</v>
      </c>
      <c r="N198" s="172">
        <f t="shared" si="274"/>
        <v>0</v>
      </c>
      <c r="O198" s="177"/>
      <c r="P198" s="177"/>
      <c r="Q198" s="173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" si="275">ROUND(SUM(AD195:AD197),2)</f>
        <v>0</v>
      </c>
      <c r="AE198" s="19">
        <f t="shared" ref="AE198:AO198" si="276">ROUND(SUM(AE195:AE197),2)</f>
        <v>0</v>
      </c>
      <c r="AF198" s="19">
        <f t="shared" si="276"/>
        <v>0</v>
      </c>
      <c r="AG198" s="19">
        <f t="shared" si="276"/>
        <v>0</v>
      </c>
      <c r="AH198" s="19">
        <f t="shared" si="276"/>
        <v>0</v>
      </c>
      <c r="AI198" s="19">
        <f t="shared" si="276"/>
        <v>0</v>
      </c>
      <c r="AJ198" s="19">
        <f t="shared" si="276"/>
        <v>0</v>
      </c>
      <c r="AK198" s="19">
        <f t="shared" si="276"/>
        <v>0</v>
      </c>
      <c r="AL198" s="19">
        <f t="shared" si="276"/>
        <v>0</v>
      </c>
      <c r="AM198" s="19">
        <f t="shared" si="276"/>
        <v>0</v>
      </c>
      <c r="AN198" s="19">
        <f t="shared" si="276"/>
        <v>0</v>
      </c>
      <c r="AO198" s="217">
        <f t="shared" si="276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9">
        <f>SUMIF(Dec!$A:$A,TB!$A199,Dec!$H:$H)</f>
        <v>0</v>
      </c>
      <c r="O199" s="188"/>
      <c r="P199" s="188"/>
      <c r="Q199" s="183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ref="AD199:AD201" si="277">ROUND(C199*AD$2,2)</f>
        <v>0</v>
      </c>
      <c r="AE199" s="43">
        <f t="shared" ref="AE199:AE201" si="278">ROUND(D199*AE$2,2)</f>
        <v>0</v>
      </c>
      <c r="AF199" s="43">
        <f t="shared" ref="AF199:AF201" si="279">ROUND(E199*AF$2,2)</f>
        <v>0</v>
      </c>
      <c r="AG199" s="43">
        <f t="shared" ref="AG199:AG201" si="280">ROUND(F199*AG$2,2)</f>
        <v>0</v>
      </c>
      <c r="AH199" s="43">
        <f t="shared" ref="AH199:AH201" si="281">ROUND(G199*AH$2,2)</f>
        <v>0</v>
      </c>
      <c r="AI199" s="43">
        <f t="shared" ref="AI199:AI201" si="282">ROUND(H199*AI$2,2)</f>
        <v>0</v>
      </c>
      <c r="AJ199" s="43">
        <f t="shared" ref="AJ199:AJ201" si="283">ROUND(I199*AJ$2,2)</f>
        <v>0</v>
      </c>
      <c r="AK199" s="43">
        <f t="shared" ref="AK199:AK201" si="284">ROUND(J199*AK$2,2)</f>
        <v>0</v>
      </c>
      <c r="AL199" s="43">
        <f t="shared" ref="AL199:AL201" si="285">ROUND(K199*AL$2,2)</f>
        <v>0</v>
      </c>
      <c r="AM199" s="43">
        <f t="shared" ref="AM199:AM201" si="286">ROUND(L199*AM$2,2)</f>
        <v>0</v>
      </c>
      <c r="AN199" s="43">
        <f t="shared" ref="AN199:AN201" si="287">ROUND(M199*AN$2,2)</f>
        <v>0</v>
      </c>
      <c r="AO199" s="43">
        <f t="shared" ref="AO199:AO201" si="288">ROUND(N199*AO$2,2)</f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9">
        <f>SUMIF(Dec!$A:$A,TB!$A200,Dec!$H:$H)</f>
        <v>0</v>
      </c>
      <c r="O200" s="188"/>
      <c r="P200" s="188"/>
      <c r="Q200" s="183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77"/>
        <v>0</v>
      </c>
      <c r="AE200" s="43">
        <f t="shared" si="278"/>
        <v>0</v>
      </c>
      <c r="AF200" s="43">
        <f t="shared" si="279"/>
        <v>0</v>
      </c>
      <c r="AG200" s="43">
        <f t="shared" si="280"/>
        <v>0</v>
      </c>
      <c r="AH200" s="43">
        <f t="shared" si="281"/>
        <v>0</v>
      </c>
      <c r="AI200" s="43">
        <f t="shared" si="282"/>
        <v>0</v>
      </c>
      <c r="AJ200" s="43">
        <f t="shared" si="283"/>
        <v>0</v>
      </c>
      <c r="AK200" s="43">
        <f t="shared" si="284"/>
        <v>0</v>
      </c>
      <c r="AL200" s="43">
        <f t="shared" si="285"/>
        <v>0</v>
      </c>
      <c r="AM200" s="43">
        <f t="shared" si="286"/>
        <v>0</v>
      </c>
      <c r="AN200" s="43">
        <f t="shared" si="287"/>
        <v>0</v>
      </c>
      <c r="AO200" s="43">
        <f t="shared" si="288"/>
        <v>0</v>
      </c>
    </row>
    <row r="201" spans="1:41" ht="16.399999999999999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79">
        <f>SUMIF(Dec!$A:$A,TB!$A201,Dec!$H:$H)</f>
        <v>0</v>
      </c>
      <c r="O201" s="188"/>
      <c r="P201" s="188"/>
      <c r="Q201" s="183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si="277"/>
        <v>0</v>
      </c>
      <c r="AE201" s="43">
        <f t="shared" si="278"/>
        <v>0</v>
      </c>
      <c r="AF201" s="43">
        <f t="shared" si="279"/>
        <v>0</v>
      </c>
      <c r="AG201" s="43">
        <f t="shared" si="280"/>
        <v>0</v>
      </c>
      <c r="AH201" s="43">
        <f t="shared" si="281"/>
        <v>0</v>
      </c>
      <c r="AI201" s="43">
        <f t="shared" si="282"/>
        <v>0</v>
      </c>
      <c r="AJ201" s="43">
        <f t="shared" si="283"/>
        <v>0</v>
      </c>
      <c r="AK201" s="43">
        <f t="shared" si="284"/>
        <v>0</v>
      </c>
      <c r="AL201" s="43">
        <f t="shared" si="285"/>
        <v>0</v>
      </c>
      <c r="AM201" s="43">
        <f t="shared" si="286"/>
        <v>0</v>
      </c>
      <c r="AN201" s="43">
        <f t="shared" si="287"/>
        <v>0</v>
      </c>
      <c r="AO201" s="43">
        <f t="shared" si="288"/>
        <v>0</v>
      </c>
    </row>
    <row r="202" spans="1:41" ht="16.399999999999999" customHeight="1">
      <c r="A202" s="23" t="s">
        <v>24</v>
      </c>
      <c r="B202" s="18"/>
      <c r="C202" s="19">
        <f t="shared" ref="C202" si="289">ROUND(SUM(C199:C201),2)</f>
        <v>0</v>
      </c>
      <c r="D202" s="19">
        <f t="shared" ref="D202:N202" si="290">ROUND(SUM(D199:D201),2)</f>
        <v>0</v>
      </c>
      <c r="E202" s="19">
        <f t="shared" si="290"/>
        <v>0</v>
      </c>
      <c r="F202" s="19">
        <f t="shared" si="290"/>
        <v>0</v>
      </c>
      <c r="G202" s="19">
        <f t="shared" si="290"/>
        <v>0</v>
      </c>
      <c r="H202" s="19">
        <f t="shared" si="290"/>
        <v>0</v>
      </c>
      <c r="I202" s="19">
        <f t="shared" si="290"/>
        <v>0</v>
      </c>
      <c r="J202" s="19">
        <f t="shared" si="290"/>
        <v>0</v>
      </c>
      <c r="K202" s="19">
        <f t="shared" si="290"/>
        <v>0</v>
      </c>
      <c r="L202" s="19">
        <f t="shared" si="290"/>
        <v>0</v>
      </c>
      <c r="M202" s="19">
        <f t="shared" si="290"/>
        <v>0</v>
      </c>
      <c r="N202" s="172">
        <f t="shared" si="290"/>
        <v>0</v>
      </c>
      <c r="O202" s="177"/>
      <c r="P202" s="177"/>
      <c r="Q202" s="173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" si="291">ROUND(SUM(AD199:AD201),2)</f>
        <v>0</v>
      </c>
      <c r="AE202" s="19">
        <f t="shared" ref="AE202:AO202" si="292">ROUND(SUM(AE199:AE201),2)</f>
        <v>0</v>
      </c>
      <c r="AF202" s="19">
        <f t="shared" si="292"/>
        <v>0</v>
      </c>
      <c r="AG202" s="19">
        <f t="shared" si="292"/>
        <v>0</v>
      </c>
      <c r="AH202" s="19">
        <f t="shared" si="292"/>
        <v>0</v>
      </c>
      <c r="AI202" s="19">
        <f t="shared" si="292"/>
        <v>0</v>
      </c>
      <c r="AJ202" s="19">
        <f t="shared" si="292"/>
        <v>0</v>
      </c>
      <c r="AK202" s="19">
        <f t="shared" si="292"/>
        <v>0</v>
      </c>
      <c r="AL202" s="19">
        <f t="shared" si="292"/>
        <v>0</v>
      </c>
      <c r="AM202" s="19">
        <f t="shared" si="292"/>
        <v>0</v>
      </c>
      <c r="AN202" s="19">
        <f t="shared" si="292"/>
        <v>0</v>
      </c>
      <c r="AO202" s="217">
        <f t="shared" si="292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9">
        <f>SUMIF(Dec!$A:$A,TB!$A203,Dec!$H:$H)</f>
        <v>0</v>
      </c>
      <c r="O203" s="188"/>
      <c r="P203" s="188"/>
      <c r="Q203" s="18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ref="AD203:AD205" si="293">ROUND(C203*AD$2,2)</f>
        <v>0</v>
      </c>
      <c r="AE203" s="43">
        <f t="shared" ref="AE203:AE205" si="294">ROUND(D203*AE$2,2)</f>
        <v>0</v>
      </c>
      <c r="AF203" s="43">
        <f t="shared" ref="AF203:AF205" si="295">ROUND(E203*AF$2,2)</f>
        <v>0</v>
      </c>
      <c r="AG203" s="43">
        <f t="shared" ref="AG203:AG205" si="296">ROUND(F203*AG$2,2)</f>
        <v>0</v>
      </c>
      <c r="AH203" s="43">
        <f t="shared" ref="AH203:AH205" si="297">ROUND(G203*AH$2,2)</f>
        <v>0</v>
      </c>
      <c r="AI203" s="43">
        <f t="shared" ref="AI203:AI205" si="298">ROUND(H203*AI$2,2)</f>
        <v>0</v>
      </c>
      <c r="AJ203" s="43">
        <f t="shared" ref="AJ203:AJ205" si="299">ROUND(I203*AJ$2,2)</f>
        <v>0</v>
      </c>
      <c r="AK203" s="43">
        <f t="shared" ref="AK203:AK205" si="300">ROUND(J203*AK$2,2)</f>
        <v>0</v>
      </c>
      <c r="AL203" s="43">
        <f t="shared" ref="AL203:AL205" si="301">ROUND(K203*AL$2,2)</f>
        <v>0</v>
      </c>
      <c r="AM203" s="43">
        <f t="shared" ref="AM203:AM205" si="302">ROUND(L203*AM$2,2)</f>
        <v>0</v>
      </c>
      <c r="AN203" s="43">
        <f t="shared" ref="AN203:AN205" si="303">ROUND(M203*AN$2,2)</f>
        <v>0</v>
      </c>
      <c r="AO203" s="43">
        <f t="shared" ref="AO203:AO205" si="304">ROUND(N203*AO$2,2)</f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9">
        <f>SUMIF(Dec!$A:$A,TB!$A204,Dec!$H:$H)</f>
        <v>0</v>
      </c>
      <c r="O204" s="188"/>
      <c r="P204" s="188"/>
      <c r="Q204" s="183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93"/>
        <v>0</v>
      </c>
      <c r="AE204" s="43">
        <f t="shared" si="294"/>
        <v>0</v>
      </c>
      <c r="AF204" s="43">
        <f t="shared" si="295"/>
        <v>0</v>
      </c>
      <c r="AG204" s="43">
        <f t="shared" si="296"/>
        <v>0</v>
      </c>
      <c r="AH204" s="43">
        <f t="shared" si="297"/>
        <v>0</v>
      </c>
      <c r="AI204" s="43">
        <f t="shared" si="298"/>
        <v>0</v>
      </c>
      <c r="AJ204" s="43">
        <f t="shared" si="299"/>
        <v>0</v>
      </c>
      <c r="AK204" s="43">
        <f t="shared" si="300"/>
        <v>0</v>
      </c>
      <c r="AL204" s="43">
        <f t="shared" si="301"/>
        <v>0</v>
      </c>
      <c r="AM204" s="43">
        <f t="shared" si="302"/>
        <v>0</v>
      </c>
      <c r="AN204" s="43">
        <f t="shared" si="303"/>
        <v>0</v>
      </c>
      <c r="AO204" s="43">
        <f t="shared" si="304"/>
        <v>0</v>
      </c>
    </row>
    <row r="205" spans="1:41" ht="16.399999999999999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79">
        <f>SUMIF(Dec!$A:$A,TB!$A205,Dec!$H:$H)</f>
        <v>0</v>
      </c>
      <c r="O205" s="188"/>
      <c r="P205" s="188"/>
      <c r="Q205" s="183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si="293"/>
        <v>0</v>
      </c>
      <c r="AE205" s="43">
        <f t="shared" si="294"/>
        <v>0</v>
      </c>
      <c r="AF205" s="43">
        <f t="shared" si="295"/>
        <v>0</v>
      </c>
      <c r="AG205" s="43">
        <f t="shared" si="296"/>
        <v>0</v>
      </c>
      <c r="AH205" s="43">
        <f t="shared" si="297"/>
        <v>0</v>
      </c>
      <c r="AI205" s="43">
        <f t="shared" si="298"/>
        <v>0</v>
      </c>
      <c r="AJ205" s="43">
        <f t="shared" si="299"/>
        <v>0</v>
      </c>
      <c r="AK205" s="43">
        <f t="shared" si="300"/>
        <v>0</v>
      </c>
      <c r="AL205" s="43">
        <f t="shared" si="301"/>
        <v>0</v>
      </c>
      <c r="AM205" s="43">
        <f t="shared" si="302"/>
        <v>0</v>
      </c>
      <c r="AN205" s="43">
        <f t="shared" si="303"/>
        <v>0</v>
      </c>
      <c r="AO205" s="43">
        <f t="shared" si="304"/>
        <v>0</v>
      </c>
    </row>
    <row r="206" spans="1:41" ht="16.399999999999999" customHeight="1">
      <c r="A206" s="23" t="s">
        <v>25</v>
      </c>
      <c r="B206" s="18"/>
      <c r="C206" s="19">
        <f t="shared" ref="C206" si="305">ROUND(SUM(C203:C205),2)</f>
        <v>0</v>
      </c>
      <c r="D206" s="19">
        <f t="shared" ref="D206:N206" si="306">ROUND(SUM(D203:D205),2)</f>
        <v>0</v>
      </c>
      <c r="E206" s="19">
        <f t="shared" si="306"/>
        <v>0</v>
      </c>
      <c r="F206" s="19">
        <f t="shared" si="306"/>
        <v>0</v>
      </c>
      <c r="G206" s="19">
        <f t="shared" si="306"/>
        <v>0</v>
      </c>
      <c r="H206" s="19">
        <f t="shared" si="306"/>
        <v>0</v>
      </c>
      <c r="I206" s="19">
        <f t="shared" si="306"/>
        <v>0</v>
      </c>
      <c r="J206" s="19">
        <f t="shared" si="306"/>
        <v>0</v>
      </c>
      <c r="K206" s="19">
        <f t="shared" si="306"/>
        <v>0</v>
      </c>
      <c r="L206" s="19">
        <f t="shared" si="306"/>
        <v>0</v>
      </c>
      <c r="M206" s="19">
        <f t="shared" si="306"/>
        <v>0</v>
      </c>
      <c r="N206" s="172">
        <f t="shared" si="306"/>
        <v>0</v>
      </c>
      <c r="O206" s="177"/>
      <c r="P206" s="177"/>
      <c r="Q206" s="173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" si="307">ROUND(SUM(AD203:AD205),2)</f>
        <v>0</v>
      </c>
      <c r="AE206" s="19">
        <f t="shared" ref="AE206:AO206" si="308">ROUND(SUM(AE203:AE205),2)</f>
        <v>0</v>
      </c>
      <c r="AF206" s="19">
        <f t="shared" si="308"/>
        <v>0</v>
      </c>
      <c r="AG206" s="19">
        <f t="shared" si="308"/>
        <v>0</v>
      </c>
      <c r="AH206" s="19">
        <f t="shared" si="308"/>
        <v>0</v>
      </c>
      <c r="AI206" s="19">
        <f t="shared" si="308"/>
        <v>0</v>
      </c>
      <c r="AJ206" s="19">
        <f t="shared" si="308"/>
        <v>0</v>
      </c>
      <c r="AK206" s="19">
        <f t="shared" si="308"/>
        <v>0</v>
      </c>
      <c r="AL206" s="19">
        <f t="shared" si="308"/>
        <v>0</v>
      </c>
      <c r="AM206" s="19">
        <f t="shared" si="308"/>
        <v>0</v>
      </c>
      <c r="AN206" s="19">
        <f t="shared" si="308"/>
        <v>0</v>
      </c>
      <c r="AO206" s="217">
        <f t="shared" si="308"/>
        <v>0</v>
      </c>
    </row>
    <row r="207" spans="1:41" ht="16.399999999999999" customHeight="1">
      <c r="A207" s="20"/>
      <c r="B207" s="14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9">
        <f>SUMIF(Dec!$A:$A,TB!$A207,Dec!$H:$H)</f>
        <v>0</v>
      </c>
      <c r="O207" s="188"/>
      <c r="P207" s="188"/>
      <c r="Q207" s="183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ref="AD207:AD219" si="309">ROUND(C207*AD$2,2)</f>
        <v>0</v>
      </c>
      <c r="AE207" s="43">
        <f t="shared" ref="AE207:AE219" si="310">ROUND(D207*AE$2,2)</f>
        <v>0</v>
      </c>
      <c r="AF207" s="43">
        <f t="shared" ref="AF207:AF219" si="311">ROUND(E207*AF$2,2)</f>
        <v>0</v>
      </c>
      <c r="AG207" s="43">
        <f t="shared" ref="AG207:AG219" si="312">ROUND(F207*AG$2,2)</f>
        <v>0</v>
      </c>
      <c r="AH207" s="43">
        <f t="shared" ref="AH207:AH219" si="313">ROUND(G207*AH$2,2)</f>
        <v>0</v>
      </c>
      <c r="AI207" s="43">
        <f t="shared" ref="AI207:AI219" si="314">ROUND(H207*AI$2,2)</f>
        <v>0</v>
      </c>
      <c r="AJ207" s="43">
        <f t="shared" ref="AJ207:AJ219" si="315">ROUND(I207*AJ$2,2)</f>
        <v>0</v>
      </c>
      <c r="AK207" s="43">
        <f t="shared" ref="AK207:AK219" si="316">ROUND(J207*AK$2,2)</f>
        <v>0</v>
      </c>
      <c r="AL207" s="43">
        <f t="shared" ref="AL207:AL219" si="317">ROUND(K207*AL$2,2)</f>
        <v>0</v>
      </c>
      <c r="AM207" s="43">
        <f t="shared" ref="AM207:AM219" si="318">ROUND(L207*AM$2,2)</f>
        <v>0</v>
      </c>
      <c r="AN207" s="43">
        <f t="shared" ref="AN207:AN219" si="319">ROUND(M207*AN$2,2)</f>
        <v>0</v>
      </c>
      <c r="AO207" s="43">
        <f t="shared" ref="AO207:AO219" si="320">ROUND(N207*AO$2,2)</f>
        <v>0</v>
      </c>
    </row>
    <row r="208" spans="1:41" ht="16.399999999999999" customHeight="1">
      <c r="A208" s="20">
        <v>11100</v>
      </c>
      <c r="B208" s="14" t="s">
        <v>227</v>
      </c>
      <c r="C208" s="43">
        <f>SUMIF(Jan!$A:$A,TB!$A208,Jan!$H:$H)</f>
        <v>359699.58</v>
      </c>
      <c r="D208" s="43">
        <f>SUMIF(Feb!$A:$A,TB!$A208,Feb!$H:$H)</f>
        <v>359699.58</v>
      </c>
      <c r="E208" s="43">
        <f>SUMIF(Mar!$A:$A,TB!$A208,Mar!$H:$H)</f>
        <v>359699.58</v>
      </c>
      <c r="F208" s="43">
        <f>SUMIF(Apr!$A:$A,TB!$A208,Apr!$H:$H)</f>
        <v>359699.58</v>
      </c>
      <c r="G208" s="43">
        <f>SUMIF(May!$A:$A,TB!$A208,May!$H:$H)</f>
        <v>359699.58</v>
      </c>
      <c r="H208" s="43">
        <f>SUMIF(Jun!$A:$A,TB!$A208,Jun!$H:$H)</f>
        <v>359699.58</v>
      </c>
      <c r="I208" s="43">
        <f>SUMIF(Jul!$A:$A,TB!$A208,Jul!$H:$H)</f>
        <v>359699.58</v>
      </c>
      <c r="J208" s="43">
        <f>SUMIF(Aug!$A:$A,TB!$A208,Aug!$H:$H)</f>
        <v>359699.58</v>
      </c>
      <c r="K208" s="43">
        <f>SUMIF(Sep!$A:$A,TB!$A208,Sep!$H:$H)</f>
        <v>359699.58</v>
      </c>
      <c r="L208" s="43">
        <f>SUMIF(Oct!$A:$A,TB!$A208,Oct!$H:$H)</f>
        <v>359699.58</v>
      </c>
      <c r="M208" s="43">
        <f>SUMIF(Nov!$A:$A,TB!$A208,Nov!$H:$H)</f>
        <v>359699.58</v>
      </c>
      <c r="N208" s="179">
        <f>SUMIF(Dec!$A:$A,TB!$A208,Dec!$H:$H)</f>
        <v>359699.58</v>
      </c>
      <c r="O208" s="188"/>
      <c r="P208" s="188"/>
      <c r="Q208" s="183">
        <v>328844.58</v>
      </c>
      <c r="R208" s="43">
        <v>328844.58</v>
      </c>
      <c r="S208" s="43">
        <v>328844.58</v>
      </c>
      <c r="T208" s="43">
        <v>328844.58</v>
      </c>
      <c r="U208" s="43">
        <v>328844.58</v>
      </c>
      <c r="V208" s="43">
        <v>328844.58</v>
      </c>
      <c r="W208" s="43">
        <v>327638.58</v>
      </c>
      <c r="X208" s="43">
        <v>327638.58</v>
      </c>
      <c r="Y208" s="43">
        <v>327638.58</v>
      </c>
      <c r="Z208" s="43">
        <v>359699.58</v>
      </c>
      <c r="AA208" s="43">
        <v>359699.58</v>
      </c>
      <c r="AB208" s="43">
        <v>359699.58</v>
      </c>
      <c r="AD208" s="43">
        <f t="shared" si="309"/>
        <v>9054357.8300000001</v>
      </c>
      <c r="AE208" s="43">
        <f t="shared" si="310"/>
        <v>9038207.3200000003</v>
      </c>
      <c r="AF208" s="43">
        <f t="shared" si="311"/>
        <v>9060616.5999999996</v>
      </c>
      <c r="AG208" s="43">
        <f t="shared" si="312"/>
        <v>9088241.5299999993</v>
      </c>
      <c r="AH208" s="43">
        <f t="shared" si="313"/>
        <v>9102197.8699999992</v>
      </c>
      <c r="AI208" s="43">
        <f t="shared" si="314"/>
        <v>9109212.0099999998</v>
      </c>
      <c r="AJ208" s="43">
        <f t="shared" si="315"/>
        <v>9109212.0099999998</v>
      </c>
      <c r="AK208" s="43">
        <f t="shared" si="316"/>
        <v>9109212.0099999998</v>
      </c>
      <c r="AL208" s="43">
        <f t="shared" si="317"/>
        <v>9109212.0099999998</v>
      </c>
      <c r="AM208" s="43">
        <f t="shared" si="318"/>
        <v>9109212.0099999998</v>
      </c>
      <c r="AN208" s="43">
        <f t="shared" si="319"/>
        <v>9109212.0099999998</v>
      </c>
      <c r="AO208" s="43">
        <f t="shared" si="320"/>
        <v>9109212.0099999998</v>
      </c>
    </row>
    <row r="209" spans="1:41" ht="16.399999999999999" customHeight="1">
      <c r="A209" s="20">
        <v>11101</v>
      </c>
      <c r="B209" s="14" t="s">
        <v>228</v>
      </c>
      <c r="C209" s="43">
        <f>SUMIF(Jan!$A:$A,TB!$A209,Jan!$H:$H)</f>
        <v>-328664.21999999997</v>
      </c>
      <c r="D209" s="43">
        <f>SUMIF(Feb!$A:$A,TB!$A209,Feb!$H:$H)</f>
        <v>-329254.57</v>
      </c>
      <c r="E209" s="43">
        <f>SUMIF(Mar!$A:$A,TB!$A209,Mar!$H:$H)</f>
        <v>-329844.92</v>
      </c>
      <c r="F209" s="43">
        <f>SUMIF(Apr!$A:$A,TB!$A209,Apr!$H:$H)</f>
        <v>-330435.27</v>
      </c>
      <c r="G209" s="43">
        <f>SUMIF(May!$A:$A,TB!$A209,May!$H:$H)</f>
        <v>-331025.62</v>
      </c>
      <c r="H209" s="43">
        <f>SUMIF(Jun!$A:$A,TB!$A209,Jun!$H:$H)</f>
        <v>-331615.96999999997</v>
      </c>
      <c r="I209" s="43">
        <f>SUMIF(Jul!$A:$A,TB!$A209,Jul!$H:$H)</f>
        <v>-331615.96999999997</v>
      </c>
      <c r="J209" s="43">
        <f>SUMIF(Aug!$A:$A,TB!$A209,Aug!$H:$H)</f>
        <v>-331615.96999999997</v>
      </c>
      <c r="K209" s="43">
        <f>SUMIF(Sep!$A:$A,TB!$A209,Sep!$H:$H)</f>
        <v>-331615.96999999997</v>
      </c>
      <c r="L209" s="43">
        <f>SUMIF(Oct!$A:$A,TB!$A209,Oct!$H:$H)</f>
        <v>-331615.96999999997</v>
      </c>
      <c r="M209" s="43">
        <f>SUMIF(Nov!$A:$A,TB!$A209,Nov!$H:$H)</f>
        <v>-331615.96999999997</v>
      </c>
      <c r="N209" s="179">
        <f>SUMIF(Dec!$A:$A,TB!$A209,Dec!$H:$H)</f>
        <v>-331615.96999999997</v>
      </c>
      <c r="O209" s="188"/>
      <c r="P209" s="188"/>
      <c r="Q209" s="183">
        <v>-327060.82</v>
      </c>
      <c r="R209" s="43">
        <v>-327116.82</v>
      </c>
      <c r="S209" s="43">
        <v>-327172.82</v>
      </c>
      <c r="T209" s="43">
        <v>-327228.82</v>
      </c>
      <c r="U209" s="43">
        <v>-327284.82</v>
      </c>
      <c r="V209" s="43">
        <v>-327340.82</v>
      </c>
      <c r="W209" s="43">
        <v>-326190.82</v>
      </c>
      <c r="X209" s="43">
        <v>-326246.82</v>
      </c>
      <c r="Y209" s="43">
        <v>-326302.82</v>
      </c>
      <c r="Z209" s="43">
        <v>-326893.17</v>
      </c>
      <c r="AA209" s="43">
        <v>-327483.52000000002</v>
      </c>
      <c r="AB209" s="43">
        <v>-328073.87</v>
      </c>
      <c r="AD209" s="43">
        <f t="shared" si="309"/>
        <v>-8273135.75</v>
      </c>
      <c r="AE209" s="43">
        <f t="shared" si="310"/>
        <v>-8273212.5099999998</v>
      </c>
      <c r="AF209" s="43">
        <f t="shared" si="311"/>
        <v>-8308595.6299999999</v>
      </c>
      <c r="AG209" s="43">
        <f t="shared" si="312"/>
        <v>-8348843.6200000001</v>
      </c>
      <c r="AH209" s="43">
        <f t="shared" si="313"/>
        <v>-8376603.3099999996</v>
      </c>
      <c r="AI209" s="43">
        <f t="shared" si="314"/>
        <v>-8398008.6300000008</v>
      </c>
      <c r="AJ209" s="43">
        <f t="shared" si="315"/>
        <v>-8398008.6300000008</v>
      </c>
      <c r="AK209" s="43">
        <f t="shared" si="316"/>
        <v>-8398008.6300000008</v>
      </c>
      <c r="AL209" s="43">
        <f t="shared" si="317"/>
        <v>-8398008.6300000008</v>
      </c>
      <c r="AM209" s="43">
        <f t="shared" si="318"/>
        <v>-8398008.6300000008</v>
      </c>
      <c r="AN209" s="43">
        <f t="shared" si="319"/>
        <v>-8398008.6300000008</v>
      </c>
      <c r="AO209" s="43">
        <f t="shared" si="320"/>
        <v>-8398008.6300000008</v>
      </c>
    </row>
    <row r="210" spans="1:41" ht="16.399999999999999" customHeight="1">
      <c r="A210" s="20">
        <v>11200</v>
      </c>
      <c r="B210" s="14" t="s">
        <v>229</v>
      </c>
      <c r="C210" s="43">
        <f>SUMIF(Jan!$A:$A,TB!$A210,Jan!$H:$H)</f>
        <v>35465.279999999999</v>
      </c>
      <c r="D210" s="43">
        <f>SUMIF(Feb!$A:$A,TB!$A210,Feb!$H:$H)</f>
        <v>35465.279999999999</v>
      </c>
      <c r="E210" s="43">
        <f>SUMIF(Mar!$A:$A,TB!$A210,Mar!$H:$H)</f>
        <v>35465.279999999999</v>
      </c>
      <c r="F210" s="43">
        <f>SUMIF(Apr!$A:$A,TB!$A210,Apr!$H:$H)</f>
        <v>35465.279999999999</v>
      </c>
      <c r="G210" s="43">
        <f>SUMIF(May!$A:$A,TB!$A210,May!$H:$H)</f>
        <v>35465.279999999999</v>
      </c>
      <c r="H210" s="43">
        <f>SUMIF(Jun!$A:$A,TB!$A210,Jun!$H:$H)</f>
        <v>35465.279999999999</v>
      </c>
      <c r="I210" s="43">
        <f>SUMIF(Jul!$A:$A,TB!$A210,Jul!$H:$H)</f>
        <v>35465.279999999999</v>
      </c>
      <c r="J210" s="43">
        <f>SUMIF(Aug!$A:$A,TB!$A210,Aug!$H:$H)</f>
        <v>35465.279999999999</v>
      </c>
      <c r="K210" s="43">
        <f>SUMIF(Sep!$A:$A,TB!$A210,Sep!$H:$H)</f>
        <v>35465.279999999999</v>
      </c>
      <c r="L210" s="43">
        <f>SUMIF(Oct!$A:$A,TB!$A210,Oct!$H:$H)</f>
        <v>35465.279999999999</v>
      </c>
      <c r="M210" s="43">
        <f>SUMIF(Nov!$A:$A,TB!$A210,Nov!$H:$H)</f>
        <v>35465.279999999999</v>
      </c>
      <c r="N210" s="179">
        <f>SUMIF(Dec!$A:$A,TB!$A210,Dec!$H:$H)</f>
        <v>35465.279999999999</v>
      </c>
      <c r="O210" s="188"/>
      <c r="P210" s="188"/>
      <c r="Q210" s="183">
        <v>29155.279999999999</v>
      </c>
      <c r="R210" s="43">
        <v>29155.279999999999</v>
      </c>
      <c r="S210" s="43">
        <v>29155.279999999999</v>
      </c>
      <c r="T210" s="43">
        <v>29155.279999999999</v>
      </c>
      <c r="U210" s="43">
        <v>29155.279999999999</v>
      </c>
      <c r="V210" s="43">
        <v>29155.279999999999</v>
      </c>
      <c r="W210" s="43">
        <v>29155.279999999999</v>
      </c>
      <c r="X210" s="43">
        <v>29155.279999999999</v>
      </c>
      <c r="Y210" s="43">
        <v>31155.279999999999</v>
      </c>
      <c r="Z210" s="43">
        <v>35465.279999999999</v>
      </c>
      <c r="AA210" s="43">
        <v>35465.279999999999</v>
      </c>
      <c r="AB210" s="43">
        <v>35465.279999999999</v>
      </c>
      <c r="AD210" s="43">
        <f t="shared" si="309"/>
        <v>892732.03</v>
      </c>
      <c r="AE210" s="43">
        <f t="shared" si="310"/>
        <v>891139.64</v>
      </c>
      <c r="AF210" s="43">
        <f t="shared" si="311"/>
        <v>893349.12</v>
      </c>
      <c r="AG210" s="43">
        <f t="shared" si="312"/>
        <v>896072.86</v>
      </c>
      <c r="AH210" s="43">
        <f t="shared" si="313"/>
        <v>897448.91</v>
      </c>
      <c r="AI210" s="43">
        <f t="shared" si="314"/>
        <v>898140.48</v>
      </c>
      <c r="AJ210" s="43">
        <f t="shared" si="315"/>
        <v>898140.48</v>
      </c>
      <c r="AK210" s="43">
        <f t="shared" si="316"/>
        <v>898140.48</v>
      </c>
      <c r="AL210" s="43">
        <f t="shared" si="317"/>
        <v>898140.48</v>
      </c>
      <c r="AM210" s="43">
        <f t="shared" si="318"/>
        <v>898140.48</v>
      </c>
      <c r="AN210" s="43">
        <f t="shared" si="319"/>
        <v>898140.48</v>
      </c>
      <c r="AO210" s="43">
        <f t="shared" si="320"/>
        <v>898140.48</v>
      </c>
    </row>
    <row r="211" spans="1:41" ht="16.399999999999999" customHeight="1">
      <c r="A211" s="20">
        <v>11201</v>
      </c>
      <c r="B211" s="14" t="s">
        <v>230</v>
      </c>
      <c r="C211" s="43">
        <f>SUMIF(Jan!$A:$A,TB!$A211,Jan!$H:$H)</f>
        <v>-26928.87</v>
      </c>
      <c r="D211" s="43">
        <f>SUMIF(Feb!$A:$A,TB!$A211,Feb!$H:$H)</f>
        <v>-27219.24</v>
      </c>
      <c r="E211" s="43">
        <f>SUMIF(Mar!$A:$A,TB!$A211,Mar!$H:$H)</f>
        <v>-27509.61</v>
      </c>
      <c r="F211" s="43">
        <f>SUMIF(Apr!$A:$A,TB!$A211,Apr!$H:$H)</f>
        <v>-27799.98</v>
      </c>
      <c r="G211" s="43">
        <f>SUMIF(May!$A:$A,TB!$A211,May!$H:$H)</f>
        <v>-28090.55</v>
      </c>
      <c r="H211" s="43">
        <f>SUMIF(Jun!$A:$A,TB!$A211,Jun!$H:$H)</f>
        <v>-28371.79</v>
      </c>
      <c r="I211" s="43">
        <f>SUMIF(Jul!$A:$A,TB!$A211,Jul!$H:$H)</f>
        <v>-28371.79</v>
      </c>
      <c r="J211" s="43">
        <f>SUMIF(Aug!$A:$A,TB!$A211,Aug!$H:$H)</f>
        <v>-28371.79</v>
      </c>
      <c r="K211" s="43">
        <f>SUMIF(Sep!$A:$A,TB!$A211,Sep!$H:$H)</f>
        <v>-28371.79</v>
      </c>
      <c r="L211" s="43">
        <f>SUMIF(Oct!$A:$A,TB!$A211,Oct!$H:$H)</f>
        <v>-28371.79</v>
      </c>
      <c r="M211" s="43">
        <f>SUMIF(Nov!$A:$A,TB!$A211,Nov!$H:$H)</f>
        <v>-28371.79</v>
      </c>
      <c r="N211" s="179">
        <f>SUMIF(Dec!$A:$A,TB!$A211,Dec!$H:$H)</f>
        <v>-28371.79</v>
      </c>
      <c r="O211" s="188"/>
      <c r="P211" s="188"/>
      <c r="Q211" s="183">
        <v>-24252.38</v>
      </c>
      <c r="R211" s="43">
        <v>-24437.59</v>
      </c>
      <c r="S211" s="43">
        <v>-24622.799999999999</v>
      </c>
      <c r="T211" s="43">
        <v>-24808.01</v>
      </c>
      <c r="U211" s="43">
        <v>-24993.22</v>
      </c>
      <c r="V211" s="43">
        <v>-25178.43</v>
      </c>
      <c r="W211" s="43">
        <v>-25363.64</v>
      </c>
      <c r="X211" s="43">
        <v>-25548.85</v>
      </c>
      <c r="Y211" s="43">
        <v>-25767.39</v>
      </c>
      <c r="Z211" s="43">
        <v>-26057.759999999998</v>
      </c>
      <c r="AA211" s="43">
        <v>-26348.13</v>
      </c>
      <c r="AB211" s="43">
        <v>-26638.5</v>
      </c>
      <c r="AD211" s="43">
        <f t="shared" si="309"/>
        <v>-677853.52</v>
      </c>
      <c r="AE211" s="43">
        <f t="shared" si="310"/>
        <v>-683940.57</v>
      </c>
      <c r="AF211" s="43">
        <f t="shared" si="311"/>
        <v>-692950.57</v>
      </c>
      <c r="AG211" s="43">
        <f t="shared" si="312"/>
        <v>-702399.85</v>
      </c>
      <c r="AH211" s="43">
        <f t="shared" si="313"/>
        <v>-710831.37</v>
      </c>
      <c r="AI211" s="43">
        <f t="shared" si="314"/>
        <v>-718501.4</v>
      </c>
      <c r="AJ211" s="43">
        <f t="shared" si="315"/>
        <v>-718501.4</v>
      </c>
      <c r="AK211" s="43">
        <f t="shared" si="316"/>
        <v>-718501.4</v>
      </c>
      <c r="AL211" s="43">
        <f t="shared" si="317"/>
        <v>-718501.4</v>
      </c>
      <c r="AM211" s="43">
        <f t="shared" si="318"/>
        <v>-718501.4</v>
      </c>
      <c r="AN211" s="43">
        <f t="shared" si="319"/>
        <v>-718501.4</v>
      </c>
      <c r="AO211" s="43">
        <f t="shared" si="320"/>
        <v>-718501.4</v>
      </c>
    </row>
    <row r="212" spans="1:41" ht="16.399999999999999" customHeight="1">
      <c r="A212" s="20">
        <v>11300</v>
      </c>
      <c r="B212" s="14" t="s">
        <v>231</v>
      </c>
      <c r="C212" s="43">
        <f>SUMIF(Jan!$A:$A,TB!$A212,Jan!$H:$H)</f>
        <v>41869.54</v>
      </c>
      <c r="D212" s="43">
        <f>SUMIF(Feb!$A:$A,TB!$A212,Feb!$H:$H)</f>
        <v>41869.54</v>
      </c>
      <c r="E212" s="43">
        <f>SUMIF(Mar!$A:$A,TB!$A212,Mar!$H:$H)</f>
        <v>41869.54</v>
      </c>
      <c r="F212" s="43">
        <f>SUMIF(Apr!$A:$A,TB!$A212,Apr!$H:$H)</f>
        <v>41869.54</v>
      </c>
      <c r="G212" s="43">
        <f>SUMIF(May!$A:$A,TB!$A212,May!$H:$H)</f>
        <v>41869.54</v>
      </c>
      <c r="H212" s="43">
        <f>SUMIF(Jun!$A:$A,TB!$A212,Jun!$H:$H)</f>
        <v>41869.54</v>
      </c>
      <c r="I212" s="43">
        <f>SUMIF(Jul!$A:$A,TB!$A212,Jul!$H:$H)</f>
        <v>41869.54</v>
      </c>
      <c r="J212" s="43">
        <f>SUMIF(Aug!$A:$A,TB!$A212,Aug!$H:$H)</f>
        <v>41869.54</v>
      </c>
      <c r="K212" s="43">
        <f>SUMIF(Sep!$A:$A,TB!$A212,Sep!$H:$H)</f>
        <v>41869.54</v>
      </c>
      <c r="L212" s="43">
        <f>SUMIF(Oct!$A:$A,TB!$A212,Oct!$H:$H)</f>
        <v>41869.54</v>
      </c>
      <c r="M212" s="43">
        <f>SUMIF(Nov!$A:$A,TB!$A212,Nov!$H:$H)</f>
        <v>41869.54</v>
      </c>
      <c r="N212" s="179">
        <f>SUMIF(Dec!$A:$A,TB!$A212,Dec!$H:$H)</f>
        <v>41869.54</v>
      </c>
      <c r="O212" s="188"/>
      <c r="P212" s="188"/>
      <c r="Q212" s="183">
        <v>38708.25</v>
      </c>
      <c r="R212" s="43">
        <v>38708.25</v>
      </c>
      <c r="S212" s="43">
        <v>35213.25</v>
      </c>
      <c r="T212" s="43">
        <v>35213.25</v>
      </c>
      <c r="U212" s="43">
        <v>35213.25</v>
      </c>
      <c r="V212" s="43">
        <v>35213.25</v>
      </c>
      <c r="W212" s="43">
        <v>33225.96</v>
      </c>
      <c r="X212" s="43">
        <v>33225.96</v>
      </c>
      <c r="Y212" s="43">
        <v>36535.54</v>
      </c>
      <c r="Z212" s="43">
        <v>36535.54</v>
      </c>
      <c r="AA212" s="43">
        <v>36535.54</v>
      </c>
      <c r="AB212" s="43">
        <v>41869.54</v>
      </c>
      <c r="AD212" s="43">
        <f t="shared" si="309"/>
        <v>1053940.06</v>
      </c>
      <c r="AE212" s="43">
        <f t="shared" si="310"/>
        <v>1052060.1200000001</v>
      </c>
      <c r="AF212" s="43">
        <f t="shared" si="311"/>
        <v>1054668.5900000001</v>
      </c>
      <c r="AG212" s="43">
        <f t="shared" si="312"/>
        <v>1057884.17</v>
      </c>
      <c r="AH212" s="43">
        <f t="shared" si="313"/>
        <v>1059508.71</v>
      </c>
      <c r="AI212" s="43">
        <f t="shared" si="314"/>
        <v>1060325.17</v>
      </c>
      <c r="AJ212" s="43">
        <f t="shared" si="315"/>
        <v>1060325.17</v>
      </c>
      <c r="AK212" s="43">
        <f t="shared" si="316"/>
        <v>1060325.17</v>
      </c>
      <c r="AL212" s="43">
        <f t="shared" si="317"/>
        <v>1060325.17</v>
      </c>
      <c r="AM212" s="43">
        <f t="shared" si="318"/>
        <v>1060325.17</v>
      </c>
      <c r="AN212" s="43">
        <f t="shared" si="319"/>
        <v>1060325.17</v>
      </c>
      <c r="AO212" s="43">
        <f t="shared" si="320"/>
        <v>1060325.17</v>
      </c>
    </row>
    <row r="213" spans="1:41" ht="16.399999999999999" customHeight="1">
      <c r="A213" s="20">
        <v>11301</v>
      </c>
      <c r="B213" s="14" t="s">
        <v>232</v>
      </c>
      <c r="C213" s="43">
        <f>SUMIF(Jan!$A:$A,TB!$A213,Jan!$H:$H)</f>
        <v>-31363.73</v>
      </c>
      <c r="D213" s="43">
        <f>SUMIF(Feb!$A:$A,TB!$A213,Feb!$H:$H)</f>
        <v>-31823.61</v>
      </c>
      <c r="E213" s="43">
        <f>SUMIF(Mar!$A:$A,TB!$A213,Mar!$H:$H)</f>
        <v>-32283.49</v>
      </c>
      <c r="F213" s="43">
        <f>SUMIF(Apr!$A:$A,TB!$A213,Apr!$H:$H)</f>
        <v>-32743.37</v>
      </c>
      <c r="G213" s="43">
        <f>SUMIF(May!$A:$A,TB!$A213,May!$H:$H)</f>
        <v>-33203.25</v>
      </c>
      <c r="H213" s="43">
        <f>SUMIF(Jun!$A:$A,TB!$A213,Jun!$H:$H)</f>
        <v>-33663.129999999997</v>
      </c>
      <c r="I213" s="43">
        <f>SUMIF(Jul!$A:$A,TB!$A213,Jul!$H:$H)</f>
        <v>-33663.129999999997</v>
      </c>
      <c r="J213" s="43">
        <f>SUMIF(Aug!$A:$A,TB!$A213,Aug!$H:$H)</f>
        <v>-33663.129999999997</v>
      </c>
      <c r="K213" s="43">
        <f>SUMIF(Sep!$A:$A,TB!$A213,Sep!$H:$H)</f>
        <v>-33663.129999999997</v>
      </c>
      <c r="L213" s="43">
        <f>SUMIF(Oct!$A:$A,TB!$A213,Oct!$H:$H)</f>
        <v>-33663.129999999997</v>
      </c>
      <c r="M213" s="43">
        <f>SUMIF(Nov!$A:$A,TB!$A213,Nov!$H:$H)</f>
        <v>-33663.129999999997</v>
      </c>
      <c r="N213" s="179">
        <f>SUMIF(Dec!$A:$A,TB!$A213,Dec!$H:$H)</f>
        <v>-33663.129999999997</v>
      </c>
      <c r="O213" s="188"/>
      <c r="P213" s="188"/>
      <c r="Q213" s="183">
        <v>-33452.67</v>
      </c>
      <c r="R213" s="43">
        <v>-33672.449999999997</v>
      </c>
      <c r="S213" s="43">
        <v>-30397.23</v>
      </c>
      <c r="T213" s="43">
        <v>-30617.01</v>
      </c>
      <c r="U213" s="43">
        <v>-30836.79</v>
      </c>
      <c r="V213" s="43">
        <v>-31056.57</v>
      </c>
      <c r="W213" s="43">
        <v>-29289.06</v>
      </c>
      <c r="X213" s="43">
        <v>-29508.84</v>
      </c>
      <c r="Y213" s="43">
        <v>-29820.55</v>
      </c>
      <c r="Z213" s="43">
        <v>-30132.26</v>
      </c>
      <c r="AA213" s="43">
        <v>-30443.97</v>
      </c>
      <c r="AB213" s="43">
        <v>-30903.85</v>
      </c>
      <c r="AD213" s="43">
        <f t="shared" si="309"/>
        <v>-789487.81</v>
      </c>
      <c r="AE213" s="43">
        <f t="shared" si="310"/>
        <v>-799635.03</v>
      </c>
      <c r="AF213" s="43">
        <f t="shared" si="311"/>
        <v>-813201.74</v>
      </c>
      <c r="AG213" s="43">
        <f t="shared" si="312"/>
        <v>-827300.54</v>
      </c>
      <c r="AH213" s="43">
        <f t="shared" si="313"/>
        <v>-840208.24</v>
      </c>
      <c r="AI213" s="43">
        <f t="shared" si="314"/>
        <v>-852501.94</v>
      </c>
      <c r="AJ213" s="43">
        <f t="shared" si="315"/>
        <v>-852501.94</v>
      </c>
      <c r="AK213" s="43">
        <f t="shared" si="316"/>
        <v>-852501.94</v>
      </c>
      <c r="AL213" s="43">
        <f t="shared" si="317"/>
        <v>-852501.94</v>
      </c>
      <c r="AM213" s="43">
        <f t="shared" si="318"/>
        <v>-852501.94</v>
      </c>
      <c r="AN213" s="43">
        <f t="shared" si="319"/>
        <v>-852501.94</v>
      </c>
      <c r="AO213" s="43">
        <f t="shared" si="320"/>
        <v>-852501.94</v>
      </c>
    </row>
    <row r="214" spans="1:41" ht="16.399999999999999" customHeight="1">
      <c r="A214" s="20">
        <v>11400</v>
      </c>
      <c r="B214" s="14" t="s">
        <v>233</v>
      </c>
      <c r="C214" s="43">
        <f>SUMIF(Jan!$A:$A,TB!$A214,Jan!$H:$H)</f>
        <v>2880</v>
      </c>
      <c r="D214" s="43">
        <f>SUMIF(Feb!$A:$A,TB!$A214,Feb!$H:$H)</f>
        <v>2880</v>
      </c>
      <c r="E214" s="43">
        <f>SUMIF(Mar!$A:$A,TB!$A214,Mar!$H:$H)</f>
        <v>2880</v>
      </c>
      <c r="F214" s="43">
        <f>SUMIF(Apr!$A:$A,TB!$A214,Apr!$H:$H)</f>
        <v>2880</v>
      </c>
      <c r="G214" s="43">
        <f>SUMIF(May!$A:$A,TB!$A214,May!$H:$H)</f>
        <v>2880</v>
      </c>
      <c r="H214" s="43">
        <f>SUMIF(Jun!$A:$A,TB!$A214,Jun!$H:$H)</f>
        <v>2880</v>
      </c>
      <c r="I214" s="43">
        <f>SUMIF(Jul!$A:$A,TB!$A214,Jul!$H:$H)</f>
        <v>2880</v>
      </c>
      <c r="J214" s="43">
        <f>SUMIF(Aug!$A:$A,TB!$A214,Aug!$H:$H)</f>
        <v>2880</v>
      </c>
      <c r="K214" s="43">
        <f>SUMIF(Sep!$A:$A,TB!$A214,Sep!$H:$H)</f>
        <v>2880</v>
      </c>
      <c r="L214" s="43">
        <f>SUMIF(Oct!$A:$A,TB!$A214,Oct!$H:$H)</f>
        <v>2880</v>
      </c>
      <c r="M214" s="43">
        <f>SUMIF(Nov!$A:$A,TB!$A214,Nov!$H:$H)</f>
        <v>2880</v>
      </c>
      <c r="N214" s="179">
        <f>SUMIF(Dec!$A:$A,TB!$A214,Dec!$H:$H)</f>
        <v>2880</v>
      </c>
      <c r="O214" s="188"/>
      <c r="P214" s="188"/>
      <c r="Q214" s="183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2880</v>
      </c>
      <c r="AA214" s="43">
        <v>2880</v>
      </c>
      <c r="AB214" s="43">
        <v>2880</v>
      </c>
      <c r="AD214" s="43">
        <f t="shared" si="309"/>
        <v>72495.360000000001</v>
      </c>
      <c r="AE214" s="43">
        <f t="shared" si="310"/>
        <v>72366.05</v>
      </c>
      <c r="AF214" s="43">
        <f t="shared" si="311"/>
        <v>72545.47</v>
      </c>
      <c r="AG214" s="43">
        <f t="shared" si="312"/>
        <v>72766.66</v>
      </c>
      <c r="AH214" s="43">
        <f t="shared" si="313"/>
        <v>72878.399999999994</v>
      </c>
      <c r="AI214" s="43">
        <f t="shared" si="314"/>
        <v>72934.559999999998</v>
      </c>
      <c r="AJ214" s="43">
        <f t="shared" si="315"/>
        <v>72934.559999999998</v>
      </c>
      <c r="AK214" s="43">
        <f t="shared" si="316"/>
        <v>72934.559999999998</v>
      </c>
      <c r="AL214" s="43">
        <f t="shared" si="317"/>
        <v>72934.559999999998</v>
      </c>
      <c r="AM214" s="43">
        <f t="shared" si="318"/>
        <v>72934.559999999998</v>
      </c>
      <c r="AN214" s="43">
        <f t="shared" si="319"/>
        <v>72934.559999999998</v>
      </c>
      <c r="AO214" s="43">
        <f t="shared" si="320"/>
        <v>72934.559999999998</v>
      </c>
    </row>
    <row r="215" spans="1:41" ht="16.399999999999999" customHeight="1">
      <c r="A215" s="13">
        <v>11401</v>
      </c>
      <c r="B215" s="21" t="s">
        <v>234</v>
      </c>
      <c r="C215" s="43">
        <f>SUMIF(Jan!$A:$A,TB!$A215,Jan!$H:$H)</f>
        <v>-192</v>
      </c>
      <c r="D215" s="43">
        <f>SUMIF(Feb!$A:$A,TB!$A215,Feb!$H:$H)</f>
        <v>-240</v>
      </c>
      <c r="E215" s="43">
        <f>SUMIF(Mar!$A:$A,TB!$A215,Mar!$H:$H)</f>
        <v>-288</v>
      </c>
      <c r="F215" s="43">
        <f>SUMIF(Apr!$A:$A,TB!$A215,Apr!$H:$H)</f>
        <v>-336</v>
      </c>
      <c r="G215" s="43">
        <f>SUMIF(May!$A:$A,TB!$A215,May!$H:$H)</f>
        <v>-384</v>
      </c>
      <c r="H215" s="43">
        <f>SUMIF(Jun!$A:$A,TB!$A215,Jun!$H:$H)</f>
        <v>-432</v>
      </c>
      <c r="I215" s="43">
        <f>SUMIF(Jul!$A:$A,TB!$A215,Jul!$H:$H)</f>
        <v>-432</v>
      </c>
      <c r="J215" s="43">
        <f>SUMIF(Aug!$A:$A,TB!$A215,Aug!$H:$H)</f>
        <v>-432</v>
      </c>
      <c r="K215" s="43">
        <f>SUMIF(Sep!$A:$A,TB!$A215,Sep!$H:$H)</f>
        <v>-432</v>
      </c>
      <c r="L215" s="43">
        <f>SUMIF(Oct!$A:$A,TB!$A215,Oct!$H:$H)</f>
        <v>-432</v>
      </c>
      <c r="M215" s="43">
        <f>SUMIF(Nov!$A:$A,TB!$A215,Nov!$H:$H)</f>
        <v>-432</v>
      </c>
      <c r="N215" s="179">
        <f>SUMIF(Dec!$A:$A,TB!$A215,Dec!$H:$H)</f>
        <v>-432</v>
      </c>
      <c r="O215" s="188"/>
      <c r="P215" s="188"/>
      <c r="Q215" s="183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-48</v>
      </c>
      <c r="AA215" s="43">
        <v>-96</v>
      </c>
      <c r="AB215" s="43">
        <v>-144</v>
      </c>
      <c r="AD215" s="43">
        <f t="shared" si="309"/>
        <v>-4833.0200000000004</v>
      </c>
      <c r="AE215" s="43">
        <f t="shared" si="310"/>
        <v>-6030.5</v>
      </c>
      <c r="AF215" s="43">
        <f t="shared" si="311"/>
        <v>-7254.55</v>
      </c>
      <c r="AG215" s="43">
        <f t="shared" si="312"/>
        <v>-8489.44</v>
      </c>
      <c r="AH215" s="43">
        <f t="shared" si="313"/>
        <v>-9717.1200000000008</v>
      </c>
      <c r="AI215" s="43">
        <f t="shared" si="314"/>
        <v>-10940.18</v>
      </c>
      <c r="AJ215" s="43">
        <f t="shared" si="315"/>
        <v>-10940.18</v>
      </c>
      <c r="AK215" s="43">
        <f t="shared" si="316"/>
        <v>-10940.18</v>
      </c>
      <c r="AL215" s="43">
        <f t="shared" si="317"/>
        <v>-10940.18</v>
      </c>
      <c r="AM215" s="43">
        <f t="shared" si="318"/>
        <v>-10940.18</v>
      </c>
      <c r="AN215" s="43">
        <f t="shared" si="319"/>
        <v>-10940.18</v>
      </c>
      <c r="AO215" s="43">
        <f t="shared" si="320"/>
        <v>-10940.18</v>
      </c>
    </row>
    <row r="216" spans="1:41" ht="16.399999999999999" customHeight="1">
      <c r="A216" s="20">
        <v>11700</v>
      </c>
      <c r="B216" s="14" t="s">
        <v>235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9">
        <f>SUMIF(Dec!$A:$A,TB!$A216,Dec!$H:$H)</f>
        <v>0</v>
      </c>
      <c r="O216" s="188"/>
      <c r="P216" s="188"/>
      <c r="Q216" s="183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309"/>
        <v>0</v>
      </c>
      <c r="AE216" s="43">
        <f t="shared" si="310"/>
        <v>0</v>
      </c>
      <c r="AF216" s="43">
        <f t="shared" si="311"/>
        <v>0</v>
      </c>
      <c r="AG216" s="43">
        <f t="shared" si="312"/>
        <v>0</v>
      </c>
      <c r="AH216" s="43">
        <f t="shared" si="313"/>
        <v>0</v>
      </c>
      <c r="AI216" s="43">
        <f t="shared" si="314"/>
        <v>0</v>
      </c>
      <c r="AJ216" s="43">
        <f t="shared" si="315"/>
        <v>0</v>
      </c>
      <c r="AK216" s="43">
        <f t="shared" si="316"/>
        <v>0</v>
      </c>
      <c r="AL216" s="43">
        <f t="shared" si="317"/>
        <v>0</v>
      </c>
      <c r="AM216" s="43">
        <f t="shared" si="318"/>
        <v>0</v>
      </c>
      <c r="AN216" s="43">
        <f t="shared" si="319"/>
        <v>0</v>
      </c>
      <c r="AO216" s="43">
        <f t="shared" si="320"/>
        <v>0</v>
      </c>
    </row>
    <row r="217" spans="1:41" ht="16.399999999999999" customHeight="1">
      <c r="A217" s="20">
        <v>11701</v>
      </c>
      <c r="B217" s="14" t="s">
        <v>236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9">
        <f>SUMIF(Dec!$A:$A,TB!$A217,Dec!$H:$H)</f>
        <v>0</v>
      </c>
      <c r="O217" s="188"/>
      <c r="P217" s="188"/>
      <c r="Q217" s="183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309"/>
        <v>0</v>
      </c>
      <c r="AE217" s="43">
        <f t="shared" si="310"/>
        <v>0</v>
      </c>
      <c r="AF217" s="43">
        <f t="shared" si="311"/>
        <v>0</v>
      </c>
      <c r="AG217" s="43">
        <f t="shared" si="312"/>
        <v>0</v>
      </c>
      <c r="AH217" s="43">
        <f t="shared" si="313"/>
        <v>0</v>
      </c>
      <c r="AI217" s="43">
        <f t="shared" si="314"/>
        <v>0</v>
      </c>
      <c r="AJ217" s="43">
        <f t="shared" si="315"/>
        <v>0</v>
      </c>
      <c r="AK217" s="43">
        <f t="shared" si="316"/>
        <v>0</v>
      </c>
      <c r="AL217" s="43">
        <f t="shared" si="317"/>
        <v>0</v>
      </c>
      <c r="AM217" s="43">
        <f t="shared" si="318"/>
        <v>0</v>
      </c>
      <c r="AN217" s="43">
        <f t="shared" si="319"/>
        <v>0</v>
      </c>
      <c r="AO217" s="43">
        <f t="shared" si="320"/>
        <v>0</v>
      </c>
    </row>
    <row r="218" spans="1:41" ht="16.399999999999999" customHeight="1">
      <c r="A218" s="20"/>
      <c r="B218" s="14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9">
        <f>SUMIF(Dec!$A:$A,TB!$A218,Dec!$H:$H)</f>
        <v>0</v>
      </c>
      <c r="O218" s="188"/>
      <c r="P218" s="188"/>
      <c r="Q218" s="183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309"/>
        <v>0</v>
      </c>
      <c r="AE218" s="43">
        <f t="shared" si="310"/>
        <v>0</v>
      </c>
      <c r="AF218" s="43">
        <f t="shared" si="311"/>
        <v>0</v>
      </c>
      <c r="AG218" s="43">
        <f t="shared" si="312"/>
        <v>0</v>
      </c>
      <c r="AH218" s="43">
        <f t="shared" si="313"/>
        <v>0</v>
      </c>
      <c r="AI218" s="43">
        <f t="shared" si="314"/>
        <v>0</v>
      </c>
      <c r="AJ218" s="43">
        <f t="shared" si="315"/>
        <v>0</v>
      </c>
      <c r="AK218" s="43">
        <f t="shared" si="316"/>
        <v>0</v>
      </c>
      <c r="AL218" s="43">
        <f t="shared" si="317"/>
        <v>0</v>
      </c>
      <c r="AM218" s="43">
        <f t="shared" si="318"/>
        <v>0</v>
      </c>
      <c r="AN218" s="43">
        <f t="shared" si="319"/>
        <v>0</v>
      </c>
      <c r="AO218" s="43">
        <f t="shared" si="320"/>
        <v>0</v>
      </c>
    </row>
    <row r="219" spans="1:41" ht="16.399999999999999" customHeight="1">
      <c r="A219" s="13"/>
      <c r="B219" s="21"/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79">
        <f>SUMIF(Dec!$A:$A,TB!$A219,Dec!$H:$H)</f>
        <v>0</v>
      </c>
      <c r="O219" s="188"/>
      <c r="P219" s="188"/>
      <c r="Q219" s="183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309"/>
        <v>0</v>
      </c>
      <c r="AE219" s="43">
        <f t="shared" si="310"/>
        <v>0</v>
      </c>
      <c r="AF219" s="43">
        <f t="shared" si="311"/>
        <v>0</v>
      </c>
      <c r="AG219" s="43">
        <f t="shared" si="312"/>
        <v>0</v>
      </c>
      <c r="AH219" s="43">
        <f t="shared" si="313"/>
        <v>0</v>
      </c>
      <c r="AI219" s="43">
        <f t="shared" si="314"/>
        <v>0</v>
      </c>
      <c r="AJ219" s="43">
        <f t="shared" si="315"/>
        <v>0</v>
      </c>
      <c r="AK219" s="43">
        <f t="shared" si="316"/>
        <v>0</v>
      </c>
      <c r="AL219" s="43">
        <f t="shared" si="317"/>
        <v>0</v>
      </c>
      <c r="AM219" s="43">
        <f t="shared" si="318"/>
        <v>0</v>
      </c>
      <c r="AN219" s="43">
        <f t="shared" si="319"/>
        <v>0</v>
      </c>
      <c r="AO219" s="43">
        <f t="shared" si="320"/>
        <v>0</v>
      </c>
    </row>
    <row r="220" spans="1:41" ht="16.399999999999999" customHeight="1">
      <c r="A220" s="23" t="s">
        <v>26</v>
      </c>
      <c r="B220" s="18"/>
      <c r="C220" s="19">
        <f t="shared" ref="C220" si="321">ROUND(SUM(C207:C219),2)</f>
        <v>52765.58</v>
      </c>
      <c r="D220" s="19">
        <f t="shared" ref="D220:N220" si="322">ROUND(SUM(D207:D219),2)</f>
        <v>51376.98</v>
      </c>
      <c r="E220" s="19">
        <f t="shared" si="322"/>
        <v>49988.38</v>
      </c>
      <c r="F220" s="19">
        <f t="shared" si="322"/>
        <v>48599.78</v>
      </c>
      <c r="G220" s="19">
        <f t="shared" si="322"/>
        <v>47210.98</v>
      </c>
      <c r="H220" s="19">
        <f>ROUND(SUM(H207:H219),2)</f>
        <v>45831.51</v>
      </c>
      <c r="I220" s="19">
        <f t="shared" si="322"/>
        <v>45831.51</v>
      </c>
      <c r="J220" s="19">
        <f t="shared" si="322"/>
        <v>45831.51</v>
      </c>
      <c r="K220" s="19">
        <f t="shared" si="322"/>
        <v>45831.51</v>
      </c>
      <c r="L220" s="19">
        <f t="shared" si="322"/>
        <v>45831.51</v>
      </c>
      <c r="M220" s="19">
        <f t="shared" si="322"/>
        <v>45831.51</v>
      </c>
      <c r="N220" s="172">
        <f t="shared" si="322"/>
        <v>45831.51</v>
      </c>
      <c r="O220" s="177"/>
      <c r="P220" s="177"/>
      <c r="Q220" s="173">
        <v>11942.24</v>
      </c>
      <c r="R220" s="19">
        <v>11481.25</v>
      </c>
      <c r="S220" s="19">
        <v>11020.26</v>
      </c>
      <c r="T220" s="19">
        <v>10559.27</v>
      </c>
      <c r="U220" s="19">
        <v>10098.280000000001</v>
      </c>
      <c r="V220" s="19">
        <v>9637.2900000000009</v>
      </c>
      <c r="W220" s="19">
        <v>9176.2999999999993</v>
      </c>
      <c r="X220" s="19">
        <v>8715.31</v>
      </c>
      <c r="Y220" s="19">
        <v>13438.64</v>
      </c>
      <c r="Z220" s="19">
        <v>51449.21</v>
      </c>
      <c r="AA220" s="19">
        <v>50208.78</v>
      </c>
      <c r="AB220" s="19">
        <v>54154.18</v>
      </c>
      <c r="AD220" s="19">
        <f t="shared" ref="AD220" si="323">ROUND(SUM(AD207:AD219),2)</f>
        <v>1328215.18</v>
      </c>
      <c r="AE220" s="19">
        <f t="shared" ref="AE220:AH220" si="324">ROUND(SUM(AE207:AE219),2)</f>
        <v>1290954.52</v>
      </c>
      <c r="AF220" s="19">
        <f t="shared" si="324"/>
        <v>1259177.29</v>
      </c>
      <c r="AG220" s="19">
        <f t="shared" si="324"/>
        <v>1227931.77</v>
      </c>
      <c r="AH220" s="19">
        <f t="shared" si="324"/>
        <v>1194673.8500000001</v>
      </c>
      <c r="AI220" s="19">
        <f>ROUND(SUM(AI207:AI219),2)</f>
        <v>1160660.07</v>
      </c>
      <c r="AJ220" s="19">
        <f t="shared" ref="AJ220:AO220" si="325">ROUND(SUM(AJ207:AJ219),2)</f>
        <v>1160660.07</v>
      </c>
      <c r="AK220" s="19">
        <f t="shared" si="325"/>
        <v>1160660.07</v>
      </c>
      <c r="AL220" s="19">
        <f t="shared" si="325"/>
        <v>1160660.07</v>
      </c>
      <c r="AM220" s="19">
        <f t="shared" si="325"/>
        <v>1160660.07</v>
      </c>
      <c r="AN220" s="19">
        <f t="shared" si="325"/>
        <v>1160660.07</v>
      </c>
      <c r="AO220" s="217">
        <f t="shared" si="325"/>
        <v>1160660.07</v>
      </c>
    </row>
    <row r="221" spans="1:41" ht="16.399999999999999" customHeight="1">
      <c r="A221" s="20"/>
      <c r="B221" s="14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9">
        <f>SUMIF(Dec!$A:$A,TB!$A221,Dec!$H:$H)</f>
        <v>0</v>
      </c>
      <c r="O221" s="188"/>
      <c r="P221" s="188"/>
      <c r="Q221" s="183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ref="AD221:AD224" si="326">ROUND(C221*AD$2,2)</f>
        <v>0</v>
      </c>
      <c r="AE221" s="43">
        <f t="shared" ref="AE221:AE224" si="327">ROUND(D221*AE$2,2)</f>
        <v>0</v>
      </c>
      <c r="AF221" s="43">
        <f t="shared" ref="AF221:AF224" si="328">ROUND(E221*AF$2,2)</f>
        <v>0</v>
      </c>
      <c r="AG221" s="43">
        <f t="shared" ref="AG221:AG224" si="329">ROUND(F221*AG$2,2)</f>
        <v>0</v>
      </c>
      <c r="AH221" s="43">
        <f t="shared" ref="AH221:AH224" si="330">ROUND(G221*AH$2,2)</f>
        <v>0</v>
      </c>
      <c r="AI221" s="43">
        <f t="shared" ref="AI221:AI224" si="331">ROUND(H221*AI$2,2)</f>
        <v>0</v>
      </c>
      <c r="AJ221" s="43">
        <f t="shared" ref="AJ221:AJ224" si="332">ROUND(I221*AJ$2,2)</f>
        <v>0</v>
      </c>
      <c r="AK221" s="43">
        <f t="shared" ref="AK221:AK224" si="333">ROUND(J221*AK$2,2)</f>
        <v>0</v>
      </c>
      <c r="AL221" s="43">
        <f t="shared" ref="AL221:AL224" si="334">ROUND(K221*AL$2,2)</f>
        <v>0</v>
      </c>
      <c r="AM221" s="43">
        <f t="shared" ref="AM221:AM224" si="335">ROUND(L221*AM$2,2)</f>
        <v>0</v>
      </c>
      <c r="AN221" s="43">
        <f t="shared" ref="AN221:AN224" si="336">ROUND(M221*AN$2,2)</f>
        <v>0</v>
      </c>
      <c r="AO221" s="43">
        <f t="shared" ref="AO221:AO224" si="337">ROUND(N221*AO$2,2)</f>
        <v>0</v>
      </c>
    </row>
    <row r="222" spans="1:41" ht="16.399999999999999" customHeight="1">
      <c r="A222" s="20">
        <v>11500</v>
      </c>
      <c r="B222" s="14" t="s">
        <v>237</v>
      </c>
      <c r="C222" s="43">
        <f>SUMIF(Jan!$A:$A,TB!$A222,Jan!$H:$H)</f>
        <v>779957.8</v>
      </c>
      <c r="D222" s="43">
        <f>SUMIF(Feb!$A:$A,TB!$A222,Feb!$H:$H)</f>
        <v>779957.8</v>
      </c>
      <c r="E222" s="43">
        <f>SUMIF(Mar!$A:$A,TB!$A222,Mar!$H:$H)</f>
        <v>841288</v>
      </c>
      <c r="F222" s="43">
        <f>SUMIF(Apr!$A:$A,TB!$A222,Apr!$H:$H)</f>
        <v>841288</v>
      </c>
      <c r="G222" s="43">
        <f>SUMIF(May!$A:$A,TB!$A222,May!$H:$H)</f>
        <v>841288</v>
      </c>
      <c r="H222" s="43">
        <f>SUMIF(Jun!$A:$A,TB!$A222,Jun!$H:$H)</f>
        <v>841288</v>
      </c>
      <c r="I222" s="43">
        <f>SUMIF(Jul!$A:$A,TB!$A222,Jul!$H:$H)</f>
        <v>841288</v>
      </c>
      <c r="J222" s="43">
        <f>SUMIF(Aug!$A:$A,TB!$A222,Aug!$H:$H)</f>
        <v>841288</v>
      </c>
      <c r="K222" s="43">
        <f>SUMIF(Sep!$A:$A,TB!$A222,Sep!$H:$H)</f>
        <v>841288</v>
      </c>
      <c r="L222" s="43">
        <f>SUMIF(Oct!$A:$A,TB!$A222,Oct!$H:$H)</f>
        <v>841288</v>
      </c>
      <c r="M222" s="43">
        <f>SUMIF(Nov!$A:$A,TB!$A222,Nov!$H:$H)</f>
        <v>841288</v>
      </c>
      <c r="N222" s="179">
        <f>SUMIF(Dec!$A:$A,TB!$A222,Dec!$H:$H)</f>
        <v>841288</v>
      </c>
      <c r="O222" s="188"/>
      <c r="P222" s="188"/>
      <c r="Q222" s="183">
        <v>706773.8</v>
      </c>
      <c r="R222" s="43">
        <v>706773.8</v>
      </c>
      <c r="S222" s="43">
        <v>115861.8</v>
      </c>
      <c r="T222" s="43">
        <v>115861.8</v>
      </c>
      <c r="U222" s="43">
        <v>115861.8</v>
      </c>
      <c r="V222" s="43">
        <v>779957.8</v>
      </c>
      <c r="W222" s="43">
        <v>779957.8</v>
      </c>
      <c r="X222" s="43">
        <v>779957.8</v>
      </c>
      <c r="Y222" s="43">
        <v>779957.8</v>
      </c>
      <c r="Z222" s="43">
        <v>779957.8</v>
      </c>
      <c r="AA222" s="43">
        <v>779957.8</v>
      </c>
      <c r="AB222" s="43">
        <v>779957.8</v>
      </c>
      <c r="AD222" s="43">
        <f t="shared" si="326"/>
        <v>19633097.739999998</v>
      </c>
      <c r="AE222" s="43">
        <f t="shared" si="327"/>
        <v>19598077.640000001</v>
      </c>
      <c r="AF222" s="43">
        <f t="shared" si="328"/>
        <v>21191539.949999999</v>
      </c>
      <c r="AG222" s="43">
        <f t="shared" si="329"/>
        <v>21256150.870000001</v>
      </c>
      <c r="AH222" s="43">
        <f t="shared" si="330"/>
        <v>21288792.84</v>
      </c>
      <c r="AI222" s="43">
        <f t="shared" si="331"/>
        <v>21305197.960000001</v>
      </c>
      <c r="AJ222" s="43">
        <f t="shared" si="332"/>
        <v>21305197.960000001</v>
      </c>
      <c r="AK222" s="43">
        <f t="shared" si="333"/>
        <v>21305197.960000001</v>
      </c>
      <c r="AL222" s="43">
        <f t="shared" si="334"/>
        <v>21305197.960000001</v>
      </c>
      <c r="AM222" s="43">
        <f t="shared" si="335"/>
        <v>21305197.960000001</v>
      </c>
      <c r="AN222" s="43">
        <f t="shared" si="336"/>
        <v>21305197.960000001</v>
      </c>
      <c r="AO222" s="43">
        <f t="shared" si="337"/>
        <v>21305197.960000001</v>
      </c>
    </row>
    <row r="223" spans="1:41" ht="16.399999999999999" customHeight="1">
      <c r="A223" s="20">
        <v>11501</v>
      </c>
      <c r="B223" s="14" t="s">
        <v>238</v>
      </c>
      <c r="C223" s="43">
        <f>SUMIF(Jan!$A:$A,TB!$A223,Jan!$H:$H)</f>
        <v>-272230.58</v>
      </c>
      <c r="D223" s="43">
        <f>SUMIF(Feb!$A:$A,TB!$A223,Feb!$H:$H)</f>
        <v>-272230.58</v>
      </c>
      <c r="E223" s="43">
        <f>SUMIF(Mar!$A:$A,TB!$A223,Mar!$H:$H)</f>
        <v>-236492.5</v>
      </c>
      <c r="F223" s="43">
        <f>SUMIF(Apr!$A:$A,TB!$A223,Apr!$H:$H)</f>
        <v>-236492.5</v>
      </c>
      <c r="G223" s="43">
        <f>SUMIF(May!$A:$A,TB!$A223,May!$H:$H)</f>
        <v>-236492.5</v>
      </c>
      <c r="H223" s="43">
        <f>SUMIF(Jun!$A:$A,TB!$A223,Jun!$H:$H)</f>
        <v>-311794.84000000003</v>
      </c>
      <c r="I223" s="43">
        <f>SUMIF(Jul!$A:$A,TB!$A223,Jul!$H:$H)</f>
        <v>-311794.84000000003</v>
      </c>
      <c r="J223" s="43">
        <f>SUMIF(Aug!$A:$A,TB!$A223,Aug!$H:$H)</f>
        <v>-311794.84000000003</v>
      </c>
      <c r="K223" s="43">
        <f>SUMIF(Sep!$A:$A,TB!$A223,Sep!$H:$H)</f>
        <v>-311794.84000000003</v>
      </c>
      <c r="L223" s="43">
        <f>SUMIF(Oct!$A:$A,TB!$A223,Oct!$H:$H)</f>
        <v>-311794.84000000003</v>
      </c>
      <c r="M223" s="43">
        <f>SUMIF(Nov!$A:$A,TB!$A223,Nov!$H:$H)</f>
        <v>-311794.84000000003</v>
      </c>
      <c r="N223" s="179">
        <f>SUMIF(Dec!$A:$A,TB!$A223,Dec!$H:$H)</f>
        <v>-311794.84000000003</v>
      </c>
      <c r="O223" s="188"/>
      <c r="P223" s="188"/>
      <c r="Q223" s="183">
        <v>-589945.13</v>
      </c>
      <c r="R223" s="43">
        <v>-589945.13</v>
      </c>
      <c r="S223" s="43">
        <v>-62758.43</v>
      </c>
      <c r="T223" s="43">
        <v>-62758.43</v>
      </c>
      <c r="U223" s="43">
        <v>-62758.43</v>
      </c>
      <c r="V223" s="43">
        <v>-132582.48000000001</v>
      </c>
      <c r="W223" s="43">
        <v>-132582.48000000001</v>
      </c>
      <c r="X223" s="43">
        <v>-132582.48000000001</v>
      </c>
      <c r="Y223" s="43">
        <v>-202406.53</v>
      </c>
      <c r="Z223" s="43">
        <v>-202406.53</v>
      </c>
      <c r="AA223" s="43">
        <v>-202406.53</v>
      </c>
      <c r="AB223" s="43">
        <v>-272230.58</v>
      </c>
      <c r="AD223" s="43">
        <f t="shared" si="326"/>
        <v>-6852588.1600000001</v>
      </c>
      <c r="AE223" s="43">
        <f t="shared" si="327"/>
        <v>-6840365.0099999998</v>
      </c>
      <c r="AF223" s="43">
        <f t="shared" si="328"/>
        <v>-5957104.1799999997</v>
      </c>
      <c r="AG223" s="43">
        <f t="shared" si="329"/>
        <v>-5975266.7999999998</v>
      </c>
      <c r="AH223" s="43">
        <f t="shared" si="330"/>
        <v>-5984442.71</v>
      </c>
      <c r="AI223" s="43">
        <f t="shared" si="331"/>
        <v>-7896048.4299999997</v>
      </c>
      <c r="AJ223" s="43">
        <f t="shared" si="332"/>
        <v>-7896048.4299999997</v>
      </c>
      <c r="AK223" s="43">
        <f t="shared" si="333"/>
        <v>-7896048.4299999997</v>
      </c>
      <c r="AL223" s="43">
        <f t="shared" si="334"/>
        <v>-7896048.4299999997</v>
      </c>
      <c r="AM223" s="43">
        <f t="shared" si="335"/>
        <v>-7896048.4299999997</v>
      </c>
      <c r="AN223" s="43">
        <f t="shared" si="336"/>
        <v>-7896048.4299999997</v>
      </c>
      <c r="AO223" s="43">
        <f t="shared" si="337"/>
        <v>-7896048.4299999997</v>
      </c>
    </row>
    <row r="224" spans="1:41" ht="16.399999999999999" customHeight="1">
      <c r="A224" s="13"/>
      <c r="B224" s="14"/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79">
        <f>SUMIF(Dec!$A:$A,TB!$A224,Dec!$H:$H)</f>
        <v>0</v>
      </c>
      <c r="O224" s="188"/>
      <c r="P224" s="188"/>
      <c r="Q224" s="183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326"/>
        <v>0</v>
      </c>
      <c r="AE224" s="43">
        <f t="shared" si="327"/>
        <v>0</v>
      </c>
      <c r="AF224" s="43">
        <f t="shared" si="328"/>
        <v>0</v>
      </c>
      <c r="AG224" s="43">
        <f t="shared" si="329"/>
        <v>0</v>
      </c>
      <c r="AH224" s="43">
        <f t="shared" si="330"/>
        <v>0</v>
      </c>
      <c r="AI224" s="43">
        <f t="shared" si="331"/>
        <v>0</v>
      </c>
      <c r="AJ224" s="43">
        <f t="shared" si="332"/>
        <v>0</v>
      </c>
      <c r="AK224" s="43">
        <f t="shared" si="333"/>
        <v>0</v>
      </c>
      <c r="AL224" s="43">
        <f t="shared" si="334"/>
        <v>0</v>
      </c>
      <c r="AM224" s="43">
        <f t="shared" si="335"/>
        <v>0</v>
      </c>
      <c r="AN224" s="43">
        <f t="shared" si="336"/>
        <v>0</v>
      </c>
      <c r="AO224" s="43">
        <f t="shared" si="337"/>
        <v>0</v>
      </c>
    </row>
    <row r="225" spans="1:41" ht="16.399999999999999" customHeight="1">
      <c r="A225" s="17" t="s">
        <v>27</v>
      </c>
      <c r="B225" s="18"/>
      <c r="C225" s="19">
        <f t="shared" ref="C225" si="338">ROUND(SUM(C221:C224),2)</f>
        <v>507727.22</v>
      </c>
      <c r="D225" s="19">
        <f t="shared" ref="D225:N225" si="339">ROUND(SUM(D221:D224),2)</f>
        <v>507727.22</v>
      </c>
      <c r="E225" s="19">
        <f t="shared" si="339"/>
        <v>604795.5</v>
      </c>
      <c r="F225" s="19">
        <f t="shared" si="339"/>
        <v>604795.5</v>
      </c>
      <c r="G225" s="19">
        <f t="shared" si="339"/>
        <v>604795.5</v>
      </c>
      <c r="H225" s="19">
        <f t="shared" si="339"/>
        <v>529493.16</v>
      </c>
      <c r="I225" s="19">
        <f t="shared" si="339"/>
        <v>529493.16</v>
      </c>
      <c r="J225" s="19">
        <f t="shared" si="339"/>
        <v>529493.16</v>
      </c>
      <c r="K225" s="19">
        <f t="shared" si="339"/>
        <v>529493.16</v>
      </c>
      <c r="L225" s="19">
        <f t="shared" si="339"/>
        <v>529493.16</v>
      </c>
      <c r="M225" s="19">
        <f t="shared" si="339"/>
        <v>529493.16</v>
      </c>
      <c r="N225" s="172">
        <f t="shared" si="339"/>
        <v>529493.16</v>
      </c>
      <c r="O225" s="177"/>
      <c r="P225" s="177"/>
      <c r="Q225" s="173">
        <v>116828.67</v>
      </c>
      <c r="R225" s="19">
        <v>116828.67</v>
      </c>
      <c r="S225" s="19">
        <v>53103.37</v>
      </c>
      <c r="T225" s="19">
        <v>53103.37</v>
      </c>
      <c r="U225" s="19">
        <v>53103.37</v>
      </c>
      <c r="V225" s="19">
        <v>647375.31999999995</v>
      </c>
      <c r="W225" s="19">
        <v>647375.31999999995</v>
      </c>
      <c r="X225" s="19">
        <v>647375.31999999995</v>
      </c>
      <c r="Y225" s="19">
        <v>577551.27</v>
      </c>
      <c r="Z225" s="19">
        <v>577551.27</v>
      </c>
      <c r="AA225" s="19">
        <v>577551.27</v>
      </c>
      <c r="AB225" s="19">
        <v>507727.22</v>
      </c>
      <c r="AD225" s="19">
        <f t="shared" ref="AD225" si="340">ROUND(SUM(AD221:AD224),2)</f>
        <v>12780509.58</v>
      </c>
      <c r="AE225" s="19">
        <f t="shared" ref="AE225:AO225" si="341">ROUND(SUM(AE221:AE224),2)</f>
        <v>12757712.630000001</v>
      </c>
      <c r="AF225" s="19">
        <f t="shared" si="341"/>
        <v>15234435.77</v>
      </c>
      <c r="AG225" s="19">
        <f t="shared" si="341"/>
        <v>15280884.07</v>
      </c>
      <c r="AH225" s="19">
        <f t="shared" si="341"/>
        <v>15304350.130000001</v>
      </c>
      <c r="AI225" s="19">
        <f t="shared" si="341"/>
        <v>13409149.529999999</v>
      </c>
      <c r="AJ225" s="19">
        <f t="shared" si="341"/>
        <v>13409149.529999999</v>
      </c>
      <c r="AK225" s="19">
        <f t="shared" si="341"/>
        <v>13409149.529999999</v>
      </c>
      <c r="AL225" s="19">
        <f t="shared" si="341"/>
        <v>13409149.529999999</v>
      </c>
      <c r="AM225" s="19">
        <f t="shared" si="341"/>
        <v>13409149.529999999</v>
      </c>
      <c r="AN225" s="19">
        <f t="shared" si="341"/>
        <v>13409149.529999999</v>
      </c>
      <c r="AO225" s="217">
        <f t="shared" si="341"/>
        <v>13409149.529999999</v>
      </c>
    </row>
    <row r="226" spans="1:41" ht="16.399999999999999" customHeight="1">
      <c r="A226" s="20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9">
        <f>SUMIF(Dec!$A:$A,TB!$A226,Dec!$H:$H)</f>
        <v>0</v>
      </c>
      <c r="O226" s="188"/>
      <c r="P226" s="188"/>
      <c r="Q226" s="183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ref="AD226:AD229" si="342">ROUND(C226*AD$2,2)</f>
        <v>0</v>
      </c>
      <c r="AE226" s="43">
        <f t="shared" ref="AE226:AE229" si="343">ROUND(D226*AE$2,2)</f>
        <v>0</v>
      </c>
      <c r="AF226" s="43">
        <f t="shared" ref="AF226:AF229" si="344">ROUND(E226*AF$2,2)</f>
        <v>0</v>
      </c>
      <c r="AG226" s="43">
        <f t="shared" ref="AG226:AG229" si="345">ROUND(F226*AG$2,2)</f>
        <v>0</v>
      </c>
      <c r="AH226" s="43">
        <f t="shared" ref="AH226:AH229" si="346">ROUND(G226*AH$2,2)</f>
        <v>0</v>
      </c>
      <c r="AI226" s="43">
        <f t="shared" ref="AI226:AI229" si="347">ROUND(H226*AI$2,2)</f>
        <v>0</v>
      </c>
      <c r="AJ226" s="43">
        <f t="shared" ref="AJ226:AJ229" si="348">ROUND(I226*AJ$2,2)</f>
        <v>0</v>
      </c>
      <c r="AK226" s="43">
        <f t="shared" ref="AK226:AK229" si="349">ROUND(J226*AK$2,2)</f>
        <v>0</v>
      </c>
      <c r="AL226" s="43">
        <f t="shared" ref="AL226:AL229" si="350">ROUND(K226*AL$2,2)</f>
        <v>0</v>
      </c>
      <c r="AM226" s="43">
        <f t="shared" ref="AM226:AM229" si="351">ROUND(L226*AM$2,2)</f>
        <v>0</v>
      </c>
      <c r="AN226" s="43">
        <f t="shared" ref="AN226:AN229" si="352">ROUND(M226*AN$2,2)</f>
        <v>0</v>
      </c>
      <c r="AO226" s="43">
        <f t="shared" ref="AO226:AO229" si="353">ROUND(N226*AO$2,2)</f>
        <v>0</v>
      </c>
    </row>
    <row r="227" spans="1:41" ht="16.399999999999999" customHeight="1">
      <c r="A227" s="20">
        <v>11600</v>
      </c>
      <c r="B227" s="14" t="s">
        <v>239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9">
        <f>SUMIF(Dec!$A:$A,TB!$A227,Dec!$H:$H)</f>
        <v>0</v>
      </c>
      <c r="O227" s="188"/>
      <c r="P227" s="188"/>
      <c r="Q227" s="183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342"/>
        <v>0</v>
      </c>
      <c r="AE227" s="43">
        <f t="shared" si="343"/>
        <v>0</v>
      </c>
      <c r="AF227" s="43">
        <f t="shared" si="344"/>
        <v>0</v>
      </c>
      <c r="AG227" s="43">
        <f t="shared" si="345"/>
        <v>0</v>
      </c>
      <c r="AH227" s="43">
        <f t="shared" si="346"/>
        <v>0</v>
      </c>
      <c r="AI227" s="43">
        <f t="shared" si="347"/>
        <v>0</v>
      </c>
      <c r="AJ227" s="43">
        <f t="shared" si="348"/>
        <v>0</v>
      </c>
      <c r="AK227" s="43">
        <f t="shared" si="349"/>
        <v>0</v>
      </c>
      <c r="AL227" s="43">
        <f t="shared" si="350"/>
        <v>0</v>
      </c>
      <c r="AM227" s="43">
        <f t="shared" si="351"/>
        <v>0</v>
      </c>
      <c r="AN227" s="43">
        <f t="shared" si="352"/>
        <v>0</v>
      </c>
      <c r="AO227" s="43">
        <f t="shared" si="353"/>
        <v>0</v>
      </c>
    </row>
    <row r="228" spans="1:41" ht="16.399999999999999" customHeight="1">
      <c r="A228" s="20">
        <v>11601</v>
      </c>
      <c r="B228" s="14" t="s">
        <v>240</v>
      </c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9">
        <f>SUMIF(Dec!$A:$A,TB!$A228,Dec!$H:$H)</f>
        <v>0</v>
      </c>
      <c r="O228" s="188"/>
      <c r="P228" s="188"/>
      <c r="Q228" s="183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42"/>
        <v>0</v>
      </c>
      <c r="AE228" s="43">
        <f t="shared" si="343"/>
        <v>0</v>
      </c>
      <c r="AF228" s="43">
        <f t="shared" si="344"/>
        <v>0</v>
      </c>
      <c r="AG228" s="43">
        <f t="shared" si="345"/>
        <v>0</v>
      </c>
      <c r="AH228" s="43">
        <f t="shared" si="346"/>
        <v>0</v>
      </c>
      <c r="AI228" s="43">
        <f t="shared" si="347"/>
        <v>0</v>
      </c>
      <c r="AJ228" s="43">
        <f t="shared" si="348"/>
        <v>0</v>
      </c>
      <c r="AK228" s="43">
        <f t="shared" si="349"/>
        <v>0</v>
      </c>
      <c r="AL228" s="43">
        <f t="shared" si="350"/>
        <v>0</v>
      </c>
      <c r="AM228" s="43">
        <f t="shared" si="351"/>
        <v>0</v>
      </c>
      <c r="AN228" s="43">
        <f t="shared" si="352"/>
        <v>0</v>
      </c>
      <c r="AO228" s="43">
        <f t="shared" si="353"/>
        <v>0</v>
      </c>
    </row>
    <row r="229" spans="1:41" ht="16.399999999999999" customHeight="1">
      <c r="A229" s="20"/>
      <c r="B229" s="14"/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79">
        <f>SUMIF(Dec!$A:$A,TB!$A229,Dec!$H:$H)</f>
        <v>0</v>
      </c>
      <c r="O229" s="188"/>
      <c r="P229" s="188"/>
      <c r="Q229" s="183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42"/>
        <v>0</v>
      </c>
      <c r="AE229" s="43">
        <f t="shared" si="343"/>
        <v>0</v>
      </c>
      <c r="AF229" s="43">
        <f t="shared" si="344"/>
        <v>0</v>
      </c>
      <c r="AG229" s="43">
        <f t="shared" si="345"/>
        <v>0</v>
      </c>
      <c r="AH229" s="43">
        <f t="shared" si="346"/>
        <v>0</v>
      </c>
      <c r="AI229" s="43">
        <f t="shared" si="347"/>
        <v>0</v>
      </c>
      <c r="AJ229" s="43">
        <f t="shared" si="348"/>
        <v>0</v>
      </c>
      <c r="AK229" s="43">
        <f t="shared" si="349"/>
        <v>0</v>
      </c>
      <c r="AL229" s="43">
        <f t="shared" si="350"/>
        <v>0</v>
      </c>
      <c r="AM229" s="43">
        <f t="shared" si="351"/>
        <v>0</v>
      </c>
      <c r="AN229" s="43">
        <f t="shared" si="352"/>
        <v>0</v>
      </c>
      <c r="AO229" s="43">
        <f t="shared" si="353"/>
        <v>0</v>
      </c>
    </row>
    <row r="230" spans="1:41" ht="16.399999999999999" customHeight="1">
      <c r="A230" s="17" t="s">
        <v>28</v>
      </c>
      <c r="B230" s="18"/>
      <c r="C230" s="19">
        <f t="shared" ref="C230" si="354">ROUND(SUM(C226:C229),2)</f>
        <v>0</v>
      </c>
      <c r="D230" s="19">
        <f t="shared" ref="D230:N230" si="355">ROUND(SUM(D226:D229),2)</f>
        <v>0</v>
      </c>
      <c r="E230" s="19">
        <f t="shared" si="355"/>
        <v>0</v>
      </c>
      <c r="F230" s="19">
        <f t="shared" si="355"/>
        <v>0</v>
      </c>
      <c r="G230" s="19">
        <f t="shared" si="355"/>
        <v>0</v>
      </c>
      <c r="H230" s="19">
        <f t="shared" si="355"/>
        <v>0</v>
      </c>
      <c r="I230" s="19">
        <f t="shared" si="355"/>
        <v>0</v>
      </c>
      <c r="J230" s="19">
        <f t="shared" si="355"/>
        <v>0</v>
      </c>
      <c r="K230" s="19">
        <f t="shared" si="355"/>
        <v>0</v>
      </c>
      <c r="L230" s="19">
        <f t="shared" si="355"/>
        <v>0</v>
      </c>
      <c r="M230" s="19">
        <f t="shared" si="355"/>
        <v>0</v>
      </c>
      <c r="N230" s="172">
        <f t="shared" si="355"/>
        <v>0</v>
      </c>
      <c r="O230" s="177"/>
      <c r="P230" s="177"/>
      <c r="Q230" s="173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D230" s="19">
        <f t="shared" ref="AD230" si="356">ROUND(SUM(AD226:AD229),2)</f>
        <v>0</v>
      </c>
      <c r="AE230" s="19">
        <f t="shared" ref="AE230:AO230" si="357">ROUND(SUM(AE226:AE229),2)</f>
        <v>0</v>
      </c>
      <c r="AF230" s="19">
        <f t="shared" si="357"/>
        <v>0</v>
      </c>
      <c r="AG230" s="19">
        <f t="shared" si="357"/>
        <v>0</v>
      </c>
      <c r="AH230" s="19">
        <f t="shared" si="357"/>
        <v>0</v>
      </c>
      <c r="AI230" s="19">
        <f t="shared" si="357"/>
        <v>0</v>
      </c>
      <c r="AJ230" s="19">
        <f t="shared" si="357"/>
        <v>0</v>
      </c>
      <c r="AK230" s="19">
        <f t="shared" si="357"/>
        <v>0</v>
      </c>
      <c r="AL230" s="19">
        <f t="shared" si="357"/>
        <v>0</v>
      </c>
      <c r="AM230" s="19">
        <f t="shared" si="357"/>
        <v>0</v>
      </c>
      <c r="AN230" s="19">
        <f t="shared" si="357"/>
        <v>0</v>
      </c>
      <c r="AO230" s="217">
        <f t="shared" si="357"/>
        <v>0</v>
      </c>
    </row>
    <row r="231" spans="1:41" ht="16.399999999999999" customHeight="1">
      <c r="A231" s="13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9">
        <f>SUMIF(Dec!$A:$A,TB!$A231,Dec!$H:$H)</f>
        <v>0</v>
      </c>
      <c r="O231" s="188"/>
      <c r="P231" s="188"/>
      <c r="Q231" s="183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ref="AD231:AD234" si="358">ROUND(C231*AD$2,2)</f>
        <v>0</v>
      </c>
      <c r="AE231" s="43">
        <f t="shared" ref="AE231:AE234" si="359">ROUND(D231*AE$2,2)</f>
        <v>0</v>
      </c>
      <c r="AF231" s="43">
        <f t="shared" ref="AF231:AF234" si="360">ROUND(E231*AF$2,2)</f>
        <v>0</v>
      </c>
      <c r="AG231" s="43">
        <f t="shared" ref="AG231:AG234" si="361">ROUND(F231*AG$2,2)</f>
        <v>0</v>
      </c>
      <c r="AH231" s="43">
        <f t="shared" ref="AH231:AH234" si="362">ROUND(G231*AH$2,2)</f>
        <v>0</v>
      </c>
      <c r="AI231" s="43">
        <f t="shared" ref="AI231:AI234" si="363">ROUND(H231*AI$2,2)</f>
        <v>0</v>
      </c>
      <c r="AJ231" s="43">
        <f t="shared" ref="AJ231:AJ234" si="364">ROUND(I231*AJ$2,2)</f>
        <v>0</v>
      </c>
      <c r="AK231" s="43">
        <f t="shared" ref="AK231:AK234" si="365">ROUND(J231*AK$2,2)</f>
        <v>0</v>
      </c>
      <c r="AL231" s="43">
        <f t="shared" ref="AL231:AL234" si="366">ROUND(K231*AL$2,2)</f>
        <v>0</v>
      </c>
      <c r="AM231" s="43">
        <f t="shared" ref="AM231:AM234" si="367">ROUND(L231*AM$2,2)</f>
        <v>0</v>
      </c>
      <c r="AN231" s="43">
        <f t="shared" ref="AN231:AN234" si="368">ROUND(M231*AN$2,2)</f>
        <v>0</v>
      </c>
      <c r="AO231" s="43">
        <f t="shared" ref="AO231:AO234" si="369">ROUND(N231*AO$2,2)</f>
        <v>0</v>
      </c>
    </row>
    <row r="232" spans="1:41" ht="16.399999999999999" customHeight="1">
      <c r="A232" s="13">
        <v>15016</v>
      </c>
      <c r="B232" s="21" t="s">
        <v>241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104779.79</v>
      </c>
      <c r="F232" s="43">
        <f>SUMIF(Apr!$A:$A,TB!$A232,Apr!$H:$H)</f>
        <v>104779.79</v>
      </c>
      <c r="G232" s="43">
        <f>SUMIF(May!$A:$A,TB!$A232,May!$H:$H)</f>
        <v>104779.79</v>
      </c>
      <c r="H232" s="43">
        <f>SUMIF(Jun!$A:$A,TB!$A232,Jun!$H:$H)</f>
        <v>92366.75</v>
      </c>
      <c r="I232" s="43">
        <f>SUMIF(Jul!$A:$A,TB!$A232,Jul!$H:$H)</f>
        <v>92366.75</v>
      </c>
      <c r="J232" s="43">
        <f>SUMIF(Aug!$A:$A,TB!$A232,Aug!$H:$H)</f>
        <v>92366.75</v>
      </c>
      <c r="K232" s="43">
        <f>SUMIF(Sep!$A:$A,TB!$A232,Sep!$H:$H)</f>
        <v>92366.75</v>
      </c>
      <c r="L232" s="43">
        <f>SUMIF(Oct!$A:$A,TB!$A232,Oct!$H:$H)</f>
        <v>92366.75</v>
      </c>
      <c r="M232" s="43">
        <f>SUMIF(Nov!$A:$A,TB!$A232,Nov!$H:$H)</f>
        <v>92366.75</v>
      </c>
      <c r="N232" s="179">
        <f>SUMIF(Dec!$A:$A,TB!$A232,Dec!$H:$H)</f>
        <v>92366.75</v>
      </c>
      <c r="O232" s="188"/>
      <c r="P232" s="188"/>
      <c r="Q232" s="183">
        <v>0</v>
      </c>
      <c r="R232" s="43">
        <v>0</v>
      </c>
      <c r="S232" s="43">
        <v>9284</v>
      </c>
      <c r="T232" s="43">
        <v>9284</v>
      </c>
      <c r="U232" s="43">
        <v>9284</v>
      </c>
      <c r="V232" s="43">
        <v>158298.84</v>
      </c>
      <c r="W232" s="43">
        <v>158298.84</v>
      </c>
      <c r="X232" s="43">
        <v>158298.84</v>
      </c>
      <c r="Y232" s="43">
        <v>99417.78</v>
      </c>
      <c r="Z232" s="43">
        <v>99417.78</v>
      </c>
      <c r="AA232" s="43">
        <v>99417.78</v>
      </c>
      <c r="AB232" s="43">
        <v>88072.85</v>
      </c>
      <c r="AD232" s="43">
        <f t="shared" si="358"/>
        <v>0</v>
      </c>
      <c r="AE232" s="43">
        <f t="shared" si="359"/>
        <v>0</v>
      </c>
      <c r="AF232" s="43">
        <f t="shared" si="360"/>
        <v>2639340.04</v>
      </c>
      <c r="AG232" s="43">
        <f t="shared" si="361"/>
        <v>2647387.13</v>
      </c>
      <c r="AH232" s="43">
        <f t="shared" si="362"/>
        <v>2651452.59</v>
      </c>
      <c r="AI232" s="43">
        <f t="shared" si="363"/>
        <v>2339141.7599999998</v>
      </c>
      <c r="AJ232" s="43">
        <f t="shared" si="364"/>
        <v>2339141.7599999998</v>
      </c>
      <c r="AK232" s="43">
        <f t="shared" si="365"/>
        <v>2339141.7599999998</v>
      </c>
      <c r="AL232" s="43">
        <f t="shared" si="366"/>
        <v>2339141.7599999998</v>
      </c>
      <c r="AM232" s="43">
        <f t="shared" si="367"/>
        <v>2339141.7599999998</v>
      </c>
      <c r="AN232" s="43">
        <f t="shared" si="368"/>
        <v>2339141.7599999998</v>
      </c>
      <c r="AO232" s="43">
        <f t="shared" si="369"/>
        <v>2339141.7599999998</v>
      </c>
    </row>
    <row r="233" spans="1:41" ht="16.399999999999999" customHeight="1">
      <c r="A233" s="13">
        <v>25012</v>
      </c>
      <c r="B233" s="21" t="s">
        <v>242</v>
      </c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-102815.24</v>
      </c>
      <c r="F233" s="43">
        <f>SUMIF(Apr!$A:$A,TB!$A233,Apr!$H:$H)</f>
        <v>-102815.24</v>
      </c>
      <c r="G233" s="43">
        <f>SUMIF(May!$A:$A,TB!$A233,May!$H:$H)</f>
        <v>-102815.24</v>
      </c>
      <c r="H233" s="43">
        <f>SUMIF(Jun!$A:$A,TB!$A233,Jun!$H:$H)</f>
        <v>-90013.84</v>
      </c>
      <c r="I233" s="43">
        <f>SUMIF(Jul!$A:$A,TB!$A233,Jul!$H:$H)</f>
        <v>-90013.84</v>
      </c>
      <c r="J233" s="43">
        <f>SUMIF(Aug!$A:$A,TB!$A233,Aug!$H:$H)</f>
        <v>-90013.84</v>
      </c>
      <c r="K233" s="43">
        <f>SUMIF(Sep!$A:$A,TB!$A233,Sep!$H:$H)</f>
        <v>-90013.84</v>
      </c>
      <c r="L233" s="43">
        <f>SUMIF(Oct!$A:$A,TB!$A233,Oct!$H:$H)</f>
        <v>-90013.84</v>
      </c>
      <c r="M233" s="43">
        <f>SUMIF(Nov!$A:$A,TB!$A233,Nov!$H:$H)</f>
        <v>-90013.84</v>
      </c>
      <c r="N233" s="179">
        <f>SUMIF(Dec!$A:$A,TB!$A233,Dec!$H:$H)</f>
        <v>-90013.84</v>
      </c>
      <c r="O233" s="188"/>
      <c r="P233" s="188"/>
      <c r="Q233" s="183">
        <v>0</v>
      </c>
      <c r="R233" s="43">
        <v>0</v>
      </c>
      <c r="S233" s="43">
        <v>-9027.57</v>
      </c>
      <c r="T233" s="43">
        <v>-9027.57</v>
      </c>
      <c r="U233" s="43">
        <v>-9027.57</v>
      </c>
      <c r="V233" s="43">
        <v>-110053.8</v>
      </c>
      <c r="W233" s="43">
        <v>-110053.8</v>
      </c>
      <c r="X233" s="43">
        <v>-110053.8</v>
      </c>
      <c r="Y233" s="43">
        <v>-98183.72</v>
      </c>
      <c r="Z233" s="43">
        <v>-98183.72</v>
      </c>
      <c r="AA233" s="43">
        <v>-98183.72</v>
      </c>
      <c r="AB233" s="43">
        <v>-86313.63</v>
      </c>
      <c r="AD233" s="43">
        <f t="shared" si="358"/>
        <v>0</v>
      </c>
      <c r="AE233" s="43">
        <f t="shared" si="359"/>
        <v>0</v>
      </c>
      <c r="AF233" s="43">
        <f t="shared" si="360"/>
        <v>-2589854.21</v>
      </c>
      <c r="AG233" s="43">
        <f t="shared" si="361"/>
        <v>-2597750.42</v>
      </c>
      <c r="AH233" s="43">
        <f t="shared" si="362"/>
        <v>-2601739.65</v>
      </c>
      <c r="AI233" s="43">
        <f t="shared" si="363"/>
        <v>-2279555.4900000002</v>
      </c>
      <c r="AJ233" s="43">
        <f t="shared" si="364"/>
        <v>-2279555.4900000002</v>
      </c>
      <c r="AK233" s="43">
        <f t="shared" si="365"/>
        <v>-2279555.4900000002</v>
      </c>
      <c r="AL233" s="43">
        <f t="shared" si="366"/>
        <v>-2279555.4900000002</v>
      </c>
      <c r="AM233" s="43">
        <f t="shared" si="367"/>
        <v>-2279555.4900000002</v>
      </c>
      <c r="AN233" s="43">
        <f t="shared" si="368"/>
        <v>-2279555.4900000002</v>
      </c>
      <c r="AO233" s="43">
        <f t="shared" si="369"/>
        <v>-2279555.4900000002</v>
      </c>
    </row>
    <row r="234" spans="1:41" ht="16.399999999999999" customHeight="1">
      <c r="A234" s="13"/>
      <c r="B234" s="21"/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79">
        <f>SUMIF(Dec!$A:$A,TB!$A234,Dec!$H:$H)</f>
        <v>0</v>
      </c>
      <c r="O234" s="188"/>
      <c r="P234" s="188"/>
      <c r="Q234" s="183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58"/>
        <v>0</v>
      </c>
      <c r="AE234" s="43">
        <f t="shared" si="359"/>
        <v>0</v>
      </c>
      <c r="AF234" s="43">
        <f t="shared" si="360"/>
        <v>0</v>
      </c>
      <c r="AG234" s="43">
        <f t="shared" si="361"/>
        <v>0</v>
      </c>
      <c r="AH234" s="43">
        <f t="shared" si="362"/>
        <v>0</v>
      </c>
      <c r="AI234" s="43">
        <f t="shared" si="363"/>
        <v>0</v>
      </c>
      <c r="AJ234" s="43">
        <f t="shared" si="364"/>
        <v>0</v>
      </c>
      <c r="AK234" s="43">
        <f t="shared" si="365"/>
        <v>0</v>
      </c>
      <c r="AL234" s="43">
        <f t="shared" si="366"/>
        <v>0</v>
      </c>
      <c r="AM234" s="43">
        <f t="shared" si="367"/>
        <v>0</v>
      </c>
      <c r="AN234" s="43">
        <f t="shared" si="368"/>
        <v>0</v>
      </c>
      <c r="AO234" s="43">
        <f t="shared" si="369"/>
        <v>0</v>
      </c>
    </row>
    <row r="235" spans="1:41" ht="16.399999999999999" customHeight="1">
      <c r="A235" s="17" t="s">
        <v>30</v>
      </c>
      <c r="B235" s="18"/>
      <c r="C235" s="19">
        <f t="shared" ref="C235" si="370">ROUND(SUM(C231:C234),2)</f>
        <v>0</v>
      </c>
      <c r="D235" s="19">
        <f t="shared" ref="D235:N235" si="371">ROUND(SUM(D231:D234),2)</f>
        <v>0</v>
      </c>
      <c r="E235" s="19">
        <f t="shared" si="371"/>
        <v>1964.55</v>
      </c>
      <c r="F235" s="19">
        <f t="shared" si="371"/>
        <v>1964.55</v>
      </c>
      <c r="G235" s="19">
        <f t="shared" si="371"/>
        <v>1964.55</v>
      </c>
      <c r="H235" s="19">
        <f t="shared" si="371"/>
        <v>2352.91</v>
      </c>
      <c r="I235" s="19">
        <f t="shared" si="371"/>
        <v>2352.91</v>
      </c>
      <c r="J235" s="19">
        <f t="shared" si="371"/>
        <v>2352.91</v>
      </c>
      <c r="K235" s="19">
        <f t="shared" si="371"/>
        <v>2352.91</v>
      </c>
      <c r="L235" s="19">
        <f t="shared" si="371"/>
        <v>2352.91</v>
      </c>
      <c r="M235" s="19">
        <f t="shared" si="371"/>
        <v>2352.91</v>
      </c>
      <c r="N235" s="172">
        <f t="shared" si="371"/>
        <v>2352.91</v>
      </c>
      <c r="O235" s="177"/>
      <c r="P235" s="177"/>
      <c r="Q235" s="173">
        <v>0</v>
      </c>
      <c r="R235" s="19">
        <v>0</v>
      </c>
      <c r="S235" s="19">
        <v>256.43</v>
      </c>
      <c r="T235" s="19">
        <v>256.43</v>
      </c>
      <c r="U235" s="19">
        <v>256.43</v>
      </c>
      <c r="V235" s="19">
        <v>48245.04</v>
      </c>
      <c r="W235" s="19">
        <v>48245.04</v>
      </c>
      <c r="X235" s="19">
        <v>48245.04</v>
      </c>
      <c r="Y235" s="19">
        <v>1234.06</v>
      </c>
      <c r="Z235" s="19">
        <v>1234.06</v>
      </c>
      <c r="AA235" s="19">
        <v>1234.06</v>
      </c>
      <c r="AB235" s="19">
        <v>1759.22</v>
      </c>
      <c r="AD235" s="19">
        <f t="shared" ref="AD235" si="372">ROUND(SUM(AD231:AD234),2)</f>
        <v>0</v>
      </c>
      <c r="AE235" s="19">
        <f t="shared" ref="AE235:AO235" si="373">ROUND(SUM(AE231:AE234),2)</f>
        <v>0</v>
      </c>
      <c r="AF235" s="19">
        <f t="shared" si="373"/>
        <v>49485.83</v>
      </c>
      <c r="AG235" s="19">
        <f t="shared" si="373"/>
        <v>49636.71</v>
      </c>
      <c r="AH235" s="19">
        <f t="shared" si="373"/>
        <v>49712.94</v>
      </c>
      <c r="AI235" s="19">
        <f t="shared" si="373"/>
        <v>59586.27</v>
      </c>
      <c r="AJ235" s="19">
        <f t="shared" si="373"/>
        <v>59586.27</v>
      </c>
      <c r="AK235" s="19">
        <f t="shared" si="373"/>
        <v>59586.27</v>
      </c>
      <c r="AL235" s="19">
        <f t="shared" si="373"/>
        <v>59586.27</v>
      </c>
      <c r="AM235" s="19">
        <f t="shared" si="373"/>
        <v>59586.27</v>
      </c>
      <c r="AN235" s="19">
        <f t="shared" si="373"/>
        <v>59586.27</v>
      </c>
      <c r="AO235" s="217">
        <f t="shared" si="373"/>
        <v>59586.27</v>
      </c>
    </row>
    <row r="236" spans="1:41" ht="16.399999999999999" customHeight="1">
      <c r="A236" s="13"/>
      <c r="B236" s="14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9">
        <f>SUMIF(Dec!$A:$A,TB!$A236,Dec!$H:$H)</f>
        <v>0</v>
      </c>
      <c r="O236" s="188"/>
      <c r="P236" s="188"/>
      <c r="Q236" s="183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ref="AD236:AD238" si="374">ROUND(C236*AD$2,2)</f>
        <v>0</v>
      </c>
      <c r="AE236" s="43">
        <f t="shared" ref="AE236:AE238" si="375">ROUND(D236*AE$2,2)</f>
        <v>0</v>
      </c>
      <c r="AF236" s="43">
        <f t="shared" ref="AF236:AF238" si="376">ROUND(E236*AF$2,2)</f>
        <v>0</v>
      </c>
      <c r="AG236" s="43">
        <f t="shared" ref="AG236:AG238" si="377">ROUND(F236*AG$2,2)</f>
        <v>0</v>
      </c>
      <c r="AH236" s="43">
        <f t="shared" ref="AH236:AH238" si="378">ROUND(G236*AH$2,2)</f>
        <v>0</v>
      </c>
      <c r="AI236" s="43">
        <f t="shared" ref="AI236:AI238" si="379">ROUND(H236*AI$2,2)</f>
        <v>0</v>
      </c>
      <c r="AJ236" s="43">
        <f t="shared" ref="AJ236:AJ238" si="380">ROUND(I236*AJ$2,2)</f>
        <v>0</v>
      </c>
      <c r="AK236" s="43">
        <f t="shared" ref="AK236:AK238" si="381">ROUND(J236*AK$2,2)</f>
        <v>0</v>
      </c>
      <c r="AL236" s="43">
        <f t="shared" ref="AL236:AL238" si="382">ROUND(K236*AL$2,2)</f>
        <v>0</v>
      </c>
      <c r="AM236" s="43">
        <f t="shared" ref="AM236:AM238" si="383">ROUND(L236*AM$2,2)</f>
        <v>0</v>
      </c>
      <c r="AN236" s="43">
        <f t="shared" ref="AN236:AN238" si="384">ROUND(M236*AN$2,2)</f>
        <v>0</v>
      </c>
      <c r="AO236" s="43">
        <f t="shared" ref="AO236:AO238" si="385">ROUND(N236*AO$2,2)</f>
        <v>0</v>
      </c>
    </row>
    <row r="237" spans="1:41" ht="16.399999999999999" customHeight="1">
      <c r="A237" s="13">
        <v>15004</v>
      </c>
      <c r="B237" s="21" t="s">
        <v>243</v>
      </c>
      <c r="C237" s="43">
        <f>SUMIF(Jan!$A:$A,TB!$A237,Jan!$H:$H)</f>
        <v>68735.31</v>
      </c>
      <c r="D237" s="43">
        <f>SUMIF(Feb!$A:$A,TB!$A237,Feb!$H:$H)</f>
        <v>68735.31</v>
      </c>
      <c r="E237" s="43">
        <f>SUMIF(Mar!$A:$A,TB!$A237,Mar!$H:$H)</f>
        <v>68735.31</v>
      </c>
      <c r="F237" s="43">
        <f>SUMIF(Apr!$A:$A,TB!$A237,Apr!$H:$H)</f>
        <v>68735.31</v>
      </c>
      <c r="G237" s="43">
        <f>SUMIF(May!$A:$A,TB!$A237,May!$H:$H)</f>
        <v>68735.31</v>
      </c>
      <c r="H237" s="43">
        <f>SUMIF(Jun!$A:$A,TB!$A237,Jun!$H:$H)</f>
        <v>68735.31</v>
      </c>
      <c r="I237" s="43">
        <f>SUMIF(Jul!$A:$A,TB!$A237,Jul!$H:$H)</f>
        <v>68735.31</v>
      </c>
      <c r="J237" s="43">
        <f>SUMIF(Aug!$A:$A,TB!$A237,Aug!$H:$H)</f>
        <v>68735.31</v>
      </c>
      <c r="K237" s="43">
        <f>SUMIF(Sep!$A:$A,TB!$A237,Sep!$H:$H)</f>
        <v>68735.31</v>
      </c>
      <c r="L237" s="43">
        <f>SUMIF(Oct!$A:$A,TB!$A237,Oct!$H:$H)</f>
        <v>68735.31</v>
      </c>
      <c r="M237" s="43">
        <f>SUMIF(Nov!$A:$A,TB!$A237,Nov!$H:$H)</f>
        <v>68735.31</v>
      </c>
      <c r="N237" s="179">
        <f>SUMIF(Dec!$A:$A,TB!$A237,Dec!$H:$H)</f>
        <v>68735.31</v>
      </c>
      <c r="O237" s="188"/>
      <c r="P237" s="188"/>
      <c r="Q237" s="183">
        <v>82311.710000000006</v>
      </c>
      <c r="R237" s="43">
        <v>82311.710000000006</v>
      </c>
      <c r="S237" s="43">
        <v>82311.710000000006</v>
      </c>
      <c r="T237" s="43">
        <v>71392.91</v>
      </c>
      <c r="U237" s="43">
        <v>64652.91</v>
      </c>
      <c r="V237" s="43">
        <v>64652.91</v>
      </c>
      <c r="W237" s="43">
        <v>64652.91</v>
      </c>
      <c r="X237" s="43">
        <v>64652.91</v>
      </c>
      <c r="Y237" s="43">
        <v>88462.71</v>
      </c>
      <c r="Z237" s="43">
        <v>68735.31</v>
      </c>
      <c r="AA237" s="43">
        <v>68735.31</v>
      </c>
      <c r="AB237" s="43">
        <v>68735.31</v>
      </c>
      <c r="AD237" s="43">
        <f t="shared" si="374"/>
        <v>1730205.22</v>
      </c>
      <c r="AE237" s="43">
        <f t="shared" si="375"/>
        <v>1727119.01</v>
      </c>
      <c r="AF237" s="43">
        <f t="shared" si="376"/>
        <v>1731401.22</v>
      </c>
      <c r="AG237" s="43">
        <f t="shared" si="377"/>
        <v>1736680.09</v>
      </c>
      <c r="AH237" s="43">
        <f t="shared" si="378"/>
        <v>1739347.02</v>
      </c>
      <c r="AI237" s="43">
        <f t="shared" si="379"/>
        <v>1740687.3600000001</v>
      </c>
      <c r="AJ237" s="43">
        <f t="shared" si="380"/>
        <v>1740687.3600000001</v>
      </c>
      <c r="AK237" s="43">
        <f t="shared" si="381"/>
        <v>1740687.3600000001</v>
      </c>
      <c r="AL237" s="43">
        <f t="shared" si="382"/>
        <v>1740687.3600000001</v>
      </c>
      <c r="AM237" s="43">
        <f t="shared" si="383"/>
        <v>1740687.3600000001</v>
      </c>
      <c r="AN237" s="43">
        <f t="shared" si="384"/>
        <v>1740687.3600000001</v>
      </c>
      <c r="AO237" s="43">
        <f t="shared" si="385"/>
        <v>1740687.3600000001</v>
      </c>
    </row>
    <row r="238" spans="1:41" ht="16.399999999999999" customHeight="1">
      <c r="A238" s="13"/>
      <c r="B238" s="21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79">
        <f>SUMIF(Dec!$A:$A,TB!$A238,Dec!$H:$H)</f>
        <v>0</v>
      </c>
      <c r="O238" s="188"/>
      <c r="P238" s="188"/>
      <c r="Q238" s="183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si="374"/>
        <v>0</v>
      </c>
      <c r="AE238" s="43">
        <f t="shared" si="375"/>
        <v>0</v>
      </c>
      <c r="AF238" s="43">
        <f t="shared" si="376"/>
        <v>0</v>
      </c>
      <c r="AG238" s="43">
        <f t="shared" si="377"/>
        <v>0</v>
      </c>
      <c r="AH238" s="43">
        <f t="shared" si="378"/>
        <v>0</v>
      </c>
      <c r="AI238" s="43">
        <f t="shared" si="379"/>
        <v>0</v>
      </c>
      <c r="AJ238" s="43">
        <f t="shared" si="380"/>
        <v>0</v>
      </c>
      <c r="AK238" s="43">
        <f t="shared" si="381"/>
        <v>0</v>
      </c>
      <c r="AL238" s="43">
        <f t="shared" si="382"/>
        <v>0</v>
      </c>
      <c r="AM238" s="43">
        <f t="shared" si="383"/>
        <v>0</v>
      </c>
      <c r="AN238" s="43">
        <f t="shared" si="384"/>
        <v>0</v>
      </c>
      <c r="AO238" s="43">
        <f t="shared" si="385"/>
        <v>0</v>
      </c>
    </row>
    <row r="239" spans="1:41" ht="16.399999999999999" customHeight="1">
      <c r="A239" s="17" t="s">
        <v>31</v>
      </c>
      <c r="B239" s="18"/>
      <c r="C239" s="19">
        <f t="shared" ref="C239" si="386">ROUND(SUM(C236:C238),2)</f>
        <v>68735.31</v>
      </c>
      <c r="D239" s="19">
        <f t="shared" ref="D239:N239" si="387">ROUND(SUM(D236:D238),2)</f>
        <v>68735.31</v>
      </c>
      <c r="E239" s="19">
        <f t="shared" si="387"/>
        <v>68735.31</v>
      </c>
      <c r="F239" s="19">
        <f t="shared" si="387"/>
        <v>68735.31</v>
      </c>
      <c r="G239" s="19">
        <f t="shared" si="387"/>
        <v>68735.31</v>
      </c>
      <c r="H239" s="19">
        <f t="shared" si="387"/>
        <v>68735.31</v>
      </c>
      <c r="I239" s="19">
        <f t="shared" si="387"/>
        <v>68735.31</v>
      </c>
      <c r="J239" s="19">
        <f t="shared" si="387"/>
        <v>68735.31</v>
      </c>
      <c r="K239" s="19">
        <f t="shared" si="387"/>
        <v>68735.31</v>
      </c>
      <c r="L239" s="19">
        <f t="shared" si="387"/>
        <v>68735.31</v>
      </c>
      <c r="M239" s="19">
        <f t="shared" si="387"/>
        <v>68735.31</v>
      </c>
      <c r="N239" s="172">
        <f t="shared" si="387"/>
        <v>68735.31</v>
      </c>
      <c r="O239" s="177"/>
      <c r="P239" s="177"/>
      <c r="Q239" s="173">
        <v>82311.710000000006</v>
      </c>
      <c r="R239" s="19">
        <v>82311.710000000006</v>
      </c>
      <c r="S239" s="19">
        <v>82311.710000000006</v>
      </c>
      <c r="T239" s="19">
        <v>71392.91</v>
      </c>
      <c r="U239" s="19">
        <v>64652.91</v>
      </c>
      <c r="V239" s="19">
        <v>64652.91</v>
      </c>
      <c r="W239" s="19">
        <v>64652.91</v>
      </c>
      <c r="X239" s="19">
        <v>64652.91</v>
      </c>
      <c r="Y239" s="19">
        <v>88462.71</v>
      </c>
      <c r="Z239" s="19">
        <v>68735.31</v>
      </c>
      <c r="AA239" s="19">
        <v>68735.31</v>
      </c>
      <c r="AB239" s="19">
        <v>68735.31</v>
      </c>
      <c r="AD239" s="19">
        <f t="shared" ref="AD239" si="388">ROUND(SUM(AD236:AD238),2)</f>
        <v>1730205.22</v>
      </c>
      <c r="AE239" s="19">
        <f t="shared" ref="AE239:AO239" si="389">ROUND(SUM(AE236:AE238),2)</f>
        <v>1727119.01</v>
      </c>
      <c r="AF239" s="19">
        <f t="shared" si="389"/>
        <v>1731401.22</v>
      </c>
      <c r="AG239" s="19">
        <f t="shared" si="389"/>
        <v>1736680.09</v>
      </c>
      <c r="AH239" s="19">
        <f t="shared" si="389"/>
        <v>1739347.02</v>
      </c>
      <c r="AI239" s="19">
        <f t="shared" si="389"/>
        <v>1740687.3600000001</v>
      </c>
      <c r="AJ239" s="19">
        <f t="shared" si="389"/>
        <v>1740687.3600000001</v>
      </c>
      <c r="AK239" s="19">
        <f t="shared" si="389"/>
        <v>1740687.3600000001</v>
      </c>
      <c r="AL239" s="19">
        <f t="shared" si="389"/>
        <v>1740687.3600000001</v>
      </c>
      <c r="AM239" s="19">
        <f t="shared" si="389"/>
        <v>1740687.3600000001</v>
      </c>
      <c r="AN239" s="19">
        <f t="shared" si="389"/>
        <v>1740687.3600000001</v>
      </c>
      <c r="AO239" s="217">
        <f t="shared" si="389"/>
        <v>1740687.3600000001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9">
        <f>SUMIF(Dec!$A:$A,TB!$A240,Dec!$H:$H)</f>
        <v>0</v>
      </c>
      <c r="O240" s="188"/>
      <c r="P240" s="188"/>
      <c r="Q240" s="18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ref="AD240:AD242" si="390">ROUND(C240*AD$2,2)</f>
        <v>0</v>
      </c>
      <c r="AE240" s="43">
        <f t="shared" ref="AE240:AE242" si="391">ROUND(D240*AE$2,2)</f>
        <v>0</v>
      </c>
      <c r="AF240" s="43">
        <f t="shared" ref="AF240:AF242" si="392">ROUND(E240*AF$2,2)</f>
        <v>0</v>
      </c>
      <c r="AG240" s="43">
        <f t="shared" ref="AG240:AG242" si="393">ROUND(F240*AG$2,2)</f>
        <v>0</v>
      </c>
      <c r="AH240" s="43">
        <f t="shared" ref="AH240:AH242" si="394">ROUND(G240*AH$2,2)</f>
        <v>0</v>
      </c>
      <c r="AI240" s="43">
        <f t="shared" ref="AI240:AI242" si="395">ROUND(H240*AI$2,2)</f>
        <v>0</v>
      </c>
      <c r="AJ240" s="43">
        <f t="shared" ref="AJ240:AJ242" si="396">ROUND(I240*AJ$2,2)</f>
        <v>0</v>
      </c>
      <c r="AK240" s="43">
        <f t="shared" ref="AK240:AK242" si="397">ROUND(J240*AK$2,2)</f>
        <v>0</v>
      </c>
      <c r="AL240" s="43">
        <f t="shared" ref="AL240:AL242" si="398">ROUND(K240*AL$2,2)</f>
        <v>0</v>
      </c>
      <c r="AM240" s="43">
        <f t="shared" ref="AM240:AM242" si="399">ROUND(L240*AM$2,2)</f>
        <v>0</v>
      </c>
      <c r="AN240" s="43">
        <f t="shared" ref="AN240:AN242" si="400">ROUND(M240*AN$2,2)</f>
        <v>0</v>
      </c>
      <c r="AO240" s="43">
        <f t="shared" ref="AO240:AO242" si="401">ROUND(N240*AO$2,2)</f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9">
        <f>SUMIF(Dec!$A:$A,TB!$A241,Dec!$H:$H)</f>
        <v>0</v>
      </c>
      <c r="O241" s="188"/>
      <c r="P241" s="188"/>
      <c r="Q241" s="18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90"/>
        <v>0</v>
      </c>
      <c r="AE241" s="43">
        <f t="shared" si="391"/>
        <v>0</v>
      </c>
      <c r="AF241" s="43">
        <f t="shared" si="392"/>
        <v>0</v>
      </c>
      <c r="AG241" s="43">
        <f t="shared" si="393"/>
        <v>0</v>
      </c>
      <c r="AH241" s="43">
        <f t="shared" si="394"/>
        <v>0</v>
      </c>
      <c r="AI241" s="43">
        <f t="shared" si="395"/>
        <v>0</v>
      </c>
      <c r="AJ241" s="43">
        <f t="shared" si="396"/>
        <v>0</v>
      </c>
      <c r="AK241" s="43">
        <f t="shared" si="397"/>
        <v>0</v>
      </c>
      <c r="AL241" s="43">
        <f t="shared" si="398"/>
        <v>0</v>
      </c>
      <c r="AM241" s="43">
        <f t="shared" si="399"/>
        <v>0</v>
      </c>
      <c r="AN241" s="43">
        <f t="shared" si="400"/>
        <v>0</v>
      </c>
      <c r="AO241" s="43">
        <f t="shared" si="401"/>
        <v>0</v>
      </c>
    </row>
    <row r="242" spans="1:41" ht="16.399999999999999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79">
        <f>SUMIF(Dec!$A:$A,TB!$A242,Dec!$H:$H)</f>
        <v>0</v>
      </c>
      <c r="O242" s="188"/>
      <c r="P242" s="188"/>
      <c r="Q242" s="183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si="390"/>
        <v>0</v>
      </c>
      <c r="AE242" s="43">
        <f t="shared" si="391"/>
        <v>0</v>
      </c>
      <c r="AF242" s="43">
        <f t="shared" si="392"/>
        <v>0</v>
      </c>
      <c r="AG242" s="43">
        <f t="shared" si="393"/>
        <v>0</v>
      </c>
      <c r="AH242" s="43">
        <f t="shared" si="394"/>
        <v>0</v>
      </c>
      <c r="AI242" s="43">
        <f t="shared" si="395"/>
        <v>0</v>
      </c>
      <c r="AJ242" s="43">
        <f t="shared" si="396"/>
        <v>0</v>
      </c>
      <c r="AK242" s="43">
        <f t="shared" si="397"/>
        <v>0</v>
      </c>
      <c r="AL242" s="43">
        <f t="shared" si="398"/>
        <v>0</v>
      </c>
      <c r="AM242" s="43">
        <f t="shared" si="399"/>
        <v>0</v>
      </c>
      <c r="AN242" s="43">
        <f t="shared" si="400"/>
        <v>0</v>
      </c>
      <c r="AO242" s="43">
        <f t="shared" si="401"/>
        <v>0</v>
      </c>
    </row>
    <row r="243" spans="1:41" ht="16.399999999999999" customHeight="1">
      <c r="A243" s="17" t="s">
        <v>32</v>
      </c>
      <c r="B243" s="18"/>
      <c r="C243" s="19">
        <f t="shared" ref="C243" si="402">ROUND(SUM(C240:C242),2)</f>
        <v>0</v>
      </c>
      <c r="D243" s="19">
        <f t="shared" ref="D243:N243" si="403">ROUND(SUM(D240:D242),2)</f>
        <v>0</v>
      </c>
      <c r="E243" s="19">
        <f t="shared" si="403"/>
        <v>0</v>
      </c>
      <c r="F243" s="19">
        <f t="shared" si="403"/>
        <v>0</v>
      </c>
      <c r="G243" s="19">
        <f t="shared" si="403"/>
        <v>0</v>
      </c>
      <c r="H243" s="19">
        <f t="shared" si="403"/>
        <v>0</v>
      </c>
      <c r="I243" s="19">
        <f t="shared" si="403"/>
        <v>0</v>
      </c>
      <c r="J243" s="19">
        <f t="shared" si="403"/>
        <v>0</v>
      </c>
      <c r="K243" s="19">
        <f t="shared" si="403"/>
        <v>0</v>
      </c>
      <c r="L243" s="19">
        <f t="shared" si="403"/>
        <v>0</v>
      </c>
      <c r="M243" s="19">
        <f t="shared" si="403"/>
        <v>0</v>
      </c>
      <c r="N243" s="172">
        <f t="shared" si="403"/>
        <v>0</v>
      </c>
      <c r="O243" s="177"/>
      <c r="P243" s="177"/>
      <c r="Q243" s="173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" si="404">ROUND(SUM(AD240:AD242),2)</f>
        <v>0</v>
      </c>
      <c r="AE243" s="19">
        <f t="shared" ref="AE243:AO243" si="405">ROUND(SUM(AE240:AE242),2)</f>
        <v>0</v>
      </c>
      <c r="AF243" s="19">
        <f t="shared" si="405"/>
        <v>0</v>
      </c>
      <c r="AG243" s="19">
        <f t="shared" si="405"/>
        <v>0</v>
      </c>
      <c r="AH243" s="19">
        <f t="shared" si="405"/>
        <v>0</v>
      </c>
      <c r="AI243" s="19">
        <f t="shared" si="405"/>
        <v>0</v>
      </c>
      <c r="AJ243" s="19">
        <f t="shared" si="405"/>
        <v>0</v>
      </c>
      <c r="AK243" s="19">
        <f t="shared" si="405"/>
        <v>0</v>
      </c>
      <c r="AL243" s="19">
        <f t="shared" si="405"/>
        <v>0</v>
      </c>
      <c r="AM243" s="19">
        <f t="shared" si="405"/>
        <v>0</v>
      </c>
      <c r="AN243" s="19">
        <f t="shared" si="405"/>
        <v>0</v>
      </c>
      <c r="AO243" s="217">
        <f t="shared" si="405"/>
        <v>0</v>
      </c>
    </row>
    <row r="244" spans="1:41" ht="16.399999999999999" customHeight="1">
      <c r="A244" s="13"/>
      <c r="B244" s="14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79">
        <f>SUMIF(Dec!$A:$A,TB!$A244,Dec!$H:$H)</f>
        <v>0</v>
      </c>
      <c r="O244" s="188"/>
      <c r="P244" s="188"/>
      <c r="Q244" s="183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ref="AD244:AD248" si="406">ROUND(C244*AD$2,2)</f>
        <v>0</v>
      </c>
      <c r="AE244" s="43">
        <f t="shared" ref="AE244:AE248" si="407">ROUND(D244*AE$2,2)</f>
        <v>0</v>
      </c>
      <c r="AF244" s="43">
        <f t="shared" ref="AF244:AF248" si="408">ROUND(E244*AF$2,2)</f>
        <v>0</v>
      </c>
      <c r="AG244" s="43">
        <f t="shared" ref="AG244:AG248" si="409">ROUND(F244*AG$2,2)</f>
        <v>0</v>
      </c>
      <c r="AH244" s="43">
        <f t="shared" ref="AH244:AH248" si="410">ROUND(G244*AH$2,2)</f>
        <v>0</v>
      </c>
      <c r="AI244" s="43">
        <f t="shared" ref="AI244:AI248" si="411">ROUND(H244*AI$2,2)</f>
        <v>0</v>
      </c>
      <c r="AJ244" s="43">
        <f t="shared" ref="AJ244:AJ248" si="412">ROUND(I244*AJ$2,2)</f>
        <v>0</v>
      </c>
      <c r="AK244" s="43">
        <f t="shared" ref="AK244:AK248" si="413">ROUND(J244*AK$2,2)</f>
        <v>0</v>
      </c>
      <c r="AL244" s="43">
        <f t="shared" ref="AL244:AL248" si="414">ROUND(K244*AL$2,2)</f>
        <v>0</v>
      </c>
      <c r="AM244" s="43">
        <f t="shared" ref="AM244:AM248" si="415">ROUND(L244*AM$2,2)</f>
        <v>0</v>
      </c>
      <c r="AN244" s="43">
        <f t="shared" ref="AN244:AN248" si="416">ROUND(M244*AN$2,2)</f>
        <v>0</v>
      </c>
      <c r="AO244" s="43">
        <f t="shared" ref="AO244:AO248" si="417">ROUND(N244*AO$2,2)</f>
        <v>0</v>
      </c>
    </row>
    <row r="245" spans="1:41" ht="16.399999999999999" customHeight="1">
      <c r="A245" s="13">
        <v>15013</v>
      </c>
      <c r="B245" s="21" t="s">
        <v>244</v>
      </c>
      <c r="C245" s="42">
        <f>SUMIF(Jan!$A:$A,TB!$A245,Jan!$H:$H)</f>
        <v>57261.36</v>
      </c>
      <c r="D245" s="42">
        <f>SUMIF(Feb!$A:$A,TB!$A245,Feb!$H:$H)</f>
        <v>61836.15</v>
      </c>
      <c r="E245" s="42">
        <f>SUMIF(Mar!$A:$A,TB!$A245,Mar!$H:$H)</f>
        <v>34962.92</v>
      </c>
      <c r="F245" s="42">
        <f>SUMIF(Apr!$A:$A,TB!$A245,Apr!$H:$H)</f>
        <v>39534.910000000003</v>
      </c>
      <c r="G245" s="42">
        <f>SUMIF(May!$A:$A,TB!$A245,May!$H:$H)</f>
        <v>43970.36</v>
      </c>
      <c r="H245" s="42">
        <f>SUMIF(Jun!$A:$A,TB!$A245,Jun!$H:$H)</f>
        <v>48337.99</v>
      </c>
      <c r="I245" s="42">
        <f>SUMIF(Jul!$A:$A,TB!$A245,Jul!$H:$H)</f>
        <v>48337.99</v>
      </c>
      <c r="J245" s="42">
        <f>SUMIF(Aug!$A:$A,TB!$A245,Aug!$H:$H)</f>
        <v>48337.99</v>
      </c>
      <c r="K245" s="42">
        <f>SUMIF(Sep!$A:$A,TB!$A245,Sep!$H:$H)</f>
        <v>48337.99</v>
      </c>
      <c r="L245" s="42">
        <f>SUMIF(Oct!$A:$A,TB!$A245,Oct!$H:$H)</f>
        <v>48337.99</v>
      </c>
      <c r="M245" s="42">
        <f>SUMIF(Nov!$A:$A,TB!$A245,Nov!$H:$H)</f>
        <v>48337.99</v>
      </c>
      <c r="N245" s="178">
        <f>SUMIF(Dec!$A:$A,TB!$A245,Dec!$H:$H)</f>
        <v>48337.99</v>
      </c>
      <c r="O245" s="188"/>
      <c r="P245" s="188"/>
      <c r="Q245" s="182">
        <v>48252.92</v>
      </c>
      <c r="R245" s="42">
        <v>53151.360000000001</v>
      </c>
      <c r="S245" s="42">
        <v>56290.19</v>
      </c>
      <c r="T245" s="42">
        <v>58240.71</v>
      </c>
      <c r="U245" s="42">
        <v>11975.54</v>
      </c>
      <c r="V245" s="42">
        <v>13976.49</v>
      </c>
      <c r="W245" s="42">
        <v>18255.11</v>
      </c>
      <c r="X245" s="42">
        <v>20899.349999999999</v>
      </c>
      <c r="Y245" s="42">
        <v>71770.289999999994</v>
      </c>
      <c r="Z245" s="42">
        <v>74387.73</v>
      </c>
      <c r="AA245" s="42">
        <v>77056.479999999996</v>
      </c>
      <c r="AB245" s="42">
        <v>31465.82</v>
      </c>
      <c r="AD245" s="42">
        <f t="shared" si="406"/>
        <v>1441382.95</v>
      </c>
      <c r="AE245" s="42">
        <f t="shared" si="407"/>
        <v>1553763.12</v>
      </c>
      <c r="AF245" s="42">
        <f t="shared" si="408"/>
        <v>880694.98</v>
      </c>
      <c r="AG245" s="42">
        <f t="shared" si="409"/>
        <v>998896.94</v>
      </c>
      <c r="AH245" s="42">
        <f t="shared" si="410"/>
        <v>1112669.96</v>
      </c>
      <c r="AI245" s="42">
        <f t="shared" si="411"/>
        <v>1224135.43</v>
      </c>
      <c r="AJ245" s="42">
        <f t="shared" si="412"/>
        <v>1224135.43</v>
      </c>
      <c r="AK245" s="42">
        <f t="shared" si="413"/>
        <v>1224135.43</v>
      </c>
      <c r="AL245" s="42">
        <f t="shared" si="414"/>
        <v>1224135.43</v>
      </c>
      <c r="AM245" s="42">
        <f t="shared" si="415"/>
        <v>1224135.43</v>
      </c>
      <c r="AN245" s="42">
        <f t="shared" si="416"/>
        <v>1224135.43</v>
      </c>
      <c r="AO245" s="42">
        <f t="shared" si="417"/>
        <v>1224135.43</v>
      </c>
    </row>
    <row r="246" spans="1:41" ht="16.399999999999999" customHeight="1">
      <c r="A246" s="13">
        <v>15009</v>
      </c>
      <c r="B246" s="14" t="s">
        <v>245</v>
      </c>
      <c r="C246" s="42">
        <f>SUMIF(Jan!$A:$A,TB!$A246,Jan!$H:$H)</f>
        <v>0</v>
      </c>
      <c r="D246" s="42">
        <f>SUMIF(Feb!$A:$A,TB!$A246,Feb!$H:$H)</f>
        <v>0</v>
      </c>
      <c r="E246" s="42">
        <f>SUMIF(Mar!$A:$A,TB!$A246,Mar!$H:$H)</f>
        <v>0</v>
      </c>
      <c r="F246" s="42">
        <f>SUMIF(Apr!$A:$A,TB!$A246,Apr!$H:$H)</f>
        <v>0</v>
      </c>
      <c r="G246" s="42">
        <f>SUMIF(May!$A:$A,TB!$A246,May!$H:$H)</f>
        <v>0</v>
      </c>
      <c r="H246" s="42">
        <f>SUMIF(Jun!$A:$A,TB!$A246,Jun!$H:$H)</f>
        <v>0</v>
      </c>
      <c r="I246" s="42">
        <f>SUMIF(Jul!$A:$A,TB!$A246,Jul!$H:$H)</f>
        <v>0</v>
      </c>
      <c r="J246" s="42">
        <f>SUMIF(Aug!$A:$A,TB!$A246,Aug!$H:$H)</f>
        <v>0</v>
      </c>
      <c r="K246" s="42">
        <f>SUMIF(Sep!$A:$A,TB!$A246,Sep!$H:$H)</f>
        <v>0</v>
      </c>
      <c r="L246" s="42">
        <f>SUMIF(Oct!$A:$A,TB!$A246,Oct!$H:$H)</f>
        <v>0</v>
      </c>
      <c r="M246" s="42">
        <f>SUMIF(Nov!$A:$A,TB!$A246,Nov!$H:$H)</f>
        <v>0</v>
      </c>
      <c r="N246" s="178">
        <f>SUMIF(Dec!$A:$A,TB!$A246,Dec!$H:$H)</f>
        <v>0</v>
      </c>
      <c r="O246" s="187"/>
      <c r="P246" s="187"/>
      <c r="Q246" s="182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D246" s="42">
        <f t="shared" si="406"/>
        <v>0</v>
      </c>
      <c r="AE246" s="42">
        <f t="shared" si="407"/>
        <v>0</v>
      </c>
      <c r="AF246" s="42">
        <f t="shared" si="408"/>
        <v>0</v>
      </c>
      <c r="AG246" s="42">
        <f t="shared" si="409"/>
        <v>0</v>
      </c>
      <c r="AH246" s="42">
        <f t="shared" si="410"/>
        <v>0</v>
      </c>
      <c r="AI246" s="42">
        <f t="shared" si="411"/>
        <v>0</v>
      </c>
      <c r="AJ246" s="42">
        <f t="shared" si="412"/>
        <v>0</v>
      </c>
      <c r="AK246" s="42">
        <f t="shared" si="413"/>
        <v>0</v>
      </c>
      <c r="AL246" s="42">
        <f t="shared" si="414"/>
        <v>0</v>
      </c>
      <c r="AM246" s="42">
        <f t="shared" si="415"/>
        <v>0</v>
      </c>
      <c r="AN246" s="42">
        <f t="shared" si="416"/>
        <v>0</v>
      </c>
      <c r="AO246" s="42">
        <f t="shared" si="417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9">
        <f>SUMIF(Dec!$A:$A,TB!$A247,Dec!$H:$H)</f>
        <v>0</v>
      </c>
      <c r="O247" s="188"/>
      <c r="P247" s="188"/>
      <c r="Q247" s="183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406"/>
        <v>0</v>
      </c>
      <c r="AE247" s="43">
        <f t="shared" si="407"/>
        <v>0</v>
      </c>
      <c r="AF247" s="43">
        <f t="shared" si="408"/>
        <v>0</v>
      </c>
      <c r="AG247" s="43">
        <f t="shared" si="409"/>
        <v>0</v>
      </c>
      <c r="AH247" s="43">
        <f t="shared" si="410"/>
        <v>0</v>
      </c>
      <c r="AI247" s="43">
        <f t="shared" si="411"/>
        <v>0</v>
      </c>
      <c r="AJ247" s="43">
        <f t="shared" si="412"/>
        <v>0</v>
      </c>
      <c r="AK247" s="43">
        <f t="shared" si="413"/>
        <v>0</v>
      </c>
      <c r="AL247" s="43">
        <f t="shared" si="414"/>
        <v>0</v>
      </c>
      <c r="AM247" s="43">
        <f t="shared" si="415"/>
        <v>0</v>
      </c>
      <c r="AN247" s="43">
        <f t="shared" si="416"/>
        <v>0</v>
      </c>
      <c r="AO247" s="43">
        <f t="shared" si="417"/>
        <v>0</v>
      </c>
    </row>
    <row r="248" spans="1:41" ht="16.399999999999999" customHeight="1">
      <c r="A248" s="13"/>
      <c r="B248" s="21"/>
      <c r="C248" s="43">
        <f>SUMIF(Jan!$A:$A,TB!$A248,Jan!$H:$H)</f>
        <v>0</v>
      </c>
      <c r="D248" s="43">
        <f>SUMIF(Feb!$A:$A,TB!$A248,Feb!$H:$H)</f>
        <v>0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79">
        <f>SUMIF(Dec!$A:$A,TB!$A248,Dec!$H:$H)</f>
        <v>0</v>
      </c>
      <c r="O248" s="188"/>
      <c r="P248" s="188"/>
      <c r="Q248" s="183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406"/>
        <v>0</v>
      </c>
      <c r="AE248" s="43">
        <f t="shared" si="407"/>
        <v>0</v>
      </c>
      <c r="AF248" s="43">
        <f t="shared" si="408"/>
        <v>0</v>
      </c>
      <c r="AG248" s="43">
        <f t="shared" si="409"/>
        <v>0</v>
      </c>
      <c r="AH248" s="43">
        <f t="shared" si="410"/>
        <v>0</v>
      </c>
      <c r="AI248" s="43">
        <f t="shared" si="411"/>
        <v>0</v>
      </c>
      <c r="AJ248" s="43">
        <f t="shared" si="412"/>
        <v>0</v>
      </c>
      <c r="AK248" s="43">
        <f t="shared" si="413"/>
        <v>0</v>
      </c>
      <c r="AL248" s="43">
        <f t="shared" si="414"/>
        <v>0</v>
      </c>
      <c r="AM248" s="43">
        <f t="shared" si="415"/>
        <v>0</v>
      </c>
      <c r="AN248" s="43">
        <f t="shared" si="416"/>
        <v>0</v>
      </c>
      <c r="AO248" s="43">
        <f t="shared" si="417"/>
        <v>0</v>
      </c>
    </row>
    <row r="249" spans="1:41" ht="16.399999999999999" customHeight="1">
      <c r="A249" s="17" t="s">
        <v>33</v>
      </c>
      <c r="B249" s="18"/>
      <c r="C249" s="19">
        <f t="shared" ref="C249" si="418">ROUND(SUM(C244:C248),2)</f>
        <v>57261.36</v>
      </c>
      <c r="D249" s="19">
        <f t="shared" ref="D249:N249" si="419">ROUND(SUM(D244:D248),2)</f>
        <v>61836.15</v>
      </c>
      <c r="E249" s="19">
        <f t="shared" si="419"/>
        <v>34962.92</v>
      </c>
      <c r="F249" s="19">
        <f t="shared" si="419"/>
        <v>39534.910000000003</v>
      </c>
      <c r="G249" s="19">
        <f t="shared" si="419"/>
        <v>43970.36</v>
      </c>
      <c r="H249" s="19">
        <f t="shared" si="419"/>
        <v>48337.99</v>
      </c>
      <c r="I249" s="19">
        <f t="shared" si="419"/>
        <v>48337.99</v>
      </c>
      <c r="J249" s="19">
        <f t="shared" si="419"/>
        <v>48337.99</v>
      </c>
      <c r="K249" s="19">
        <f t="shared" si="419"/>
        <v>48337.99</v>
      </c>
      <c r="L249" s="19">
        <f t="shared" si="419"/>
        <v>48337.99</v>
      </c>
      <c r="M249" s="19">
        <f t="shared" si="419"/>
        <v>48337.99</v>
      </c>
      <c r="N249" s="172">
        <f t="shared" si="419"/>
        <v>48337.99</v>
      </c>
      <c r="O249" s="177"/>
      <c r="P249" s="177"/>
      <c r="Q249" s="173">
        <v>48252.92</v>
      </c>
      <c r="R249" s="19">
        <v>53151.360000000001</v>
      </c>
      <c r="S249" s="19">
        <v>56290.19</v>
      </c>
      <c r="T249" s="19">
        <v>58240.71</v>
      </c>
      <c r="U249" s="19">
        <v>11975.54</v>
      </c>
      <c r="V249" s="19">
        <v>13976.49</v>
      </c>
      <c r="W249" s="19">
        <v>18255.11</v>
      </c>
      <c r="X249" s="19">
        <v>20899.349999999999</v>
      </c>
      <c r="Y249" s="19">
        <v>71770.289999999994</v>
      </c>
      <c r="Z249" s="19">
        <v>74387.73</v>
      </c>
      <c r="AA249" s="19">
        <v>77056.479999999996</v>
      </c>
      <c r="AB249" s="19">
        <v>31465.82</v>
      </c>
      <c r="AD249" s="19">
        <f t="shared" ref="AD249" si="420">ROUND(SUM(AD244:AD248),2)</f>
        <v>1441382.95</v>
      </c>
      <c r="AE249" s="19">
        <f t="shared" ref="AE249:AO249" si="421">ROUND(SUM(AE244:AE248),2)</f>
        <v>1553763.12</v>
      </c>
      <c r="AF249" s="19">
        <f t="shared" si="421"/>
        <v>880694.98</v>
      </c>
      <c r="AG249" s="19">
        <f t="shared" si="421"/>
        <v>998896.94</v>
      </c>
      <c r="AH249" s="19">
        <f t="shared" si="421"/>
        <v>1112669.96</v>
      </c>
      <c r="AI249" s="19">
        <f t="shared" si="421"/>
        <v>1224135.43</v>
      </c>
      <c r="AJ249" s="19">
        <f t="shared" si="421"/>
        <v>1224135.43</v>
      </c>
      <c r="AK249" s="19">
        <f t="shared" si="421"/>
        <v>1224135.43</v>
      </c>
      <c r="AL249" s="19">
        <f t="shared" si="421"/>
        <v>1224135.43</v>
      </c>
      <c r="AM249" s="19">
        <f t="shared" si="421"/>
        <v>1224135.43</v>
      </c>
      <c r="AN249" s="19">
        <f t="shared" si="421"/>
        <v>1224135.43</v>
      </c>
      <c r="AO249" s="217">
        <f t="shared" si="421"/>
        <v>1224135.43</v>
      </c>
    </row>
    <row r="250" spans="1:41" ht="16.399999999999999" customHeight="1">
      <c r="A250" s="13"/>
      <c r="B250" s="22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9">
        <f>SUMIF(Dec!$A:$A,TB!$A250,Dec!$H:$H)</f>
        <v>0</v>
      </c>
      <c r="O250" s="188"/>
      <c r="P250" s="188"/>
      <c r="Q250" s="18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ref="AD250:AD252" si="422">ROUND(C250*AD$2,2)</f>
        <v>0</v>
      </c>
      <c r="AE250" s="43">
        <f t="shared" ref="AE250:AE252" si="423">ROUND(D250*AE$2,2)</f>
        <v>0</v>
      </c>
      <c r="AF250" s="43">
        <f t="shared" ref="AF250:AF252" si="424">ROUND(E250*AF$2,2)</f>
        <v>0</v>
      </c>
      <c r="AG250" s="43">
        <f t="shared" ref="AG250:AG252" si="425">ROUND(F250*AG$2,2)</f>
        <v>0</v>
      </c>
      <c r="AH250" s="43">
        <f t="shared" ref="AH250:AH252" si="426">ROUND(G250*AH$2,2)</f>
        <v>0</v>
      </c>
      <c r="AI250" s="43">
        <f t="shared" ref="AI250:AI252" si="427">ROUND(H250*AI$2,2)</f>
        <v>0</v>
      </c>
      <c r="AJ250" s="43">
        <f t="shared" ref="AJ250:AJ252" si="428">ROUND(I250*AJ$2,2)</f>
        <v>0</v>
      </c>
      <c r="AK250" s="43">
        <f t="shared" ref="AK250:AK252" si="429">ROUND(J250*AK$2,2)</f>
        <v>0</v>
      </c>
      <c r="AL250" s="43">
        <f t="shared" ref="AL250:AL252" si="430">ROUND(K250*AL$2,2)</f>
        <v>0</v>
      </c>
      <c r="AM250" s="43">
        <f t="shared" ref="AM250:AM252" si="431">ROUND(L250*AM$2,2)</f>
        <v>0</v>
      </c>
      <c r="AN250" s="43">
        <f t="shared" ref="AN250:AN252" si="432">ROUND(M250*AN$2,2)</f>
        <v>0</v>
      </c>
      <c r="AO250" s="43">
        <f t="shared" ref="AO250:AO252" si="433">ROUND(N250*AO$2,2)</f>
        <v>0</v>
      </c>
    </row>
    <row r="251" spans="1:41" ht="16.399999999999999" customHeight="1">
      <c r="A251" s="13">
        <v>23001</v>
      </c>
      <c r="B251" s="21" t="s">
        <v>246</v>
      </c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9">
        <f>SUMIF(Dec!$A:$A,TB!$A251,Dec!$H:$H)</f>
        <v>0</v>
      </c>
      <c r="O251" s="188"/>
      <c r="P251" s="188"/>
      <c r="Q251" s="18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422"/>
        <v>0</v>
      </c>
      <c r="AE251" s="43">
        <f t="shared" si="423"/>
        <v>0</v>
      </c>
      <c r="AF251" s="43">
        <f t="shared" si="424"/>
        <v>0</v>
      </c>
      <c r="AG251" s="43">
        <f t="shared" si="425"/>
        <v>0</v>
      </c>
      <c r="AH251" s="43">
        <f t="shared" si="426"/>
        <v>0</v>
      </c>
      <c r="AI251" s="43">
        <f t="shared" si="427"/>
        <v>0</v>
      </c>
      <c r="AJ251" s="43">
        <f t="shared" si="428"/>
        <v>0</v>
      </c>
      <c r="AK251" s="43">
        <f t="shared" si="429"/>
        <v>0</v>
      </c>
      <c r="AL251" s="43">
        <f t="shared" si="430"/>
        <v>0</v>
      </c>
      <c r="AM251" s="43">
        <f t="shared" si="431"/>
        <v>0</v>
      </c>
      <c r="AN251" s="43">
        <f t="shared" si="432"/>
        <v>0</v>
      </c>
      <c r="AO251" s="43">
        <f t="shared" si="433"/>
        <v>0</v>
      </c>
    </row>
    <row r="252" spans="1:41" ht="16.399999999999999" customHeight="1">
      <c r="A252" s="13"/>
      <c r="B252" s="21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79">
        <f>SUMIF(Dec!$A:$A,TB!$A252,Dec!$H:$H)</f>
        <v>0</v>
      </c>
      <c r="O252" s="188"/>
      <c r="P252" s="188"/>
      <c r="Q252" s="183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si="422"/>
        <v>0</v>
      </c>
      <c r="AE252" s="43">
        <f t="shared" si="423"/>
        <v>0</v>
      </c>
      <c r="AF252" s="43">
        <f t="shared" si="424"/>
        <v>0</v>
      </c>
      <c r="AG252" s="43">
        <f t="shared" si="425"/>
        <v>0</v>
      </c>
      <c r="AH252" s="43">
        <f t="shared" si="426"/>
        <v>0</v>
      </c>
      <c r="AI252" s="43">
        <f t="shared" si="427"/>
        <v>0</v>
      </c>
      <c r="AJ252" s="43">
        <f t="shared" si="428"/>
        <v>0</v>
      </c>
      <c r="AK252" s="43">
        <f t="shared" si="429"/>
        <v>0</v>
      </c>
      <c r="AL252" s="43">
        <f t="shared" si="430"/>
        <v>0</v>
      </c>
      <c r="AM252" s="43">
        <f t="shared" si="431"/>
        <v>0</v>
      </c>
      <c r="AN252" s="43">
        <f t="shared" si="432"/>
        <v>0</v>
      </c>
      <c r="AO252" s="43">
        <f t="shared" si="433"/>
        <v>0</v>
      </c>
    </row>
    <row r="253" spans="1:41" ht="16.399999999999999" customHeight="1">
      <c r="A253" s="17" t="s">
        <v>38</v>
      </c>
      <c r="B253" s="18"/>
      <c r="C253" s="19">
        <f t="shared" ref="C253" si="434">ROUND(SUM(C250:C252),2)</f>
        <v>0</v>
      </c>
      <c r="D253" s="19">
        <f t="shared" ref="D253:N253" si="435">ROUND(SUM(D250:D252),2)</f>
        <v>0</v>
      </c>
      <c r="E253" s="19">
        <f t="shared" si="435"/>
        <v>0</v>
      </c>
      <c r="F253" s="19">
        <f t="shared" si="435"/>
        <v>0</v>
      </c>
      <c r="G253" s="19">
        <f t="shared" si="435"/>
        <v>0</v>
      </c>
      <c r="H253" s="19">
        <f t="shared" si="435"/>
        <v>0</v>
      </c>
      <c r="I253" s="19">
        <f t="shared" si="435"/>
        <v>0</v>
      </c>
      <c r="J253" s="19">
        <f t="shared" si="435"/>
        <v>0</v>
      </c>
      <c r="K253" s="19">
        <f t="shared" si="435"/>
        <v>0</v>
      </c>
      <c r="L253" s="19">
        <f t="shared" si="435"/>
        <v>0</v>
      </c>
      <c r="M253" s="19">
        <f t="shared" si="435"/>
        <v>0</v>
      </c>
      <c r="N253" s="172">
        <f t="shared" si="435"/>
        <v>0</v>
      </c>
      <c r="O253" s="177"/>
      <c r="P253" s="177"/>
      <c r="Q253" s="173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" si="436">ROUND(SUM(AD250:AD252),2)</f>
        <v>0</v>
      </c>
      <c r="AE253" s="19">
        <f t="shared" ref="AE253:AO253" si="437">ROUND(SUM(AE250:AE252),2)</f>
        <v>0</v>
      </c>
      <c r="AF253" s="19">
        <f t="shared" si="437"/>
        <v>0</v>
      </c>
      <c r="AG253" s="19">
        <f t="shared" si="437"/>
        <v>0</v>
      </c>
      <c r="AH253" s="19">
        <f t="shared" si="437"/>
        <v>0</v>
      </c>
      <c r="AI253" s="19">
        <f t="shared" si="437"/>
        <v>0</v>
      </c>
      <c r="AJ253" s="19">
        <f t="shared" si="437"/>
        <v>0</v>
      </c>
      <c r="AK253" s="19">
        <f t="shared" si="437"/>
        <v>0</v>
      </c>
      <c r="AL253" s="19">
        <f t="shared" si="437"/>
        <v>0</v>
      </c>
      <c r="AM253" s="19">
        <f t="shared" si="437"/>
        <v>0</v>
      </c>
      <c r="AN253" s="19">
        <f t="shared" si="437"/>
        <v>0</v>
      </c>
      <c r="AO253" s="217">
        <f t="shared" si="437"/>
        <v>0</v>
      </c>
    </row>
    <row r="254" spans="1:41" ht="16.399999999999999" customHeight="1">
      <c r="A254" s="13"/>
      <c r="B254" s="22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9">
        <f>SUMIF(Dec!$A:$A,TB!$A254,Dec!$H:$H)</f>
        <v>0</v>
      </c>
      <c r="O254" s="188"/>
      <c r="P254" s="188"/>
      <c r="Q254" s="183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ref="AD254:AD264" si="438">ROUND(C254*AD$2,2)</f>
        <v>0</v>
      </c>
      <c r="AE254" s="43">
        <f t="shared" ref="AE254:AE264" si="439">ROUND(D254*AE$2,2)</f>
        <v>0</v>
      </c>
      <c r="AF254" s="43">
        <f t="shared" ref="AF254:AF264" si="440">ROUND(E254*AF$2,2)</f>
        <v>0</v>
      </c>
      <c r="AG254" s="43">
        <f t="shared" ref="AG254:AG264" si="441">ROUND(F254*AG$2,2)</f>
        <v>0</v>
      </c>
      <c r="AH254" s="43">
        <f t="shared" ref="AH254:AH264" si="442">ROUND(G254*AH$2,2)</f>
        <v>0</v>
      </c>
      <c r="AI254" s="43">
        <f t="shared" ref="AI254:AI264" si="443">ROUND(H254*AI$2,2)</f>
        <v>0</v>
      </c>
      <c r="AJ254" s="43">
        <f t="shared" ref="AJ254:AJ264" si="444">ROUND(I254*AJ$2,2)</f>
        <v>0</v>
      </c>
      <c r="AK254" s="43">
        <f t="shared" ref="AK254:AK264" si="445">ROUND(J254*AK$2,2)</f>
        <v>0</v>
      </c>
      <c r="AL254" s="43">
        <f t="shared" ref="AL254:AL264" si="446">ROUND(K254*AL$2,2)</f>
        <v>0</v>
      </c>
      <c r="AM254" s="43">
        <f t="shared" ref="AM254:AM264" si="447">ROUND(L254*AM$2,2)</f>
        <v>0</v>
      </c>
      <c r="AN254" s="43">
        <f t="shared" ref="AN254:AN264" si="448">ROUND(M254*AN$2,2)</f>
        <v>0</v>
      </c>
      <c r="AO254" s="43">
        <f t="shared" ref="AO254:AO264" si="449">ROUND(N254*AO$2,2)</f>
        <v>0</v>
      </c>
    </row>
    <row r="255" spans="1:41" ht="16.399999999999999" customHeight="1">
      <c r="A255" s="13">
        <v>22001</v>
      </c>
      <c r="B255" s="22" t="s">
        <v>179</v>
      </c>
      <c r="C255" s="43">
        <f>SUMIF(Jan!$A:$A,TB!$A255,Jan!$H:$H)</f>
        <v>0</v>
      </c>
      <c r="D255" s="43">
        <f>SUMIF(Feb!$A:$A,TB!$A255,Feb!$H:$H)</f>
        <v>0</v>
      </c>
      <c r="E255" s="43">
        <f>SUMIF(Mar!$A:$A,TB!$A255,Mar!$H:$H)</f>
        <v>-30843.38</v>
      </c>
      <c r="F255" s="43">
        <f>SUMIF(Apr!$A:$A,TB!$A255,Apr!$H:$H)</f>
        <v>-94978.35</v>
      </c>
      <c r="G255" s="43">
        <f>SUMIF(May!$A:$A,TB!$A255,May!$H:$H)</f>
        <v>-128074.79</v>
      </c>
      <c r="H255" s="43">
        <f>SUMIF(Jun!$A:$A,TB!$A255,Jun!$H:$H)</f>
        <v>-217927.86</v>
      </c>
      <c r="I255" s="43">
        <f>SUMIF(Jul!$A:$A,TB!$A255,Jul!$H:$H)</f>
        <v>-217927.86</v>
      </c>
      <c r="J255" s="43">
        <f>SUMIF(Aug!$A:$A,TB!$A255,Aug!$H:$H)</f>
        <v>-217927.86</v>
      </c>
      <c r="K255" s="43">
        <f>SUMIF(Sep!$A:$A,TB!$A255,Sep!$H:$H)</f>
        <v>-217927.86</v>
      </c>
      <c r="L255" s="43">
        <f>SUMIF(Oct!$A:$A,TB!$A255,Oct!$H:$H)</f>
        <v>-217927.86</v>
      </c>
      <c r="M255" s="43">
        <f>SUMIF(Nov!$A:$A,TB!$A255,Nov!$H:$H)</f>
        <v>-217927.86</v>
      </c>
      <c r="N255" s="179">
        <f>SUMIF(Dec!$A:$A,TB!$A255,Dec!$H:$H)</f>
        <v>-217927.86</v>
      </c>
      <c r="O255" s="188"/>
      <c r="P255" s="188"/>
      <c r="Q255" s="183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D255" s="43">
        <f t="shared" si="438"/>
        <v>0</v>
      </c>
      <c r="AE255" s="43">
        <f t="shared" si="439"/>
        <v>0</v>
      </c>
      <c r="AF255" s="43">
        <f t="shared" si="440"/>
        <v>-776926.24</v>
      </c>
      <c r="AG255" s="43">
        <f t="shared" si="441"/>
        <v>-2399741.9900000002</v>
      </c>
      <c r="AH255" s="43">
        <f t="shared" si="442"/>
        <v>-3240932.56</v>
      </c>
      <c r="AI255" s="43">
        <f t="shared" si="443"/>
        <v>-5518914.0899999999</v>
      </c>
      <c r="AJ255" s="43">
        <f t="shared" si="444"/>
        <v>-5518914.0899999999</v>
      </c>
      <c r="AK255" s="43">
        <f t="shared" si="445"/>
        <v>-5518914.0899999999</v>
      </c>
      <c r="AL255" s="43">
        <f t="shared" si="446"/>
        <v>-5518914.0899999999</v>
      </c>
      <c r="AM255" s="43">
        <f t="shared" si="447"/>
        <v>-5518914.0899999999</v>
      </c>
      <c r="AN255" s="43">
        <f t="shared" si="448"/>
        <v>-5518914.0899999999</v>
      </c>
      <c r="AO255" s="43">
        <f t="shared" si="449"/>
        <v>-5518914.0899999999</v>
      </c>
    </row>
    <row r="256" spans="1:41" ht="16.399999999999999" customHeight="1">
      <c r="A256" s="13">
        <v>22002</v>
      </c>
      <c r="B256" s="22" t="s">
        <v>180</v>
      </c>
      <c r="C256" s="43">
        <f>SUMIF(Jan!$A:$A,TB!$A256,Jan!$H:$H)</f>
        <v>-91063.54</v>
      </c>
      <c r="D256" s="43">
        <f>SUMIF(Feb!$A:$A,TB!$A256,Feb!$H:$H)</f>
        <v>-507.57</v>
      </c>
      <c r="E256" s="43">
        <f>SUMIF(Mar!$A:$A,TB!$A256,Mar!$H:$H)</f>
        <v>-372.16</v>
      </c>
      <c r="F256" s="43">
        <f>SUMIF(Apr!$A:$A,TB!$A256,Apr!$H:$H)</f>
        <v>-626.22</v>
      </c>
      <c r="G256" s="43">
        <f>SUMIF(May!$A:$A,TB!$A256,May!$H:$H)</f>
        <v>-1206.01</v>
      </c>
      <c r="H256" s="43">
        <f>SUMIF(Jun!$A:$A,TB!$A256,Jun!$H:$H)</f>
        <v>-488.35</v>
      </c>
      <c r="I256" s="43">
        <f>SUMIF(Jul!$A:$A,TB!$A256,Jul!$H:$H)</f>
        <v>-488.35</v>
      </c>
      <c r="J256" s="43">
        <f>SUMIF(Aug!$A:$A,TB!$A256,Aug!$H:$H)</f>
        <v>-488.35</v>
      </c>
      <c r="K256" s="43">
        <f>SUMIF(Sep!$A:$A,TB!$A256,Sep!$H:$H)</f>
        <v>-488.35</v>
      </c>
      <c r="L256" s="43">
        <f>SUMIF(Oct!$A:$A,TB!$A256,Oct!$H:$H)</f>
        <v>-488.35</v>
      </c>
      <c r="M256" s="43">
        <f>SUMIF(Nov!$A:$A,TB!$A256,Nov!$H:$H)</f>
        <v>-488.35</v>
      </c>
      <c r="N256" s="179">
        <f>SUMIF(Dec!$A:$A,TB!$A256,Dec!$H:$H)</f>
        <v>-488.35</v>
      </c>
      <c r="O256" s="188"/>
      <c r="P256" s="188"/>
      <c r="Q256" s="183">
        <v>-674043.88</v>
      </c>
      <c r="R256" s="43">
        <v>-539253.16</v>
      </c>
      <c r="S256" s="43">
        <v>-389491.7</v>
      </c>
      <c r="T256" s="43">
        <v>-228682.05</v>
      </c>
      <c r="U256" s="43">
        <v>-288230.46999999997</v>
      </c>
      <c r="V256" s="43">
        <v>-287502.43</v>
      </c>
      <c r="W256" s="43">
        <v>-376927.61</v>
      </c>
      <c r="X256" s="43">
        <v>-444292.44</v>
      </c>
      <c r="Y256" s="43">
        <v>-117066.77</v>
      </c>
      <c r="Z256" s="43">
        <v>-67917.33</v>
      </c>
      <c r="AA256" s="43">
        <v>-86162.82</v>
      </c>
      <c r="AB256" s="43">
        <v>-161743.82</v>
      </c>
      <c r="AD256" s="43">
        <f t="shared" si="438"/>
        <v>-2292251.4300000002</v>
      </c>
      <c r="AE256" s="43">
        <f t="shared" si="439"/>
        <v>-12753.76</v>
      </c>
      <c r="AF256" s="43">
        <f t="shared" si="440"/>
        <v>-9374.49</v>
      </c>
      <c r="AG256" s="43">
        <f t="shared" si="441"/>
        <v>-15822.2</v>
      </c>
      <c r="AH256" s="43">
        <f t="shared" si="442"/>
        <v>-30518.080000000002</v>
      </c>
      <c r="AI256" s="43">
        <f t="shared" si="443"/>
        <v>-12367.22</v>
      </c>
      <c r="AJ256" s="43">
        <f t="shared" si="444"/>
        <v>-12367.22</v>
      </c>
      <c r="AK256" s="43">
        <f t="shared" si="445"/>
        <v>-12367.22</v>
      </c>
      <c r="AL256" s="43">
        <f t="shared" si="446"/>
        <v>-12367.22</v>
      </c>
      <c r="AM256" s="43">
        <f t="shared" si="447"/>
        <v>-12367.22</v>
      </c>
      <c r="AN256" s="43">
        <f t="shared" si="448"/>
        <v>-12367.22</v>
      </c>
      <c r="AO256" s="43">
        <f t="shared" si="449"/>
        <v>-12367.22</v>
      </c>
    </row>
    <row r="257" spans="1:41" ht="16.399999999999999" customHeight="1">
      <c r="A257" s="13">
        <v>22101</v>
      </c>
      <c r="B257" s="22" t="s">
        <v>247</v>
      </c>
      <c r="C257" s="43">
        <f>SUMIF(Jan!$A:$A,TB!$A257,Jan!$H:$H)</f>
        <v>0</v>
      </c>
      <c r="D257" s="43">
        <f>SUMIF(Feb!$A:$A,TB!$A257,Feb!$H:$H)</f>
        <v>0</v>
      </c>
      <c r="E257" s="43">
        <f>SUMIF(Mar!$A:$A,TB!$A257,Mar!$H:$H)</f>
        <v>0</v>
      </c>
      <c r="F257" s="43">
        <f>SUMIF(Apr!$A:$A,TB!$A257,Apr!$H:$H)</f>
        <v>0</v>
      </c>
      <c r="G257" s="43">
        <f>SUMIF(May!$A:$A,TB!$A257,May!$H:$H)</f>
        <v>0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179">
        <f>SUMIF(Dec!$A:$A,TB!$A257,Dec!$H:$H)</f>
        <v>0</v>
      </c>
      <c r="O257" s="188"/>
      <c r="P257" s="188"/>
      <c r="Q257" s="183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-13955.17</v>
      </c>
      <c r="AD257" s="43">
        <f t="shared" si="438"/>
        <v>0</v>
      </c>
      <c r="AE257" s="43">
        <f t="shared" si="439"/>
        <v>0</v>
      </c>
      <c r="AF257" s="43">
        <f t="shared" si="440"/>
        <v>0</v>
      </c>
      <c r="AG257" s="43">
        <f t="shared" si="441"/>
        <v>0</v>
      </c>
      <c r="AH257" s="43">
        <f t="shared" si="442"/>
        <v>0</v>
      </c>
      <c r="AI257" s="43">
        <f t="shared" si="443"/>
        <v>0</v>
      </c>
      <c r="AJ257" s="43">
        <f t="shared" si="444"/>
        <v>0</v>
      </c>
      <c r="AK257" s="43">
        <f t="shared" si="445"/>
        <v>0</v>
      </c>
      <c r="AL257" s="43">
        <f t="shared" si="446"/>
        <v>0</v>
      </c>
      <c r="AM257" s="43">
        <f t="shared" si="447"/>
        <v>0</v>
      </c>
      <c r="AN257" s="43">
        <f t="shared" si="448"/>
        <v>0</v>
      </c>
      <c r="AO257" s="43">
        <f t="shared" si="449"/>
        <v>0</v>
      </c>
    </row>
    <row r="258" spans="1:41" ht="16.399999999999999" customHeight="1">
      <c r="A258" s="13">
        <v>25001</v>
      </c>
      <c r="B258" s="22" t="s">
        <v>248</v>
      </c>
      <c r="C258" s="43">
        <f>SUMIF(Jan!$A:$A,TB!$A258,Jan!$H:$H)</f>
        <v>-905485.61</v>
      </c>
      <c r="D258" s="43">
        <f>SUMIF(Feb!$A:$A,TB!$A258,Feb!$H:$H)</f>
        <v>-907765.18</v>
      </c>
      <c r="E258" s="43">
        <f>SUMIF(Mar!$A:$A,TB!$A258,Mar!$H:$H)</f>
        <v>-945757.83</v>
      </c>
      <c r="F258" s="43">
        <f>SUMIF(Apr!$A:$A,TB!$A258,Apr!$H:$H)</f>
        <v>-916410.97</v>
      </c>
      <c r="G258" s="43">
        <f>SUMIF(May!$A:$A,TB!$A258,May!$H:$H)</f>
        <v>-721061.53</v>
      </c>
      <c r="H258" s="43">
        <f>SUMIF(Jun!$A:$A,TB!$A258,Jun!$H:$H)</f>
        <v>-21566.49</v>
      </c>
      <c r="I258" s="43">
        <f>SUMIF(Jul!$A:$A,TB!$A258,Jul!$H:$H)</f>
        <v>-21566.49</v>
      </c>
      <c r="J258" s="43">
        <f>SUMIF(Aug!$A:$A,TB!$A258,Aug!$H:$H)</f>
        <v>-21566.49</v>
      </c>
      <c r="K258" s="43">
        <f>SUMIF(Sep!$A:$A,TB!$A258,Sep!$H:$H)</f>
        <v>-21566.49</v>
      </c>
      <c r="L258" s="43">
        <f>SUMIF(Oct!$A:$A,TB!$A258,Oct!$H:$H)</f>
        <v>-21566.49</v>
      </c>
      <c r="M258" s="43">
        <f>SUMIF(Nov!$A:$A,TB!$A258,Nov!$H:$H)</f>
        <v>-21566.49</v>
      </c>
      <c r="N258" s="179">
        <f>SUMIF(Dec!$A:$A,TB!$A258,Dec!$H:$H)</f>
        <v>-21566.49</v>
      </c>
      <c r="O258" s="188"/>
      <c r="P258" s="188"/>
      <c r="Q258" s="183">
        <v>-1912152.62</v>
      </c>
      <c r="R258" s="43">
        <v>-2090823.72</v>
      </c>
      <c r="S258" s="43">
        <v>-963329.74</v>
      </c>
      <c r="T258" s="43">
        <v>-1565213.41</v>
      </c>
      <c r="U258" s="43">
        <v>-1174328.48</v>
      </c>
      <c r="V258" s="43">
        <v>-1382010.47</v>
      </c>
      <c r="W258" s="43">
        <v>-1020475.6</v>
      </c>
      <c r="X258" s="43">
        <v>-529795.80000000005</v>
      </c>
      <c r="Y258" s="43">
        <v>-44993.84</v>
      </c>
      <c r="Z258" s="43">
        <v>-32566.28</v>
      </c>
      <c r="AA258" s="43">
        <v>-354309.83</v>
      </c>
      <c r="AB258" s="43">
        <v>-735787.56</v>
      </c>
      <c r="AD258" s="43">
        <f t="shared" si="438"/>
        <v>-22792883.77</v>
      </c>
      <c r="AE258" s="43">
        <f t="shared" si="439"/>
        <v>-22809506.449999999</v>
      </c>
      <c r="AF258" s="43">
        <f t="shared" si="440"/>
        <v>-23823072.280000001</v>
      </c>
      <c r="AG258" s="43">
        <f t="shared" si="441"/>
        <v>-23154222.850000001</v>
      </c>
      <c r="AH258" s="43">
        <f t="shared" si="442"/>
        <v>-18246462.02</v>
      </c>
      <c r="AI258" s="43">
        <f t="shared" si="443"/>
        <v>-546160.57999999996</v>
      </c>
      <c r="AJ258" s="43">
        <f t="shared" si="444"/>
        <v>-546160.57999999996</v>
      </c>
      <c r="AK258" s="43">
        <f t="shared" si="445"/>
        <v>-546160.57999999996</v>
      </c>
      <c r="AL258" s="43">
        <f t="shared" si="446"/>
        <v>-546160.57999999996</v>
      </c>
      <c r="AM258" s="43">
        <f t="shared" si="447"/>
        <v>-546160.57999999996</v>
      </c>
      <c r="AN258" s="43">
        <f t="shared" si="448"/>
        <v>-546160.57999999996</v>
      </c>
      <c r="AO258" s="43">
        <f t="shared" si="449"/>
        <v>-546160.57999999996</v>
      </c>
    </row>
    <row r="259" spans="1:41" ht="16.399999999999999" customHeight="1">
      <c r="A259" s="13">
        <v>25002</v>
      </c>
      <c r="B259" s="22" t="s">
        <v>249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9">
        <f>SUMIF(Dec!$A:$A,TB!$A259,Dec!$H:$H)</f>
        <v>0</v>
      </c>
      <c r="O259" s="188"/>
      <c r="P259" s="188"/>
      <c r="Q259" s="183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438"/>
        <v>0</v>
      </c>
      <c r="AE259" s="43">
        <f t="shared" si="439"/>
        <v>0</v>
      </c>
      <c r="AF259" s="43">
        <f t="shared" si="440"/>
        <v>0</v>
      </c>
      <c r="AG259" s="43">
        <f t="shared" si="441"/>
        <v>0</v>
      </c>
      <c r="AH259" s="43">
        <f t="shared" si="442"/>
        <v>0</v>
      </c>
      <c r="AI259" s="43">
        <f t="shared" si="443"/>
        <v>0</v>
      </c>
      <c r="AJ259" s="43">
        <f t="shared" si="444"/>
        <v>0</v>
      </c>
      <c r="AK259" s="43">
        <f t="shared" si="445"/>
        <v>0</v>
      </c>
      <c r="AL259" s="43">
        <f t="shared" si="446"/>
        <v>0</v>
      </c>
      <c r="AM259" s="43">
        <f t="shared" si="447"/>
        <v>0</v>
      </c>
      <c r="AN259" s="43">
        <f t="shared" si="448"/>
        <v>0</v>
      </c>
      <c r="AO259" s="43">
        <f t="shared" si="449"/>
        <v>0</v>
      </c>
    </row>
    <row r="260" spans="1:41" ht="16.399999999999999" customHeight="1">
      <c r="A260" s="13">
        <v>25003</v>
      </c>
      <c r="B260" s="14" t="s">
        <v>250</v>
      </c>
      <c r="C260" s="43">
        <f>SUMIF(Jan!$A:$A,TB!$A260,Jan!$H:$H)</f>
        <v>0</v>
      </c>
      <c r="D260" s="43">
        <f>SUMIF(Feb!$A:$A,TB!$A260,Feb!$H:$H)</f>
        <v>0</v>
      </c>
      <c r="E260" s="43">
        <f>SUMIF(Mar!$A:$A,TB!$A260,Mar!$H:$H)</f>
        <v>0</v>
      </c>
      <c r="F260" s="43">
        <f>SUMIF(Apr!$A:$A,TB!$A260,Apr!$H:$H)</f>
        <v>0</v>
      </c>
      <c r="G260" s="43">
        <f>SUMIF(May!$A:$A,TB!$A260,May!$H:$H)</f>
        <v>0</v>
      </c>
      <c r="H260" s="43">
        <f>SUMIF(Jun!$A:$A,TB!$A260,Jun!$H:$H)</f>
        <v>0</v>
      </c>
      <c r="I260" s="43">
        <f>SUMIF(Jul!$A:$A,TB!$A260,Jul!$H:$H)</f>
        <v>0</v>
      </c>
      <c r="J260" s="43">
        <f>SUMIF(Aug!$A:$A,TB!$A260,Aug!$H:$H)</f>
        <v>0</v>
      </c>
      <c r="K260" s="43">
        <f>SUMIF(Sep!$A:$A,TB!$A260,Sep!$H:$H)</f>
        <v>0</v>
      </c>
      <c r="L260" s="43">
        <f>SUMIF(Oct!$A:$A,TB!$A260,Oct!$H:$H)</f>
        <v>0</v>
      </c>
      <c r="M260" s="43">
        <f>SUMIF(Nov!$A:$A,TB!$A260,Nov!$H:$H)</f>
        <v>0</v>
      </c>
      <c r="N260" s="179">
        <f>SUMIF(Dec!$A:$A,TB!$A260,Dec!$H:$H)</f>
        <v>0</v>
      </c>
      <c r="O260" s="188"/>
      <c r="P260" s="188"/>
      <c r="Q260" s="183">
        <v>0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3">
        <v>0</v>
      </c>
      <c r="Z260" s="43">
        <v>0</v>
      </c>
      <c r="AA260" s="43">
        <v>0</v>
      </c>
      <c r="AB260" s="43">
        <v>0</v>
      </c>
      <c r="AD260" s="43">
        <f t="shared" si="438"/>
        <v>0</v>
      </c>
      <c r="AE260" s="43">
        <f t="shared" si="439"/>
        <v>0</v>
      </c>
      <c r="AF260" s="43">
        <f t="shared" si="440"/>
        <v>0</v>
      </c>
      <c r="AG260" s="43">
        <f t="shared" si="441"/>
        <v>0</v>
      </c>
      <c r="AH260" s="43">
        <f t="shared" si="442"/>
        <v>0</v>
      </c>
      <c r="AI260" s="43">
        <f t="shared" si="443"/>
        <v>0</v>
      </c>
      <c r="AJ260" s="43">
        <f t="shared" si="444"/>
        <v>0</v>
      </c>
      <c r="AK260" s="43">
        <f t="shared" si="445"/>
        <v>0</v>
      </c>
      <c r="AL260" s="43">
        <f t="shared" si="446"/>
        <v>0</v>
      </c>
      <c r="AM260" s="43">
        <f t="shared" si="447"/>
        <v>0</v>
      </c>
      <c r="AN260" s="43">
        <f t="shared" si="448"/>
        <v>0</v>
      </c>
      <c r="AO260" s="43">
        <f t="shared" si="449"/>
        <v>0</v>
      </c>
    </row>
    <row r="261" spans="1:41" ht="16.399999999999999" customHeight="1">
      <c r="A261" s="13">
        <v>25004</v>
      </c>
      <c r="B261" s="14" t="s">
        <v>251</v>
      </c>
      <c r="C261" s="43">
        <f>SUMIF(Jan!$A:$A,TB!$A261,Jan!$H:$H)</f>
        <v>-341266.69</v>
      </c>
      <c r="D261" s="43">
        <f>SUMIF(Feb!$A:$A,TB!$A261,Feb!$H:$H)</f>
        <v>-531204.13</v>
      </c>
      <c r="E261" s="43">
        <f>SUMIF(Mar!$A:$A,TB!$A261,Mar!$H:$H)</f>
        <v>-425812.2</v>
      </c>
      <c r="F261" s="43">
        <f>SUMIF(Apr!$A:$A,TB!$A261,Apr!$H:$H)</f>
        <v>-384913.39</v>
      </c>
      <c r="G261" s="43">
        <f>SUMIF(May!$A:$A,TB!$A261,May!$H:$H)</f>
        <v>-433677.65</v>
      </c>
      <c r="H261" s="43">
        <f>SUMIF(Jun!$A:$A,TB!$A261,Jun!$H:$H)</f>
        <v>-295362.96999999997</v>
      </c>
      <c r="I261" s="43">
        <f>SUMIF(Jul!$A:$A,TB!$A261,Jul!$H:$H)</f>
        <v>-295362.96999999997</v>
      </c>
      <c r="J261" s="43">
        <f>SUMIF(Aug!$A:$A,TB!$A261,Aug!$H:$H)</f>
        <v>-295362.96999999997</v>
      </c>
      <c r="K261" s="43">
        <f>SUMIF(Sep!$A:$A,TB!$A261,Sep!$H:$H)</f>
        <v>-295362.96999999997</v>
      </c>
      <c r="L261" s="43">
        <f>SUMIF(Oct!$A:$A,TB!$A261,Oct!$H:$H)</f>
        <v>-295362.96999999997</v>
      </c>
      <c r="M261" s="43">
        <f>SUMIF(Nov!$A:$A,TB!$A261,Nov!$H:$H)</f>
        <v>-295362.96999999997</v>
      </c>
      <c r="N261" s="179">
        <f>SUMIF(Dec!$A:$A,TB!$A261,Dec!$H:$H)</f>
        <v>-295362.96999999997</v>
      </c>
      <c r="O261" s="188"/>
      <c r="P261" s="188"/>
      <c r="Q261" s="183">
        <v>-102318.92</v>
      </c>
      <c r="R261" s="43">
        <v>-121914.62</v>
      </c>
      <c r="S261" s="43">
        <v>-359387.92</v>
      </c>
      <c r="T261" s="43">
        <v>-316202.23</v>
      </c>
      <c r="U261" s="43">
        <v>-341383.33</v>
      </c>
      <c r="V261" s="43">
        <v>-324460.19</v>
      </c>
      <c r="W261" s="43">
        <v>-123972.4</v>
      </c>
      <c r="X261" s="43">
        <v>-293546.96000000002</v>
      </c>
      <c r="Y261" s="43">
        <v>-450754.52</v>
      </c>
      <c r="Z261" s="43">
        <v>-657498.93999999994</v>
      </c>
      <c r="AA261" s="43">
        <v>-777730.03</v>
      </c>
      <c r="AB261" s="43">
        <v>-733791.8</v>
      </c>
      <c r="AD261" s="43">
        <f t="shared" si="438"/>
        <v>-8590365.1199999992</v>
      </c>
      <c r="AE261" s="43">
        <f t="shared" si="439"/>
        <v>-13347619.289999999</v>
      </c>
      <c r="AF261" s="43">
        <f t="shared" si="440"/>
        <v>-10725953.83</v>
      </c>
      <c r="AG261" s="43">
        <f t="shared" si="441"/>
        <v>-9725298.6899999995</v>
      </c>
      <c r="AH261" s="43">
        <f t="shared" si="442"/>
        <v>-10974212.93</v>
      </c>
      <c r="AI261" s="43">
        <f t="shared" si="443"/>
        <v>-7479919.5300000003</v>
      </c>
      <c r="AJ261" s="43">
        <f t="shared" si="444"/>
        <v>-7479919.5300000003</v>
      </c>
      <c r="AK261" s="43">
        <f t="shared" si="445"/>
        <v>-7479919.5300000003</v>
      </c>
      <c r="AL261" s="43">
        <f t="shared" si="446"/>
        <v>-7479919.5300000003</v>
      </c>
      <c r="AM261" s="43">
        <f t="shared" si="447"/>
        <v>-7479919.5300000003</v>
      </c>
      <c r="AN261" s="43">
        <f t="shared" si="448"/>
        <v>-7479919.5300000003</v>
      </c>
      <c r="AO261" s="43">
        <f t="shared" si="449"/>
        <v>-7479919.5300000003</v>
      </c>
    </row>
    <row r="262" spans="1:41" ht="16.399999999999999" customHeight="1">
      <c r="A262" s="13">
        <v>25005</v>
      </c>
      <c r="B262" s="14" t="s">
        <v>252</v>
      </c>
      <c r="C262" s="43">
        <f>SUMIF(Jan!$A:$A,TB!$A262,Jan!$H:$H)</f>
        <v>-58726.02</v>
      </c>
      <c r="D262" s="43">
        <f>SUMIF(Feb!$A:$A,TB!$A262,Feb!$H:$H)</f>
        <v>-58726.02</v>
      </c>
      <c r="E262" s="43">
        <f>SUMIF(Mar!$A:$A,TB!$A262,Mar!$H:$H)</f>
        <v>-58726.02</v>
      </c>
      <c r="F262" s="43">
        <f>SUMIF(Apr!$A:$A,TB!$A262,Apr!$H:$H)</f>
        <v>-58726.02</v>
      </c>
      <c r="G262" s="43">
        <f>SUMIF(May!$A:$A,TB!$A262,May!$H:$H)</f>
        <v>-58726.02</v>
      </c>
      <c r="H262" s="43">
        <f>SUMIF(Jun!$A:$A,TB!$A262,Jun!$H:$H)</f>
        <v>-58726.02</v>
      </c>
      <c r="I262" s="43">
        <f>SUMIF(Jul!$A:$A,TB!$A262,Jul!$H:$H)</f>
        <v>-58726.02</v>
      </c>
      <c r="J262" s="43">
        <f>SUMIF(Aug!$A:$A,TB!$A262,Aug!$H:$H)</f>
        <v>-58726.02</v>
      </c>
      <c r="K262" s="43">
        <f>SUMIF(Sep!$A:$A,TB!$A262,Sep!$H:$H)</f>
        <v>-58726.02</v>
      </c>
      <c r="L262" s="43">
        <f>SUMIF(Oct!$A:$A,TB!$A262,Oct!$H:$H)</f>
        <v>-58726.02</v>
      </c>
      <c r="M262" s="43">
        <f>SUMIF(Nov!$A:$A,TB!$A262,Nov!$H:$H)</f>
        <v>-58726.02</v>
      </c>
      <c r="N262" s="179">
        <f>SUMIF(Dec!$A:$A,TB!$A262,Dec!$H:$H)</f>
        <v>-58726.02</v>
      </c>
      <c r="O262" s="188"/>
      <c r="P262" s="188"/>
      <c r="Q262" s="183">
        <v>-58628.46</v>
      </c>
      <c r="R262" s="43">
        <v>-58628.46</v>
      </c>
      <c r="S262" s="43">
        <v>-58628.46</v>
      </c>
      <c r="T262" s="43">
        <v>-58628.46</v>
      </c>
      <c r="U262" s="43">
        <v>-58628.46</v>
      </c>
      <c r="V262" s="43">
        <v>-58628.46</v>
      </c>
      <c r="W262" s="43">
        <v>-58628.46</v>
      </c>
      <c r="X262" s="43">
        <v>-58628.46</v>
      </c>
      <c r="Y262" s="43">
        <v>-58628.46</v>
      </c>
      <c r="Z262" s="43">
        <v>-58628.46</v>
      </c>
      <c r="AA262" s="43">
        <v>-58628.46</v>
      </c>
      <c r="AB262" s="43">
        <v>-58726.02</v>
      </c>
      <c r="AD262" s="43">
        <f t="shared" si="438"/>
        <v>-1478251.38</v>
      </c>
      <c r="AE262" s="43">
        <f t="shared" si="439"/>
        <v>-1475614.58</v>
      </c>
      <c r="AF262" s="43">
        <f t="shared" si="440"/>
        <v>-1479273.21</v>
      </c>
      <c r="AG262" s="43">
        <f t="shared" si="441"/>
        <v>-1483783.37</v>
      </c>
      <c r="AH262" s="43">
        <f t="shared" si="442"/>
        <v>-1486061.94</v>
      </c>
      <c r="AI262" s="43">
        <f t="shared" si="443"/>
        <v>-1487207.09</v>
      </c>
      <c r="AJ262" s="43">
        <f t="shared" si="444"/>
        <v>-1487207.09</v>
      </c>
      <c r="AK262" s="43">
        <f t="shared" si="445"/>
        <v>-1487207.09</v>
      </c>
      <c r="AL262" s="43">
        <f t="shared" si="446"/>
        <v>-1487207.09</v>
      </c>
      <c r="AM262" s="43">
        <f t="shared" si="447"/>
        <v>-1487207.09</v>
      </c>
      <c r="AN262" s="43">
        <f t="shared" si="448"/>
        <v>-1487207.09</v>
      </c>
      <c r="AO262" s="43">
        <f t="shared" si="449"/>
        <v>-1487207.09</v>
      </c>
    </row>
    <row r="263" spans="1:41" ht="16.399999999999999" customHeight="1">
      <c r="A263" s="13">
        <v>25010</v>
      </c>
      <c r="B263" s="14" t="s">
        <v>253</v>
      </c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9">
        <f>SUMIF(Dec!$A:$A,TB!$A263,Dec!$H:$H)</f>
        <v>0</v>
      </c>
      <c r="O263" s="188"/>
      <c r="P263" s="188"/>
      <c r="Q263" s="183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438"/>
        <v>0</v>
      </c>
      <c r="AE263" s="43">
        <f t="shared" si="439"/>
        <v>0</v>
      </c>
      <c r="AF263" s="43">
        <f t="shared" si="440"/>
        <v>0</v>
      </c>
      <c r="AG263" s="43">
        <f t="shared" si="441"/>
        <v>0</v>
      </c>
      <c r="AH263" s="43">
        <f t="shared" si="442"/>
        <v>0</v>
      </c>
      <c r="AI263" s="43">
        <f t="shared" si="443"/>
        <v>0</v>
      </c>
      <c r="AJ263" s="43">
        <f t="shared" si="444"/>
        <v>0</v>
      </c>
      <c r="AK263" s="43">
        <f t="shared" si="445"/>
        <v>0</v>
      </c>
      <c r="AL263" s="43">
        <f t="shared" si="446"/>
        <v>0</v>
      </c>
      <c r="AM263" s="43">
        <f t="shared" si="447"/>
        <v>0</v>
      </c>
      <c r="AN263" s="43">
        <f t="shared" si="448"/>
        <v>0</v>
      </c>
      <c r="AO263" s="43">
        <f t="shared" si="449"/>
        <v>0</v>
      </c>
    </row>
    <row r="264" spans="1:41" ht="16.399999999999999" customHeight="1">
      <c r="A264" s="13"/>
      <c r="B264" s="21"/>
      <c r="C264" s="43">
        <f>SUMIF(Jan!$A:$A,TB!$A264,Jan!$H:$H)</f>
        <v>0</v>
      </c>
      <c r="D264" s="43">
        <f>SUMIF(Feb!$A:$A,TB!$A264,Feb!$H:$H)</f>
        <v>0</v>
      </c>
      <c r="E264" s="43">
        <f>SUMIF(Mar!$A:$A,TB!$A264,Mar!$H:$H)</f>
        <v>0</v>
      </c>
      <c r="F264" s="43">
        <f>SUMIF(Apr!$A:$A,TB!$A264,Apr!$H:$H)</f>
        <v>0</v>
      </c>
      <c r="G264" s="43">
        <f>SUMIF(May!$A:$A,TB!$A264,May!$H:$H)</f>
        <v>0</v>
      </c>
      <c r="H264" s="43">
        <f>SUMIF(Jun!$A:$A,TB!$A264,Jun!$H:$H)</f>
        <v>0</v>
      </c>
      <c r="I264" s="43">
        <f>SUMIF(Jul!$A:$A,TB!$A264,Jul!$H:$H)</f>
        <v>0</v>
      </c>
      <c r="J264" s="43">
        <f>SUMIF(Aug!$A:$A,TB!$A264,Aug!$H:$H)</f>
        <v>0</v>
      </c>
      <c r="K264" s="43">
        <f>SUMIF(Sep!$A:$A,TB!$A264,Sep!$H:$H)</f>
        <v>0</v>
      </c>
      <c r="L264" s="43">
        <f>SUMIF(Oct!$A:$A,TB!$A264,Oct!$H:$H)</f>
        <v>0</v>
      </c>
      <c r="M264" s="43">
        <f>SUMIF(Nov!$A:$A,TB!$A264,Nov!$H:$H)</f>
        <v>0</v>
      </c>
      <c r="N264" s="179">
        <f>SUMIF(Dec!$A:$A,TB!$A264,Dec!$H:$H)</f>
        <v>0</v>
      </c>
      <c r="O264" s="188"/>
      <c r="P264" s="188"/>
      <c r="Q264" s="183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D264" s="43">
        <f t="shared" si="438"/>
        <v>0</v>
      </c>
      <c r="AE264" s="43">
        <f t="shared" si="439"/>
        <v>0</v>
      </c>
      <c r="AF264" s="43">
        <f t="shared" si="440"/>
        <v>0</v>
      </c>
      <c r="AG264" s="43">
        <f t="shared" si="441"/>
        <v>0</v>
      </c>
      <c r="AH264" s="43">
        <f t="shared" si="442"/>
        <v>0</v>
      </c>
      <c r="AI264" s="43">
        <f t="shared" si="443"/>
        <v>0</v>
      </c>
      <c r="AJ264" s="43">
        <f t="shared" si="444"/>
        <v>0</v>
      </c>
      <c r="AK264" s="43">
        <f t="shared" si="445"/>
        <v>0</v>
      </c>
      <c r="AL264" s="43">
        <f t="shared" si="446"/>
        <v>0</v>
      </c>
      <c r="AM264" s="43">
        <f t="shared" si="447"/>
        <v>0</v>
      </c>
      <c r="AN264" s="43">
        <f t="shared" si="448"/>
        <v>0</v>
      </c>
      <c r="AO264" s="43">
        <f t="shared" si="449"/>
        <v>0</v>
      </c>
    </row>
    <row r="265" spans="1:41" ht="16.399999999999999" customHeight="1">
      <c r="A265" s="17" t="s">
        <v>39</v>
      </c>
      <c r="B265" s="18"/>
      <c r="C265" s="19">
        <f t="shared" ref="C265" si="450">ROUND(SUM(C254:C264),2)</f>
        <v>-1396541.86</v>
      </c>
      <c r="D265" s="19">
        <f t="shared" ref="D265:N265" si="451">ROUND(SUM(D254:D264),2)</f>
        <v>-1498202.9</v>
      </c>
      <c r="E265" s="19">
        <f t="shared" si="451"/>
        <v>-1461511.59</v>
      </c>
      <c r="F265" s="19">
        <f t="shared" si="451"/>
        <v>-1455654.95</v>
      </c>
      <c r="G265" s="19">
        <f t="shared" si="451"/>
        <v>-1342746</v>
      </c>
      <c r="H265" s="19">
        <f t="shared" si="451"/>
        <v>-594071.68999999994</v>
      </c>
      <c r="I265" s="19">
        <f t="shared" si="451"/>
        <v>-594071.68999999994</v>
      </c>
      <c r="J265" s="19">
        <f t="shared" si="451"/>
        <v>-594071.68999999994</v>
      </c>
      <c r="K265" s="19">
        <f t="shared" si="451"/>
        <v>-594071.68999999994</v>
      </c>
      <c r="L265" s="19">
        <f t="shared" si="451"/>
        <v>-594071.68999999994</v>
      </c>
      <c r="M265" s="19">
        <f t="shared" si="451"/>
        <v>-594071.68999999994</v>
      </c>
      <c r="N265" s="172">
        <f t="shared" si="451"/>
        <v>-594071.68999999994</v>
      </c>
      <c r="O265" s="177"/>
      <c r="P265" s="177"/>
      <c r="Q265" s="173">
        <v>-2747143.88</v>
      </c>
      <c r="R265" s="19">
        <v>-2810619.96</v>
      </c>
      <c r="S265" s="19">
        <v>-1770837.82</v>
      </c>
      <c r="T265" s="19">
        <v>-2168726.15</v>
      </c>
      <c r="U265" s="19">
        <v>-1862570.74</v>
      </c>
      <c r="V265" s="19">
        <v>-2052601.55</v>
      </c>
      <c r="W265" s="19">
        <v>-1580004.07</v>
      </c>
      <c r="X265" s="19">
        <v>-1326263.6599999999</v>
      </c>
      <c r="Y265" s="19">
        <v>-671443.59</v>
      </c>
      <c r="Z265" s="19">
        <v>-816611.01</v>
      </c>
      <c r="AA265" s="19">
        <v>-1276831.1399999999</v>
      </c>
      <c r="AB265" s="19">
        <v>-1704004.37</v>
      </c>
      <c r="AD265" s="19">
        <f t="shared" ref="AD265" si="452">ROUND(SUM(AD254:AD264),2)</f>
        <v>-35153751.700000003</v>
      </c>
      <c r="AE265" s="19">
        <f t="shared" ref="AE265:AO265" si="453">ROUND(SUM(AE254:AE264),2)</f>
        <v>-37645494.079999998</v>
      </c>
      <c r="AF265" s="19">
        <f t="shared" si="453"/>
        <v>-36814600.049999997</v>
      </c>
      <c r="AG265" s="19">
        <f t="shared" si="453"/>
        <v>-36778869.100000001</v>
      </c>
      <c r="AH265" s="19">
        <f t="shared" si="453"/>
        <v>-33978187.530000001</v>
      </c>
      <c r="AI265" s="19">
        <f t="shared" si="453"/>
        <v>-15044568.51</v>
      </c>
      <c r="AJ265" s="19">
        <f t="shared" si="453"/>
        <v>-15044568.51</v>
      </c>
      <c r="AK265" s="19">
        <f t="shared" si="453"/>
        <v>-15044568.51</v>
      </c>
      <c r="AL265" s="19">
        <f t="shared" si="453"/>
        <v>-15044568.51</v>
      </c>
      <c r="AM265" s="19">
        <f t="shared" si="453"/>
        <v>-15044568.51</v>
      </c>
      <c r="AN265" s="19">
        <f t="shared" si="453"/>
        <v>-15044568.51</v>
      </c>
      <c r="AO265" s="217">
        <f t="shared" si="453"/>
        <v>-15044568.51</v>
      </c>
    </row>
    <row r="266" spans="1:41" ht="16.399999999999999" customHeight="1">
      <c r="A266" s="13"/>
      <c r="B266" s="14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9">
        <f>SUMIF(Dec!$A:$A,TB!$A266,Dec!$H:$H)</f>
        <v>0</v>
      </c>
      <c r="O266" s="188"/>
      <c r="P266" s="188"/>
      <c r="Q266" s="183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ref="AD266:AD269" si="454">ROUND(C266*AD$2,2)</f>
        <v>0</v>
      </c>
      <c r="AE266" s="43">
        <f t="shared" ref="AE266:AE269" si="455">ROUND(D266*AE$2,2)</f>
        <v>0</v>
      </c>
      <c r="AF266" s="43">
        <f t="shared" ref="AF266:AF269" si="456">ROUND(E266*AF$2,2)</f>
        <v>0</v>
      </c>
      <c r="AG266" s="43">
        <f t="shared" ref="AG266:AG269" si="457">ROUND(F266*AG$2,2)</f>
        <v>0</v>
      </c>
      <c r="AH266" s="43">
        <f t="shared" ref="AH266:AH269" si="458">ROUND(G266*AH$2,2)</f>
        <v>0</v>
      </c>
      <c r="AI266" s="43">
        <f t="shared" ref="AI266:AI269" si="459">ROUND(H266*AI$2,2)</f>
        <v>0</v>
      </c>
      <c r="AJ266" s="43">
        <f t="shared" ref="AJ266:AJ269" si="460">ROUND(I266*AJ$2,2)</f>
        <v>0</v>
      </c>
      <c r="AK266" s="43">
        <f t="shared" ref="AK266:AK269" si="461">ROUND(J266*AK$2,2)</f>
        <v>0</v>
      </c>
      <c r="AL266" s="43">
        <f t="shared" ref="AL266:AL269" si="462">ROUND(K266*AL$2,2)</f>
        <v>0</v>
      </c>
      <c r="AM266" s="43">
        <f t="shared" ref="AM266:AM269" si="463">ROUND(L266*AM$2,2)</f>
        <v>0</v>
      </c>
      <c r="AN266" s="43">
        <f t="shared" ref="AN266:AN269" si="464">ROUND(M266*AN$2,2)</f>
        <v>0</v>
      </c>
      <c r="AO266" s="43">
        <f t="shared" ref="AO266:AO269" si="465">ROUND(N266*AO$2,2)</f>
        <v>0</v>
      </c>
    </row>
    <row r="267" spans="1:41" ht="16.399999999999999" customHeight="1">
      <c r="A267" s="13">
        <v>25006</v>
      </c>
      <c r="B267" s="21" t="s">
        <v>254</v>
      </c>
      <c r="C267" s="43">
        <f>SUMIF(Jan!$A:$A,TB!$A267,Jan!$H:$H)</f>
        <v>-226347.72</v>
      </c>
      <c r="D267" s="43">
        <f>SUMIF(Feb!$A:$A,TB!$A267,Feb!$H:$H)</f>
        <v>-226347.72</v>
      </c>
      <c r="E267" s="43">
        <f>SUMIF(Mar!$A:$A,TB!$A267,Mar!$H:$H)</f>
        <v>-221955.49</v>
      </c>
      <c r="F267" s="43">
        <f>SUMIF(Apr!$A:$A,TB!$A267,Apr!$H:$H)</f>
        <v>-221955.49</v>
      </c>
      <c r="G267" s="43">
        <f>SUMIF(May!$A:$A,TB!$A267,May!$H:$H)</f>
        <v>-221955.49</v>
      </c>
      <c r="H267" s="43">
        <f>SUMIF(Jun!$A:$A,TB!$A267,Jun!$H:$H)</f>
        <v>-148937.60000000001</v>
      </c>
      <c r="I267" s="43">
        <f>SUMIF(Jul!$A:$A,TB!$A267,Jul!$H:$H)</f>
        <v>-148937.60000000001</v>
      </c>
      <c r="J267" s="43">
        <f>SUMIF(Aug!$A:$A,TB!$A267,Aug!$H:$H)</f>
        <v>-148937.60000000001</v>
      </c>
      <c r="K267" s="43">
        <f>SUMIF(Sep!$A:$A,TB!$A267,Sep!$H:$H)</f>
        <v>-148937.60000000001</v>
      </c>
      <c r="L267" s="43">
        <f>SUMIF(Oct!$A:$A,TB!$A267,Oct!$H:$H)</f>
        <v>-148937.60000000001</v>
      </c>
      <c r="M267" s="43">
        <f>SUMIF(Nov!$A:$A,TB!$A267,Nov!$H:$H)</f>
        <v>-148937.60000000001</v>
      </c>
      <c r="N267" s="179">
        <f>SUMIF(Dec!$A:$A,TB!$A267,Dec!$H:$H)</f>
        <v>-148937.60000000001</v>
      </c>
      <c r="O267" s="188"/>
      <c r="P267" s="188"/>
      <c r="Q267" s="183">
        <v>-111577</v>
      </c>
      <c r="R267" s="43">
        <v>-111577</v>
      </c>
      <c r="S267" s="43">
        <v>-44486.28</v>
      </c>
      <c r="T267" s="43">
        <v>-44486.28</v>
      </c>
      <c r="U267" s="43">
        <v>-44486.28</v>
      </c>
      <c r="V267" s="43">
        <v>-184997.07</v>
      </c>
      <c r="W267" s="43">
        <v>-184997.07</v>
      </c>
      <c r="X267" s="43">
        <v>-184997.07</v>
      </c>
      <c r="Y267" s="43">
        <v>-119225.64</v>
      </c>
      <c r="Z267" s="43">
        <v>-119225.64</v>
      </c>
      <c r="AA267" s="43">
        <v>-119225.64</v>
      </c>
      <c r="AB267" s="43">
        <v>-226347.72</v>
      </c>
      <c r="AD267" s="43">
        <f t="shared" si="454"/>
        <v>-5697624.8099999996</v>
      </c>
      <c r="AE267" s="43">
        <f t="shared" si="455"/>
        <v>-5687461.7999999998</v>
      </c>
      <c r="AF267" s="43">
        <f t="shared" si="456"/>
        <v>-5590925.6200000001</v>
      </c>
      <c r="AG267" s="43">
        <f t="shared" si="457"/>
        <v>-5607971.7999999998</v>
      </c>
      <c r="AH267" s="43">
        <f t="shared" si="458"/>
        <v>-5616583.6699999999</v>
      </c>
      <c r="AI267" s="43">
        <f t="shared" si="459"/>
        <v>-3771770.25</v>
      </c>
      <c r="AJ267" s="43">
        <f t="shared" si="460"/>
        <v>-3771770.25</v>
      </c>
      <c r="AK267" s="43">
        <f t="shared" si="461"/>
        <v>-3771770.25</v>
      </c>
      <c r="AL267" s="43">
        <f t="shared" si="462"/>
        <v>-3771770.25</v>
      </c>
      <c r="AM267" s="43">
        <f t="shared" si="463"/>
        <v>-3771770.25</v>
      </c>
      <c r="AN267" s="43">
        <f t="shared" si="464"/>
        <v>-3771770.25</v>
      </c>
      <c r="AO267" s="43">
        <f t="shared" si="465"/>
        <v>-3771770.25</v>
      </c>
    </row>
    <row r="268" spans="1:41" ht="16.399999999999999" customHeight="1">
      <c r="A268" s="13">
        <v>21000</v>
      </c>
      <c r="B268" s="21" t="s">
        <v>255</v>
      </c>
      <c r="C268" s="43">
        <f>SUMIF(Jan!$A:$A,TB!$A268,Jan!$H:$H)</f>
        <v>-291727.86</v>
      </c>
      <c r="D268" s="43">
        <f>SUMIF(Feb!$A:$A,TB!$A268,Feb!$H:$H)</f>
        <v>-291727.86</v>
      </c>
      <c r="E268" s="43">
        <f>SUMIF(Mar!$A:$A,TB!$A268,Mar!$H:$H)</f>
        <v>-394396.22</v>
      </c>
      <c r="F268" s="43">
        <f>SUMIF(Apr!$A:$A,TB!$A268,Apr!$H:$H)</f>
        <v>-394396.22</v>
      </c>
      <c r="G268" s="43">
        <f>SUMIF(May!$A:$A,TB!$A268,May!$H:$H)</f>
        <v>-394396.22</v>
      </c>
      <c r="H268" s="43">
        <f>SUMIF(Jun!$A:$A,TB!$A268,Jun!$H:$H)</f>
        <v>-394396.22</v>
      </c>
      <c r="I268" s="43">
        <f>SUMIF(Jul!$A:$A,TB!$A268,Jul!$H:$H)</f>
        <v>-394396.22</v>
      </c>
      <c r="J268" s="43">
        <f>SUMIF(Aug!$A:$A,TB!$A268,Aug!$H:$H)</f>
        <v>-394396.22</v>
      </c>
      <c r="K268" s="43">
        <f>SUMIF(Sep!$A:$A,TB!$A268,Sep!$H:$H)</f>
        <v>-394396.22</v>
      </c>
      <c r="L268" s="43">
        <f>SUMIF(Oct!$A:$A,TB!$A268,Oct!$H:$H)</f>
        <v>-394396.22</v>
      </c>
      <c r="M268" s="43">
        <f>SUMIF(Nov!$A:$A,TB!$A268,Nov!$H:$H)</f>
        <v>-394396.22</v>
      </c>
      <c r="N268" s="179">
        <f>SUMIF(Dec!$A:$A,TB!$A268,Dec!$H:$H)</f>
        <v>-394396.22</v>
      </c>
      <c r="O268" s="188"/>
      <c r="P268" s="188"/>
      <c r="Q268" s="183">
        <v>-10125.5</v>
      </c>
      <c r="R268" s="43">
        <v>-10125.5</v>
      </c>
      <c r="S268" s="43">
        <v>-10125.5</v>
      </c>
      <c r="T268" s="43">
        <v>-10125.5</v>
      </c>
      <c r="U268" s="43">
        <v>-10125.5</v>
      </c>
      <c r="V268" s="43">
        <v>-465584.82</v>
      </c>
      <c r="W268" s="43">
        <v>-465584.82</v>
      </c>
      <c r="X268" s="43">
        <v>-465584.82</v>
      </c>
      <c r="Y268" s="43">
        <v>-465584.82</v>
      </c>
      <c r="Z268" s="43">
        <v>-465584.82</v>
      </c>
      <c r="AA268" s="43">
        <v>-465584.82</v>
      </c>
      <c r="AB268" s="43">
        <v>-291727.86</v>
      </c>
      <c r="AD268" s="43">
        <f t="shared" si="454"/>
        <v>-7343373.6900000004</v>
      </c>
      <c r="AE268" s="43">
        <f t="shared" si="455"/>
        <v>-7330275.1100000003</v>
      </c>
      <c r="AF268" s="43">
        <f t="shared" si="456"/>
        <v>-9934604.1400000006</v>
      </c>
      <c r="AG268" s="43">
        <f t="shared" si="457"/>
        <v>-9964893.7699999996</v>
      </c>
      <c r="AH268" s="43">
        <f t="shared" si="458"/>
        <v>-9980196.3499999996</v>
      </c>
      <c r="AI268" s="43">
        <f t="shared" si="459"/>
        <v>-9987887.0700000003</v>
      </c>
      <c r="AJ268" s="43">
        <f t="shared" si="460"/>
        <v>-9987887.0700000003</v>
      </c>
      <c r="AK268" s="43">
        <f t="shared" si="461"/>
        <v>-9987887.0700000003</v>
      </c>
      <c r="AL268" s="43">
        <f t="shared" si="462"/>
        <v>-9987887.0700000003</v>
      </c>
      <c r="AM268" s="43">
        <f t="shared" si="463"/>
        <v>-9987887.0700000003</v>
      </c>
      <c r="AN268" s="43">
        <f t="shared" si="464"/>
        <v>-9987887.0700000003</v>
      </c>
      <c r="AO268" s="43">
        <f t="shared" si="465"/>
        <v>-9987887.0700000003</v>
      </c>
    </row>
    <row r="269" spans="1:41" ht="16.399999999999999" customHeight="1">
      <c r="A269" s="13"/>
      <c r="B269" s="21"/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79">
        <f>SUMIF(Dec!$A:$A,TB!$A269,Dec!$H:$H)</f>
        <v>0</v>
      </c>
      <c r="O269" s="188"/>
      <c r="P269" s="188"/>
      <c r="Q269" s="183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54"/>
        <v>0</v>
      </c>
      <c r="AE269" s="43">
        <f t="shared" si="455"/>
        <v>0</v>
      </c>
      <c r="AF269" s="43">
        <f t="shared" si="456"/>
        <v>0</v>
      </c>
      <c r="AG269" s="43">
        <f t="shared" si="457"/>
        <v>0</v>
      </c>
      <c r="AH269" s="43">
        <f t="shared" si="458"/>
        <v>0</v>
      </c>
      <c r="AI269" s="43">
        <f t="shared" si="459"/>
        <v>0</v>
      </c>
      <c r="AJ269" s="43">
        <f t="shared" si="460"/>
        <v>0</v>
      </c>
      <c r="AK269" s="43">
        <f t="shared" si="461"/>
        <v>0</v>
      </c>
      <c r="AL269" s="43">
        <f t="shared" si="462"/>
        <v>0</v>
      </c>
      <c r="AM269" s="43">
        <f t="shared" si="463"/>
        <v>0</v>
      </c>
      <c r="AN269" s="43">
        <f t="shared" si="464"/>
        <v>0</v>
      </c>
      <c r="AO269" s="43">
        <f t="shared" si="465"/>
        <v>0</v>
      </c>
    </row>
    <row r="270" spans="1:41" ht="16.399999999999999" customHeight="1">
      <c r="A270" s="17" t="s">
        <v>52</v>
      </c>
      <c r="B270" s="18"/>
      <c r="C270" s="19">
        <f t="shared" ref="C270" si="466">ROUND(SUM(C266:C269),2)</f>
        <v>-518075.58</v>
      </c>
      <c r="D270" s="19">
        <f t="shared" ref="D270:N270" si="467">ROUND(SUM(D266:D269),2)</f>
        <v>-518075.58</v>
      </c>
      <c r="E270" s="19">
        <f t="shared" si="467"/>
        <v>-616351.71</v>
      </c>
      <c r="F270" s="19">
        <f t="shared" si="467"/>
        <v>-616351.71</v>
      </c>
      <c r="G270" s="19">
        <f t="shared" si="467"/>
        <v>-616351.71</v>
      </c>
      <c r="H270" s="19">
        <f t="shared" si="467"/>
        <v>-543333.81999999995</v>
      </c>
      <c r="I270" s="19">
        <f t="shared" si="467"/>
        <v>-543333.81999999995</v>
      </c>
      <c r="J270" s="19">
        <f t="shared" si="467"/>
        <v>-543333.81999999995</v>
      </c>
      <c r="K270" s="19">
        <f t="shared" si="467"/>
        <v>-543333.81999999995</v>
      </c>
      <c r="L270" s="19">
        <f t="shared" si="467"/>
        <v>-543333.81999999995</v>
      </c>
      <c r="M270" s="19">
        <f t="shared" si="467"/>
        <v>-543333.81999999995</v>
      </c>
      <c r="N270" s="172">
        <f t="shared" si="467"/>
        <v>-543333.81999999995</v>
      </c>
      <c r="O270" s="177"/>
      <c r="P270" s="177"/>
      <c r="Q270" s="173">
        <v>-121702.5</v>
      </c>
      <c r="R270" s="19">
        <v>-121702.5</v>
      </c>
      <c r="S270" s="19">
        <v>-54611.78</v>
      </c>
      <c r="T270" s="19">
        <v>-54611.78</v>
      </c>
      <c r="U270" s="19">
        <v>-54611.78</v>
      </c>
      <c r="V270" s="19">
        <v>-650581.89</v>
      </c>
      <c r="W270" s="19">
        <v>-650581.89</v>
      </c>
      <c r="X270" s="19">
        <v>-650581.89</v>
      </c>
      <c r="Y270" s="19">
        <v>-584810.46</v>
      </c>
      <c r="Z270" s="19">
        <v>-584810.46</v>
      </c>
      <c r="AA270" s="19">
        <v>-584810.46</v>
      </c>
      <c r="AB270" s="19">
        <v>-518075.58</v>
      </c>
      <c r="AD270" s="19">
        <f t="shared" ref="AD270" si="468">ROUND(SUM(AD266:AD269),2)</f>
        <v>-13040998.5</v>
      </c>
      <c r="AE270" s="19">
        <f t="shared" ref="AE270:AO270" si="469">ROUND(SUM(AE266:AE269),2)</f>
        <v>-13017736.91</v>
      </c>
      <c r="AF270" s="19">
        <f t="shared" si="469"/>
        <v>-15525529.76</v>
      </c>
      <c r="AG270" s="19">
        <f t="shared" si="469"/>
        <v>-15572865.57</v>
      </c>
      <c r="AH270" s="19">
        <f t="shared" si="469"/>
        <v>-15596780.02</v>
      </c>
      <c r="AI270" s="19">
        <f t="shared" si="469"/>
        <v>-13759657.32</v>
      </c>
      <c r="AJ270" s="19">
        <f t="shared" si="469"/>
        <v>-13759657.32</v>
      </c>
      <c r="AK270" s="19">
        <f t="shared" si="469"/>
        <v>-13759657.32</v>
      </c>
      <c r="AL270" s="19">
        <f t="shared" si="469"/>
        <v>-13759657.32</v>
      </c>
      <c r="AM270" s="19">
        <f t="shared" si="469"/>
        <v>-13759657.32</v>
      </c>
      <c r="AN270" s="19">
        <f t="shared" si="469"/>
        <v>-13759657.32</v>
      </c>
      <c r="AO270" s="217">
        <f t="shared" si="469"/>
        <v>-13759657.32</v>
      </c>
    </row>
    <row r="271" spans="1:41" ht="16.399999999999999" customHeight="1">
      <c r="A271" s="13"/>
      <c r="B271" s="14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9">
        <f>SUMIF(Dec!$A:$A,TB!$A271,Dec!$H:$H)</f>
        <v>0</v>
      </c>
      <c r="O271" s="188"/>
      <c r="P271" s="188"/>
      <c r="Q271" s="18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ref="AD271:AD273" si="470">ROUND(C271*AD$2,2)</f>
        <v>0</v>
      </c>
      <c r="AE271" s="43">
        <f t="shared" ref="AE271:AE273" si="471">ROUND(D271*AE$2,2)</f>
        <v>0</v>
      </c>
      <c r="AF271" s="43">
        <f t="shared" ref="AF271:AF273" si="472">ROUND(E271*AF$2,2)</f>
        <v>0</v>
      </c>
      <c r="AG271" s="43">
        <f t="shared" ref="AG271:AG273" si="473">ROUND(F271*AG$2,2)</f>
        <v>0</v>
      </c>
      <c r="AH271" s="43">
        <f t="shared" ref="AH271:AH273" si="474">ROUND(G271*AH$2,2)</f>
        <v>0</v>
      </c>
      <c r="AI271" s="43">
        <f t="shared" ref="AI271:AI273" si="475">ROUND(H271*AI$2,2)</f>
        <v>0</v>
      </c>
      <c r="AJ271" s="43">
        <f t="shared" ref="AJ271:AJ273" si="476">ROUND(I271*AJ$2,2)</f>
        <v>0</v>
      </c>
      <c r="AK271" s="43">
        <f t="shared" ref="AK271:AK273" si="477">ROUND(J271*AK$2,2)</f>
        <v>0</v>
      </c>
      <c r="AL271" s="43">
        <f t="shared" ref="AL271:AL273" si="478">ROUND(K271*AL$2,2)</f>
        <v>0</v>
      </c>
      <c r="AM271" s="43">
        <f t="shared" ref="AM271:AM273" si="479">ROUND(L271*AM$2,2)</f>
        <v>0</v>
      </c>
      <c r="AN271" s="43">
        <f t="shared" ref="AN271:AN273" si="480">ROUND(M271*AN$2,2)</f>
        <v>0</v>
      </c>
      <c r="AO271" s="43">
        <f t="shared" ref="AO271:AO273" si="481">ROUND(N271*AO$2,2)</f>
        <v>0</v>
      </c>
    </row>
    <row r="272" spans="1:41" ht="16.399999999999999" customHeight="1">
      <c r="A272" s="20">
        <v>21001</v>
      </c>
      <c r="B272" s="21" t="s">
        <v>256</v>
      </c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9">
        <f>SUMIF(Dec!$A:$A,TB!$A272,Dec!$H:$H)</f>
        <v>0</v>
      </c>
      <c r="O272" s="188"/>
      <c r="P272" s="188"/>
      <c r="Q272" s="18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70"/>
        <v>0</v>
      </c>
      <c r="AE272" s="43">
        <f t="shared" si="471"/>
        <v>0</v>
      </c>
      <c r="AF272" s="43">
        <f t="shared" si="472"/>
        <v>0</v>
      </c>
      <c r="AG272" s="43">
        <f t="shared" si="473"/>
        <v>0</v>
      </c>
      <c r="AH272" s="43">
        <f t="shared" si="474"/>
        <v>0</v>
      </c>
      <c r="AI272" s="43">
        <f t="shared" si="475"/>
        <v>0</v>
      </c>
      <c r="AJ272" s="43">
        <f t="shared" si="476"/>
        <v>0</v>
      </c>
      <c r="AK272" s="43">
        <f t="shared" si="477"/>
        <v>0</v>
      </c>
      <c r="AL272" s="43">
        <f t="shared" si="478"/>
        <v>0</v>
      </c>
      <c r="AM272" s="43">
        <f t="shared" si="479"/>
        <v>0</v>
      </c>
      <c r="AN272" s="43">
        <f t="shared" si="480"/>
        <v>0</v>
      </c>
      <c r="AO272" s="43">
        <f t="shared" si="481"/>
        <v>0</v>
      </c>
    </row>
    <row r="273" spans="1:41" ht="16.399999999999999" customHeight="1">
      <c r="A273" s="20"/>
      <c r="B273" s="21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79">
        <f>SUMIF(Dec!$A:$A,TB!$A273,Dec!$H:$H)</f>
        <v>0</v>
      </c>
      <c r="O273" s="188"/>
      <c r="P273" s="188"/>
      <c r="Q273" s="183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si="470"/>
        <v>0</v>
      </c>
      <c r="AE273" s="43">
        <f t="shared" si="471"/>
        <v>0</v>
      </c>
      <c r="AF273" s="43">
        <f t="shared" si="472"/>
        <v>0</v>
      </c>
      <c r="AG273" s="43">
        <f t="shared" si="473"/>
        <v>0</v>
      </c>
      <c r="AH273" s="43">
        <f t="shared" si="474"/>
        <v>0</v>
      </c>
      <c r="AI273" s="43">
        <f t="shared" si="475"/>
        <v>0</v>
      </c>
      <c r="AJ273" s="43">
        <f t="shared" si="476"/>
        <v>0</v>
      </c>
      <c r="AK273" s="43">
        <f t="shared" si="477"/>
        <v>0</v>
      </c>
      <c r="AL273" s="43">
        <f t="shared" si="478"/>
        <v>0</v>
      </c>
      <c r="AM273" s="43">
        <f t="shared" si="479"/>
        <v>0</v>
      </c>
      <c r="AN273" s="43">
        <f t="shared" si="480"/>
        <v>0</v>
      </c>
      <c r="AO273" s="43">
        <f t="shared" si="481"/>
        <v>0</v>
      </c>
    </row>
    <row r="274" spans="1:41" ht="16.399999999999999" customHeight="1">
      <c r="A274" s="17" t="s">
        <v>257</v>
      </c>
      <c r="B274" s="18"/>
      <c r="C274" s="19">
        <f t="shared" ref="C274" si="482">ROUND(SUM(C271:C273),2)</f>
        <v>0</v>
      </c>
      <c r="D274" s="19">
        <f t="shared" ref="D274:N274" si="483">ROUND(SUM(D271:D273),2)</f>
        <v>0</v>
      </c>
      <c r="E274" s="19">
        <f t="shared" si="483"/>
        <v>0</v>
      </c>
      <c r="F274" s="19">
        <f t="shared" si="483"/>
        <v>0</v>
      </c>
      <c r="G274" s="19">
        <f t="shared" si="483"/>
        <v>0</v>
      </c>
      <c r="H274" s="19">
        <f t="shared" si="483"/>
        <v>0</v>
      </c>
      <c r="I274" s="19">
        <f t="shared" si="483"/>
        <v>0</v>
      </c>
      <c r="J274" s="19">
        <f t="shared" si="483"/>
        <v>0</v>
      </c>
      <c r="K274" s="19">
        <f t="shared" si="483"/>
        <v>0</v>
      </c>
      <c r="L274" s="19">
        <f t="shared" si="483"/>
        <v>0</v>
      </c>
      <c r="M274" s="19">
        <f t="shared" si="483"/>
        <v>0</v>
      </c>
      <c r="N274" s="172">
        <f t="shared" si="483"/>
        <v>0</v>
      </c>
      <c r="O274" s="177"/>
      <c r="P274" s="177"/>
      <c r="Q274" s="173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" si="484">ROUND(SUM(AD271:AD273),2)</f>
        <v>0</v>
      </c>
      <c r="AE274" s="19">
        <f t="shared" ref="AE274:AO274" si="485">ROUND(SUM(AE271:AE273),2)</f>
        <v>0</v>
      </c>
      <c r="AF274" s="19">
        <f t="shared" si="485"/>
        <v>0</v>
      </c>
      <c r="AG274" s="19">
        <f t="shared" si="485"/>
        <v>0</v>
      </c>
      <c r="AH274" s="19">
        <f t="shared" si="485"/>
        <v>0</v>
      </c>
      <c r="AI274" s="19">
        <f t="shared" si="485"/>
        <v>0</v>
      </c>
      <c r="AJ274" s="19">
        <f t="shared" si="485"/>
        <v>0</v>
      </c>
      <c r="AK274" s="19">
        <f t="shared" si="485"/>
        <v>0</v>
      </c>
      <c r="AL274" s="19">
        <f t="shared" si="485"/>
        <v>0</v>
      </c>
      <c r="AM274" s="19">
        <f t="shared" si="485"/>
        <v>0</v>
      </c>
      <c r="AN274" s="19">
        <f t="shared" si="485"/>
        <v>0</v>
      </c>
      <c r="AO274" s="217">
        <f t="shared" si="485"/>
        <v>0</v>
      </c>
    </row>
    <row r="275" spans="1:41" ht="16.399999999999999" customHeight="1">
      <c r="A275" s="13"/>
      <c r="B275" s="14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9">
        <f>SUMIF(Dec!$A:$A,TB!$A275,Dec!$H:$H)</f>
        <v>0</v>
      </c>
      <c r="O275" s="188"/>
      <c r="P275" s="188"/>
      <c r="Q275" s="183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ref="AD275:AD305" si="486">ROUND(C275*AD$2,2)</f>
        <v>0</v>
      </c>
      <c r="AE275" s="43">
        <f t="shared" ref="AE275:AE305" si="487">ROUND(D275*AE$2,2)</f>
        <v>0</v>
      </c>
      <c r="AF275" s="43">
        <f t="shared" ref="AF275:AF305" si="488">ROUND(E275*AF$2,2)</f>
        <v>0</v>
      </c>
      <c r="AG275" s="43">
        <f t="shared" ref="AG275:AG305" si="489">ROUND(F275*AG$2,2)</f>
        <v>0</v>
      </c>
      <c r="AH275" s="43">
        <f t="shared" ref="AH275:AH305" si="490">ROUND(G275*AH$2,2)</f>
        <v>0</v>
      </c>
      <c r="AI275" s="43">
        <f t="shared" ref="AI275:AI305" si="491">ROUND(H275*AI$2,2)</f>
        <v>0</v>
      </c>
      <c r="AJ275" s="43">
        <f t="shared" ref="AJ275:AJ305" si="492">ROUND(I275*AJ$2,2)</f>
        <v>0</v>
      </c>
      <c r="AK275" s="43">
        <f t="shared" ref="AK275:AK305" si="493">ROUND(J275*AK$2,2)</f>
        <v>0</v>
      </c>
      <c r="AL275" s="43">
        <f t="shared" ref="AL275:AL305" si="494">ROUND(K275*AL$2,2)</f>
        <v>0</v>
      </c>
      <c r="AM275" s="43">
        <f t="shared" ref="AM275:AM305" si="495">ROUND(L275*AM$2,2)</f>
        <v>0</v>
      </c>
      <c r="AN275" s="43">
        <f t="shared" ref="AN275:AN305" si="496">ROUND(M275*AN$2,2)</f>
        <v>0</v>
      </c>
      <c r="AO275" s="43">
        <f t="shared" ref="AO275:AO305" si="497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9">
        <f>SUMIF(Dec!$A:$A,TB!$A276,Dec!$H:$H)</f>
        <v>0</v>
      </c>
      <c r="O276" s="188"/>
      <c r="P276" s="188"/>
      <c r="Q276" s="183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86"/>
        <v>0</v>
      </c>
      <c r="AE276" s="43">
        <f t="shared" si="487"/>
        <v>0</v>
      </c>
      <c r="AF276" s="43">
        <f t="shared" si="488"/>
        <v>0</v>
      </c>
      <c r="AG276" s="43">
        <f t="shared" si="489"/>
        <v>0</v>
      </c>
      <c r="AH276" s="43">
        <f t="shared" si="490"/>
        <v>0</v>
      </c>
      <c r="AI276" s="43">
        <f t="shared" si="491"/>
        <v>0</v>
      </c>
      <c r="AJ276" s="43">
        <f t="shared" si="492"/>
        <v>0</v>
      </c>
      <c r="AK276" s="43">
        <f t="shared" si="493"/>
        <v>0</v>
      </c>
      <c r="AL276" s="43">
        <f t="shared" si="494"/>
        <v>0</v>
      </c>
      <c r="AM276" s="43">
        <f t="shared" si="495"/>
        <v>0</v>
      </c>
      <c r="AN276" s="43">
        <f t="shared" si="496"/>
        <v>0</v>
      </c>
      <c r="AO276" s="43">
        <f t="shared" si="497"/>
        <v>0</v>
      </c>
    </row>
    <row r="277" spans="1:41" ht="16.399999999999999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9">
        <f>SUMIF(Dec!$A:$A,TB!$A277,Dec!$H:$H)</f>
        <v>0</v>
      </c>
      <c r="O277" s="188"/>
      <c r="P277" s="188"/>
      <c r="Q277" s="183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86"/>
        <v>0</v>
      </c>
      <c r="AE277" s="43">
        <f t="shared" si="487"/>
        <v>0</v>
      </c>
      <c r="AF277" s="43">
        <f t="shared" si="488"/>
        <v>0</v>
      </c>
      <c r="AG277" s="43">
        <f t="shared" si="489"/>
        <v>0</v>
      </c>
      <c r="AH277" s="43">
        <f t="shared" si="490"/>
        <v>0</v>
      </c>
      <c r="AI277" s="43">
        <f t="shared" si="491"/>
        <v>0</v>
      </c>
      <c r="AJ277" s="43">
        <f t="shared" si="492"/>
        <v>0</v>
      </c>
      <c r="AK277" s="43">
        <f t="shared" si="493"/>
        <v>0</v>
      </c>
      <c r="AL277" s="43">
        <f t="shared" si="494"/>
        <v>0</v>
      </c>
      <c r="AM277" s="43">
        <f t="shared" si="495"/>
        <v>0</v>
      </c>
      <c r="AN277" s="43">
        <f t="shared" si="496"/>
        <v>0</v>
      </c>
      <c r="AO277" s="43">
        <f t="shared" si="497"/>
        <v>0</v>
      </c>
    </row>
    <row r="278" spans="1:41" ht="16.399999999999999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9">
        <f>SUMIF(Dec!$A:$A,TB!$A278,Dec!$H:$H)</f>
        <v>0</v>
      </c>
      <c r="O278" s="188"/>
      <c r="P278" s="188"/>
      <c r="Q278" s="183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86"/>
        <v>0</v>
      </c>
      <c r="AE278" s="43">
        <f t="shared" si="487"/>
        <v>0</v>
      </c>
      <c r="AF278" s="43">
        <f t="shared" si="488"/>
        <v>0</v>
      </c>
      <c r="AG278" s="43">
        <f t="shared" si="489"/>
        <v>0</v>
      </c>
      <c r="AH278" s="43">
        <f t="shared" si="490"/>
        <v>0</v>
      </c>
      <c r="AI278" s="43">
        <f t="shared" si="491"/>
        <v>0</v>
      </c>
      <c r="AJ278" s="43">
        <f t="shared" si="492"/>
        <v>0</v>
      </c>
      <c r="AK278" s="43">
        <f t="shared" si="493"/>
        <v>0</v>
      </c>
      <c r="AL278" s="43">
        <f t="shared" si="494"/>
        <v>0</v>
      </c>
      <c r="AM278" s="43">
        <f t="shared" si="495"/>
        <v>0</v>
      </c>
      <c r="AN278" s="43">
        <f t="shared" si="496"/>
        <v>0</v>
      </c>
      <c r="AO278" s="43">
        <f t="shared" si="497"/>
        <v>0</v>
      </c>
    </row>
    <row r="279" spans="1:41" ht="16.399999999999999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9">
        <f>SUMIF(Dec!$A:$A,TB!$A279,Dec!$H:$H)</f>
        <v>0</v>
      </c>
      <c r="O279" s="188"/>
      <c r="P279" s="188"/>
      <c r="Q279" s="183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86"/>
        <v>0</v>
      </c>
      <c r="AE279" s="43">
        <f t="shared" si="487"/>
        <v>0</v>
      </c>
      <c r="AF279" s="43">
        <f t="shared" si="488"/>
        <v>0</v>
      </c>
      <c r="AG279" s="43">
        <f t="shared" si="489"/>
        <v>0</v>
      </c>
      <c r="AH279" s="43">
        <f t="shared" si="490"/>
        <v>0</v>
      </c>
      <c r="AI279" s="43">
        <f t="shared" si="491"/>
        <v>0</v>
      </c>
      <c r="AJ279" s="43">
        <f t="shared" si="492"/>
        <v>0</v>
      </c>
      <c r="AK279" s="43">
        <f t="shared" si="493"/>
        <v>0</v>
      </c>
      <c r="AL279" s="43">
        <f t="shared" si="494"/>
        <v>0</v>
      </c>
      <c r="AM279" s="43">
        <f t="shared" si="495"/>
        <v>0</v>
      </c>
      <c r="AN279" s="43">
        <f t="shared" si="496"/>
        <v>0</v>
      </c>
      <c r="AO279" s="43">
        <f t="shared" si="497"/>
        <v>0</v>
      </c>
    </row>
    <row r="280" spans="1:41" ht="16.399999999999999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9">
        <f>SUMIF(Dec!$A:$A,TB!$A280,Dec!$H:$H)</f>
        <v>0</v>
      </c>
      <c r="O280" s="188"/>
      <c r="P280" s="188"/>
      <c r="Q280" s="18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86"/>
        <v>0</v>
      </c>
      <c r="AE280" s="43">
        <f t="shared" si="487"/>
        <v>0</v>
      </c>
      <c r="AF280" s="43">
        <f t="shared" si="488"/>
        <v>0</v>
      </c>
      <c r="AG280" s="43">
        <f t="shared" si="489"/>
        <v>0</v>
      </c>
      <c r="AH280" s="43">
        <f t="shared" si="490"/>
        <v>0</v>
      </c>
      <c r="AI280" s="43">
        <f t="shared" si="491"/>
        <v>0</v>
      </c>
      <c r="AJ280" s="43">
        <f t="shared" si="492"/>
        <v>0</v>
      </c>
      <c r="AK280" s="43">
        <f t="shared" si="493"/>
        <v>0</v>
      </c>
      <c r="AL280" s="43">
        <f t="shared" si="494"/>
        <v>0</v>
      </c>
      <c r="AM280" s="43">
        <f t="shared" si="495"/>
        <v>0</v>
      </c>
      <c r="AN280" s="43">
        <f t="shared" si="496"/>
        <v>0</v>
      </c>
      <c r="AO280" s="43">
        <f t="shared" si="497"/>
        <v>0</v>
      </c>
    </row>
    <row r="281" spans="1:41" ht="16.399999999999999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9">
        <f>SUMIF(Dec!$A:$A,TB!$A281,Dec!$H:$H)</f>
        <v>0</v>
      </c>
      <c r="O281" s="188"/>
      <c r="P281" s="188"/>
      <c r="Q281" s="18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86"/>
        <v>0</v>
      </c>
      <c r="AE281" s="43">
        <f t="shared" si="487"/>
        <v>0</v>
      </c>
      <c r="AF281" s="43">
        <f t="shared" si="488"/>
        <v>0</v>
      </c>
      <c r="AG281" s="43">
        <f t="shared" si="489"/>
        <v>0</v>
      </c>
      <c r="AH281" s="43">
        <f t="shared" si="490"/>
        <v>0</v>
      </c>
      <c r="AI281" s="43">
        <f t="shared" si="491"/>
        <v>0</v>
      </c>
      <c r="AJ281" s="43">
        <f t="shared" si="492"/>
        <v>0</v>
      </c>
      <c r="AK281" s="43">
        <f t="shared" si="493"/>
        <v>0</v>
      </c>
      <c r="AL281" s="43">
        <f t="shared" si="494"/>
        <v>0</v>
      </c>
      <c r="AM281" s="43">
        <f t="shared" si="495"/>
        <v>0</v>
      </c>
      <c r="AN281" s="43">
        <f t="shared" si="496"/>
        <v>0</v>
      </c>
      <c r="AO281" s="43">
        <f t="shared" si="497"/>
        <v>0</v>
      </c>
    </row>
    <row r="282" spans="1:41" ht="16.399999999999999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9">
        <f>SUMIF(Dec!$A:$A,TB!$A282,Dec!$H:$H)</f>
        <v>0</v>
      </c>
      <c r="O282" s="188"/>
      <c r="P282" s="188"/>
      <c r="Q282" s="18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86"/>
        <v>0</v>
      </c>
      <c r="AE282" s="43">
        <f t="shared" si="487"/>
        <v>0</v>
      </c>
      <c r="AF282" s="43">
        <f t="shared" si="488"/>
        <v>0</v>
      </c>
      <c r="AG282" s="43">
        <f t="shared" si="489"/>
        <v>0</v>
      </c>
      <c r="AH282" s="43">
        <f t="shared" si="490"/>
        <v>0</v>
      </c>
      <c r="AI282" s="43">
        <f t="shared" si="491"/>
        <v>0</v>
      </c>
      <c r="AJ282" s="43">
        <f t="shared" si="492"/>
        <v>0</v>
      </c>
      <c r="AK282" s="43">
        <f t="shared" si="493"/>
        <v>0</v>
      </c>
      <c r="AL282" s="43">
        <f t="shared" si="494"/>
        <v>0</v>
      </c>
      <c r="AM282" s="43">
        <f t="shared" si="495"/>
        <v>0</v>
      </c>
      <c r="AN282" s="43">
        <f t="shared" si="496"/>
        <v>0</v>
      </c>
      <c r="AO282" s="43">
        <f t="shared" si="497"/>
        <v>0</v>
      </c>
    </row>
    <row r="283" spans="1:41" ht="16.399999999999999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9">
        <f>SUMIF(Dec!$A:$A,TB!$A283,Dec!$H:$H)</f>
        <v>0</v>
      </c>
      <c r="O283" s="188"/>
      <c r="P283" s="188"/>
      <c r="Q283" s="183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86"/>
        <v>0</v>
      </c>
      <c r="AE283" s="43">
        <f t="shared" si="487"/>
        <v>0</v>
      </c>
      <c r="AF283" s="43">
        <f t="shared" si="488"/>
        <v>0</v>
      </c>
      <c r="AG283" s="43">
        <f t="shared" si="489"/>
        <v>0</v>
      </c>
      <c r="AH283" s="43">
        <f t="shared" si="490"/>
        <v>0</v>
      </c>
      <c r="AI283" s="43">
        <f t="shared" si="491"/>
        <v>0</v>
      </c>
      <c r="AJ283" s="43">
        <f t="shared" si="492"/>
        <v>0</v>
      </c>
      <c r="AK283" s="43">
        <f t="shared" si="493"/>
        <v>0</v>
      </c>
      <c r="AL283" s="43">
        <f t="shared" si="494"/>
        <v>0</v>
      </c>
      <c r="AM283" s="43">
        <f t="shared" si="495"/>
        <v>0</v>
      </c>
      <c r="AN283" s="43">
        <f t="shared" si="496"/>
        <v>0</v>
      </c>
      <c r="AO283" s="43">
        <f t="shared" si="497"/>
        <v>0</v>
      </c>
    </row>
    <row r="284" spans="1:41" ht="16.399999999999999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9">
        <f>SUMIF(Dec!$A:$A,TB!$A284,Dec!$H:$H)</f>
        <v>0</v>
      </c>
      <c r="O284" s="188"/>
      <c r="P284" s="188"/>
      <c r="Q284" s="18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86"/>
        <v>0</v>
      </c>
      <c r="AE284" s="43">
        <f t="shared" si="487"/>
        <v>0</v>
      </c>
      <c r="AF284" s="43">
        <f t="shared" si="488"/>
        <v>0</v>
      </c>
      <c r="AG284" s="43">
        <f t="shared" si="489"/>
        <v>0</v>
      </c>
      <c r="AH284" s="43">
        <f t="shared" si="490"/>
        <v>0</v>
      </c>
      <c r="AI284" s="43">
        <f t="shared" si="491"/>
        <v>0</v>
      </c>
      <c r="AJ284" s="43">
        <f t="shared" si="492"/>
        <v>0</v>
      </c>
      <c r="AK284" s="43">
        <f t="shared" si="493"/>
        <v>0</v>
      </c>
      <c r="AL284" s="43">
        <f t="shared" si="494"/>
        <v>0</v>
      </c>
      <c r="AM284" s="43">
        <f t="shared" si="495"/>
        <v>0</v>
      </c>
      <c r="AN284" s="43">
        <f t="shared" si="496"/>
        <v>0</v>
      </c>
      <c r="AO284" s="43">
        <f t="shared" si="497"/>
        <v>0</v>
      </c>
    </row>
    <row r="285" spans="1:41" ht="16.399999999999999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9">
        <f>SUMIF(Dec!$A:$A,TB!$A285,Dec!$H:$H)</f>
        <v>0</v>
      </c>
      <c r="O285" s="188"/>
      <c r="P285" s="188"/>
      <c r="Q285" s="18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86"/>
        <v>0</v>
      </c>
      <c r="AE285" s="43">
        <f t="shared" si="487"/>
        <v>0</v>
      </c>
      <c r="AF285" s="43">
        <f t="shared" si="488"/>
        <v>0</v>
      </c>
      <c r="AG285" s="43">
        <f t="shared" si="489"/>
        <v>0</v>
      </c>
      <c r="AH285" s="43">
        <f t="shared" si="490"/>
        <v>0</v>
      </c>
      <c r="AI285" s="43">
        <f t="shared" si="491"/>
        <v>0</v>
      </c>
      <c r="AJ285" s="43">
        <f t="shared" si="492"/>
        <v>0</v>
      </c>
      <c r="AK285" s="43">
        <f t="shared" si="493"/>
        <v>0</v>
      </c>
      <c r="AL285" s="43">
        <f t="shared" si="494"/>
        <v>0</v>
      </c>
      <c r="AM285" s="43">
        <f t="shared" si="495"/>
        <v>0</v>
      </c>
      <c r="AN285" s="43">
        <f t="shared" si="496"/>
        <v>0</v>
      </c>
      <c r="AO285" s="43">
        <f t="shared" si="497"/>
        <v>0</v>
      </c>
    </row>
    <row r="286" spans="1:41" ht="16.399999999999999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9">
        <f>SUMIF(Dec!$A:$A,TB!$A286,Dec!$H:$H)</f>
        <v>0</v>
      </c>
      <c r="O286" s="188"/>
      <c r="P286" s="188"/>
      <c r="Q286" s="18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86"/>
        <v>0</v>
      </c>
      <c r="AE286" s="43">
        <f t="shared" si="487"/>
        <v>0</v>
      </c>
      <c r="AF286" s="43">
        <f t="shared" si="488"/>
        <v>0</v>
      </c>
      <c r="AG286" s="43">
        <f t="shared" si="489"/>
        <v>0</v>
      </c>
      <c r="AH286" s="43">
        <f t="shared" si="490"/>
        <v>0</v>
      </c>
      <c r="AI286" s="43">
        <f t="shared" si="491"/>
        <v>0</v>
      </c>
      <c r="AJ286" s="43">
        <f t="shared" si="492"/>
        <v>0</v>
      </c>
      <c r="AK286" s="43">
        <f t="shared" si="493"/>
        <v>0</v>
      </c>
      <c r="AL286" s="43">
        <f t="shared" si="494"/>
        <v>0</v>
      </c>
      <c r="AM286" s="43">
        <f t="shared" si="495"/>
        <v>0</v>
      </c>
      <c r="AN286" s="43">
        <f t="shared" si="496"/>
        <v>0</v>
      </c>
      <c r="AO286" s="43">
        <f t="shared" si="497"/>
        <v>0</v>
      </c>
    </row>
    <row r="287" spans="1:41" ht="16.399999999999999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9">
        <f>SUMIF(Dec!$A:$A,TB!$A287,Dec!$H:$H)</f>
        <v>0</v>
      </c>
      <c r="O287" s="188"/>
      <c r="P287" s="188"/>
      <c r="Q287" s="18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86"/>
        <v>0</v>
      </c>
      <c r="AE287" s="43">
        <f t="shared" si="487"/>
        <v>0</v>
      </c>
      <c r="AF287" s="43">
        <f t="shared" si="488"/>
        <v>0</v>
      </c>
      <c r="AG287" s="43">
        <f t="shared" si="489"/>
        <v>0</v>
      </c>
      <c r="AH287" s="43">
        <f t="shared" si="490"/>
        <v>0</v>
      </c>
      <c r="AI287" s="43">
        <f t="shared" si="491"/>
        <v>0</v>
      </c>
      <c r="AJ287" s="43">
        <f t="shared" si="492"/>
        <v>0</v>
      </c>
      <c r="AK287" s="43">
        <f t="shared" si="493"/>
        <v>0</v>
      </c>
      <c r="AL287" s="43">
        <f t="shared" si="494"/>
        <v>0</v>
      </c>
      <c r="AM287" s="43">
        <f t="shared" si="495"/>
        <v>0</v>
      </c>
      <c r="AN287" s="43">
        <f t="shared" si="496"/>
        <v>0</v>
      </c>
      <c r="AO287" s="43">
        <f t="shared" si="497"/>
        <v>0</v>
      </c>
    </row>
    <row r="288" spans="1:41" ht="16.399999999999999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9">
        <f>SUMIF(Dec!$A:$A,TB!$A288,Dec!$H:$H)</f>
        <v>0</v>
      </c>
      <c r="O288" s="188"/>
      <c r="P288" s="188"/>
      <c r="Q288" s="18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86"/>
        <v>0</v>
      </c>
      <c r="AE288" s="43">
        <f t="shared" si="487"/>
        <v>0</v>
      </c>
      <c r="AF288" s="43">
        <f t="shared" si="488"/>
        <v>0</v>
      </c>
      <c r="AG288" s="43">
        <f t="shared" si="489"/>
        <v>0</v>
      </c>
      <c r="AH288" s="43">
        <f t="shared" si="490"/>
        <v>0</v>
      </c>
      <c r="AI288" s="43">
        <f t="shared" si="491"/>
        <v>0</v>
      </c>
      <c r="AJ288" s="43">
        <f t="shared" si="492"/>
        <v>0</v>
      </c>
      <c r="AK288" s="43">
        <f t="shared" si="493"/>
        <v>0</v>
      </c>
      <c r="AL288" s="43">
        <f t="shared" si="494"/>
        <v>0</v>
      </c>
      <c r="AM288" s="43">
        <f t="shared" si="495"/>
        <v>0</v>
      </c>
      <c r="AN288" s="43">
        <f t="shared" si="496"/>
        <v>0</v>
      </c>
      <c r="AO288" s="43">
        <f t="shared" si="497"/>
        <v>0</v>
      </c>
    </row>
    <row r="289" spans="1:41" ht="16.399999999999999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9">
        <f>SUMIF(Dec!$A:$A,TB!$A289,Dec!$H:$H)</f>
        <v>0</v>
      </c>
      <c r="O289" s="188"/>
      <c r="P289" s="188"/>
      <c r="Q289" s="183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86"/>
        <v>0</v>
      </c>
      <c r="AE289" s="43">
        <f t="shared" si="487"/>
        <v>0</v>
      </c>
      <c r="AF289" s="43">
        <f t="shared" si="488"/>
        <v>0</v>
      </c>
      <c r="AG289" s="43">
        <f t="shared" si="489"/>
        <v>0</v>
      </c>
      <c r="AH289" s="43">
        <f t="shared" si="490"/>
        <v>0</v>
      </c>
      <c r="AI289" s="43">
        <f t="shared" si="491"/>
        <v>0</v>
      </c>
      <c r="AJ289" s="43">
        <f t="shared" si="492"/>
        <v>0</v>
      </c>
      <c r="AK289" s="43">
        <f t="shared" si="493"/>
        <v>0</v>
      </c>
      <c r="AL289" s="43">
        <f t="shared" si="494"/>
        <v>0</v>
      </c>
      <c r="AM289" s="43">
        <f t="shared" si="495"/>
        <v>0</v>
      </c>
      <c r="AN289" s="43">
        <f t="shared" si="496"/>
        <v>0</v>
      </c>
      <c r="AO289" s="43">
        <f t="shared" si="497"/>
        <v>0</v>
      </c>
    </row>
    <row r="290" spans="1:41" ht="16.399999999999999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9">
        <f>SUMIF(Dec!$A:$A,TB!$A290,Dec!$H:$H)</f>
        <v>0</v>
      </c>
      <c r="O290" s="188"/>
      <c r="P290" s="188"/>
      <c r="Q290" s="183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86"/>
        <v>0</v>
      </c>
      <c r="AE290" s="43">
        <f t="shared" si="487"/>
        <v>0</v>
      </c>
      <c r="AF290" s="43">
        <f t="shared" si="488"/>
        <v>0</v>
      </c>
      <c r="AG290" s="43">
        <f t="shared" si="489"/>
        <v>0</v>
      </c>
      <c r="AH290" s="43">
        <f t="shared" si="490"/>
        <v>0</v>
      </c>
      <c r="AI290" s="43">
        <f t="shared" si="491"/>
        <v>0</v>
      </c>
      <c r="AJ290" s="43">
        <f t="shared" si="492"/>
        <v>0</v>
      </c>
      <c r="AK290" s="43">
        <f t="shared" si="493"/>
        <v>0</v>
      </c>
      <c r="AL290" s="43">
        <f t="shared" si="494"/>
        <v>0</v>
      </c>
      <c r="AM290" s="43">
        <f t="shared" si="495"/>
        <v>0</v>
      </c>
      <c r="AN290" s="43">
        <f t="shared" si="496"/>
        <v>0</v>
      </c>
      <c r="AO290" s="43">
        <f t="shared" si="497"/>
        <v>0</v>
      </c>
    </row>
    <row r="291" spans="1:41" ht="16.399999999999999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9">
        <f>SUMIF(Dec!$A:$A,TB!$A291,Dec!$H:$H)</f>
        <v>0</v>
      </c>
      <c r="O291" s="188"/>
      <c r="P291" s="188"/>
      <c r="Q291" s="18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86"/>
        <v>0</v>
      </c>
      <c r="AE291" s="43">
        <f t="shared" si="487"/>
        <v>0</v>
      </c>
      <c r="AF291" s="43">
        <f t="shared" si="488"/>
        <v>0</v>
      </c>
      <c r="AG291" s="43">
        <f t="shared" si="489"/>
        <v>0</v>
      </c>
      <c r="AH291" s="43">
        <f t="shared" si="490"/>
        <v>0</v>
      </c>
      <c r="AI291" s="43">
        <f t="shared" si="491"/>
        <v>0</v>
      </c>
      <c r="AJ291" s="43">
        <f t="shared" si="492"/>
        <v>0</v>
      </c>
      <c r="AK291" s="43">
        <f t="shared" si="493"/>
        <v>0</v>
      </c>
      <c r="AL291" s="43">
        <f t="shared" si="494"/>
        <v>0</v>
      </c>
      <c r="AM291" s="43">
        <f t="shared" si="495"/>
        <v>0</v>
      </c>
      <c r="AN291" s="43">
        <f t="shared" si="496"/>
        <v>0</v>
      </c>
      <c r="AO291" s="43">
        <f t="shared" si="497"/>
        <v>0</v>
      </c>
    </row>
    <row r="292" spans="1:41" ht="16.399999999999999" customHeight="1">
      <c r="A292" s="13" t="s">
        <v>274</v>
      </c>
      <c r="B292" s="14" t="s">
        <v>206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9">
        <f>SUMIF(Dec!$A:$A,TB!$A292,Dec!$H:$H)</f>
        <v>0</v>
      </c>
      <c r="O292" s="188"/>
      <c r="P292" s="188"/>
      <c r="Q292" s="183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86"/>
        <v>0</v>
      </c>
      <c r="AE292" s="43">
        <f t="shared" si="487"/>
        <v>0</v>
      </c>
      <c r="AF292" s="43">
        <f t="shared" si="488"/>
        <v>0</v>
      </c>
      <c r="AG292" s="43">
        <f t="shared" si="489"/>
        <v>0</v>
      </c>
      <c r="AH292" s="43">
        <f t="shared" si="490"/>
        <v>0</v>
      </c>
      <c r="AI292" s="43">
        <f t="shared" si="491"/>
        <v>0</v>
      </c>
      <c r="AJ292" s="43">
        <f t="shared" si="492"/>
        <v>0</v>
      </c>
      <c r="AK292" s="43">
        <f t="shared" si="493"/>
        <v>0</v>
      </c>
      <c r="AL292" s="43">
        <f t="shared" si="494"/>
        <v>0</v>
      </c>
      <c r="AM292" s="43">
        <f t="shared" si="495"/>
        <v>0</v>
      </c>
      <c r="AN292" s="43">
        <f t="shared" si="496"/>
        <v>0</v>
      </c>
      <c r="AO292" s="43">
        <f t="shared" si="497"/>
        <v>0</v>
      </c>
    </row>
    <row r="293" spans="1:41" ht="16.399999999999999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9">
        <f>SUMIF(Dec!$A:$A,TB!$A293,Dec!$H:$H)</f>
        <v>0</v>
      </c>
      <c r="O293" s="188"/>
      <c r="P293" s="188"/>
      <c r="Q293" s="183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86"/>
        <v>0</v>
      </c>
      <c r="AE293" s="43">
        <f t="shared" si="487"/>
        <v>0</v>
      </c>
      <c r="AF293" s="43">
        <f t="shared" si="488"/>
        <v>0</v>
      </c>
      <c r="AG293" s="43">
        <f t="shared" si="489"/>
        <v>0</v>
      </c>
      <c r="AH293" s="43">
        <f t="shared" si="490"/>
        <v>0</v>
      </c>
      <c r="AI293" s="43">
        <f t="shared" si="491"/>
        <v>0</v>
      </c>
      <c r="AJ293" s="43">
        <f t="shared" si="492"/>
        <v>0</v>
      </c>
      <c r="AK293" s="43">
        <f t="shared" si="493"/>
        <v>0</v>
      </c>
      <c r="AL293" s="43">
        <f t="shared" si="494"/>
        <v>0</v>
      </c>
      <c r="AM293" s="43">
        <f t="shared" si="495"/>
        <v>0</v>
      </c>
      <c r="AN293" s="43">
        <f t="shared" si="496"/>
        <v>0</v>
      </c>
      <c r="AO293" s="43">
        <f t="shared" si="497"/>
        <v>0</v>
      </c>
    </row>
    <row r="294" spans="1:41" ht="16.399999999999999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9">
        <f>SUMIF(Dec!$A:$A,TB!$A294,Dec!$H:$H)</f>
        <v>0</v>
      </c>
      <c r="O294" s="188"/>
      <c r="P294" s="188"/>
      <c r="Q294" s="183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86"/>
        <v>0</v>
      </c>
      <c r="AE294" s="43">
        <f t="shared" si="487"/>
        <v>0</v>
      </c>
      <c r="AF294" s="43">
        <f t="shared" si="488"/>
        <v>0</v>
      </c>
      <c r="AG294" s="43">
        <f t="shared" si="489"/>
        <v>0</v>
      </c>
      <c r="AH294" s="43">
        <f t="shared" si="490"/>
        <v>0</v>
      </c>
      <c r="AI294" s="43">
        <f t="shared" si="491"/>
        <v>0</v>
      </c>
      <c r="AJ294" s="43">
        <f t="shared" si="492"/>
        <v>0</v>
      </c>
      <c r="AK294" s="43">
        <f t="shared" si="493"/>
        <v>0</v>
      </c>
      <c r="AL294" s="43">
        <f t="shared" si="494"/>
        <v>0</v>
      </c>
      <c r="AM294" s="43">
        <f t="shared" si="495"/>
        <v>0</v>
      </c>
      <c r="AN294" s="43">
        <f t="shared" si="496"/>
        <v>0</v>
      </c>
      <c r="AO294" s="43">
        <f t="shared" si="497"/>
        <v>0</v>
      </c>
    </row>
    <row r="295" spans="1:41" ht="16.399999999999999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9">
        <f>SUMIF(Dec!$A:$A,TB!$A295,Dec!$H:$H)</f>
        <v>0</v>
      </c>
      <c r="O295" s="188"/>
      <c r="P295" s="188"/>
      <c r="Q295" s="183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86"/>
        <v>0</v>
      </c>
      <c r="AE295" s="43">
        <f t="shared" si="487"/>
        <v>0</v>
      </c>
      <c r="AF295" s="43">
        <f t="shared" si="488"/>
        <v>0</v>
      </c>
      <c r="AG295" s="43">
        <f t="shared" si="489"/>
        <v>0</v>
      </c>
      <c r="AH295" s="43">
        <f t="shared" si="490"/>
        <v>0</v>
      </c>
      <c r="AI295" s="43">
        <f t="shared" si="491"/>
        <v>0</v>
      </c>
      <c r="AJ295" s="43">
        <f t="shared" si="492"/>
        <v>0</v>
      </c>
      <c r="AK295" s="43">
        <f t="shared" si="493"/>
        <v>0</v>
      </c>
      <c r="AL295" s="43">
        <f t="shared" si="494"/>
        <v>0</v>
      </c>
      <c r="AM295" s="43">
        <f t="shared" si="495"/>
        <v>0</v>
      </c>
      <c r="AN295" s="43">
        <f t="shared" si="496"/>
        <v>0</v>
      </c>
      <c r="AO295" s="43">
        <f t="shared" si="497"/>
        <v>0</v>
      </c>
    </row>
    <row r="296" spans="1:41" ht="16.399999999999999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9">
        <f>SUMIF(Dec!$A:$A,TB!$A296,Dec!$H:$H)</f>
        <v>0</v>
      </c>
      <c r="O296" s="188"/>
      <c r="P296" s="188"/>
      <c r="Q296" s="183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86"/>
        <v>0</v>
      </c>
      <c r="AE296" s="43">
        <f t="shared" si="487"/>
        <v>0</v>
      </c>
      <c r="AF296" s="43">
        <f t="shared" si="488"/>
        <v>0</v>
      </c>
      <c r="AG296" s="43">
        <f t="shared" si="489"/>
        <v>0</v>
      </c>
      <c r="AH296" s="43">
        <f t="shared" si="490"/>
        <v>0</v>
      </c>
      <c r="AI296" s="43">
        <f t="shared" si="491"/>
        <v>0</v>
      </c>
      <c r="AJ296" s="43">
        <f t="shared" si="492"/>
        <v>0</v>
      </c>
      <c r="AK296" s="43">
        <f t="shared" si="493"/>
        <v>0</v>
      </c>
      <c r="AL296" s="43">
        <f t="shared" si="494"/>
        <v>0</v>
      </c>
      <c r="AM296" s="43">
        <f t="shared" si="495"/>
        <v>0</v>
      </c>
      <c r="AN296" s="43">
        <f t="shared" si="496"/>
        <v>0</v>
      </c>
      <c r="AO296" s="43">
        <f t="shared" si="497"/>
        <v>0</v>
      </c>
    </row>
    <row r="297" spans="1:41" ht="16.399999999999999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9">
        <f>SUMIF(Dec!$A:$A,TB!$A297,Dec!$H:$H)</f>
        <v>0</v>
      </c>
      <c r="O297" s="188"/>
      <c r="P297" s="188"/>
      <c r="Q297" s="183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86"/>
        <v>0</v>
      </c>
      <c r="AE297" s="43">
        <f t="shared" si="487"/>
        <v>0</v>
      </c>
      <c r="AF297" s="43">
        <f t="shared" si="488"/>
        <v>0</v>
      </c>
      <c r="AG297" s="43">
        <f t="shared" si="489"/>
        <v>0</v>
      </c>
      <c r="AH297" s="43">
        <f t="shared" si="490"/>
        <v>0</v>
      </c>
      <c r="AI297" s="43">
        <f t="shared" si="491"/>
        <v>0</v>
      </c>
      <c r="AJ297" s="43">
        <f t="shared" si="492"/>
        <v>0</v>
      </c>
      <c r="AK297" s="43">
        <f t="shared" si="493"/>
        <v>0</v>
      </c>
      <c r="AL297" s="43">
        <f t="shared" si="494"/>
        <v>0</v>
      </c>
      <c r="AM297" s="43">
        <f t="shared" si="495"/>
        <v>0</v>
      </c>
      <c r="AN297" s="43">
        <f t="shared" si="496"/>
        <v>0</v>
      </c>
      <c r="AO297" s="43">
        <f t="shared" si="497"/>
        <v>0</v>
      </c>
    </row>
    <row r="298" spans="1:41" ht="16.399999999999999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9">
        <f>SUMIF(Dec!$A:$A,TB!$A298,Dec!$H:$H)</f>
        <v>0</v>
      </c>
      <c r="O298" s="188"/>
      <c r="P298" s="188"/>
      <c r="Q298" s="183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86"/>
        <v>0</v>
      </c>
      <c r="AE298" s="43">
        <f t="shared" si="487"/>
        <v>0</v>
      </c>
      <c r="AF298" s="43">
        <f t="shared" si="488"/>
        <v>0</v>
      </c>
      <c r="AG298" s="43">
        <f t="shared" si="489"/>
        <v>0</v>
      </c>
      <c r="AH298" s="43">
        <f t="shared" si="490"/>
        <v>0</v>
      </c>
      <c r="AI298" s="43">
        <f t="shared" si="491"/>
        <v>0</v>
      </c>
      <c r="AJ298" s="43">
        <f t="shared" si="492"/>
        <v>0</v>
      </c>
      <c r="AK298" s="43">
        <f t="shared" si="493"/>
        <v>0</v>
      </c>
      <c r="AL298" s="43">
        <f t="shared" si="494"/>
        <v>0</v>
      </c>
      <c r="AM298" s="43">
        <f t="shared" si="495"/>
        <v>0</v>
      </c>
      <c r="AN298" s="43">
        <f t="shared" si="496"/>
        <v>0</v>
      </c>
      <c r="AO298" s="43">
        <f t="shared" si="497"/>
        <v>0</v>
      </c>
    </row>
    <row r="299" spans="1:41" ht="16.399999999999999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9">
        <f>SUMIF(Dec!$A:$A,TB!$A299,Dec!$H:$H)</f>
        <v>0</v>
      </c>
      <c r="O299" s="188"/>
      <c r="P299" s="188"/>
      <c r="Q299" s="183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86"/>
        <v>0</v>
      </c>
      <c r="AE299" s="43">
        <f t="shared" si="487"/>
        <v>0</v>
      </c>
      <c r="AF299" s="43">
        <f t="shared" si="488"/>
        <v>0</v>
      </c>
      <c r="AG299" s="43">
        <f t="shared" si="489"/>
        <v>0</v>
      </c>
      <c r="AH299" s="43">
        <f t="shared" si="490"/>
        <v>0</v>
      </c>
      <c r="AI299" s="43">
        <f t="shared" si="491"/>
        <v>0</v>
      </c>
      <c r="AJ299" s="43">
        <f t="shared" si="492"/>
        <v>0</v>
      </c>
      <c r="AK299" s="43">
        <f t="shared" si="493"/>
        <v>0</v>
      </c>
      <c r="AL299" s="43">
        <f t="shared" si="494"/>
        <v>0</v>
      </c>
      <c r="AM299" s="43">
        <f t="shared" si="495"/>
        <v>0</v>
      </c>
      <c r="AN299" s="43">
        <f t="shared" si="496"/>
        <v>0</v>
      </c>
      <c r="AO299" s="43">
        <f t="shared" si="497"/>
        <v>0</v>
      </c>
    </row>
    <row r="300" spans="1:41" ht="16.399999999999999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9">
        <f>SUMIF(Dec!$A:$A,TB!$A300,Dec!$H:$H)</f>
        <v>0</v>
      </c>
      <c r="O300" s="188"/>
      <c r="P300" s="188"/>
      <c r="Q300" s="183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86"/>
        <v>0</v>
      </c>
      <c r="AE300" s="43">
        <f t="shared" si="487"/>
        <v>0</v>
      </c>
      <c r="AF300" s="43">
        <f t="shared" si="488"/>
        <v>0</v>
      </c>
      <c r="AG300" s="43">
        <f t="shared" si="489"/>
        <v>0</v>
      </c>
      <c r="AH300" s="43">
        <f t="shared" si="490"/>
        <v>0</v>
      </c>
      <c r="AI300" s="43">
        <f t="shared" si="491"/>
        <v>0</v>
      </c>
      <c r="AJ300" s="43">
        <f t="shared" si="492"/>
        <v>0</v>
      </c>
      <c r="AK300" s="43">
        <f t="shared" si="493"/>
        <v>0</v>
      </c>
      <c r="AL300" s="43">
        <f t="shared" si="494"/>
        <v>0</v>
      </c>
      <c r="AM300" s="43">
        <f t="shared" si="495"/>
        <v>0</v>
      </c>
      <c r="AN300" s="43">
        <f t="shared" si="496"/>
        <v>0</v>
      </c>
      <c r="AO300" s="43">
        <f t="shared" si="497"/>
        <v>0</v>
      </c>
    </row>
    <row r="301" spans="1:41" ht="16.399999999999999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9">
        <f>SUMIF(Dec!$A:$A,TB!$A301,Dec!$H:$H)</f>
        <v>0</v>
      </c>
      <c r="O301" s="188"/>
      <c r="P301" s="188"/>
      <c r="Q301" s="18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86"/>
        <v>0</v>
      </c>
      <c r="AE301" s="43">
        <f t="shared" si="487"/>
        <v>0</v>
      </c>
      <c r="AF301" s="43">
        <f t="shared" si="488"/>
        <v>0</v>
      </c>
      <c r="AG301" s="43">
        <f t="shared" si="489"/>
        <v>0</v>
      </c>
      <c r="AH301" s="43">
        <f t="shared" si="490"/>
        <v>0</v>
      </c>
      <c r="AI301" s="43">
        <f t="shared" si="491"/>
        <v>0</v>
      </c>
      <c r="AJ301" s="43">
        <f t="shared" si="492"/>
        <v>0</v>
      </c>
      <c r="AK301" s="43">
        <f t="shared" si="493"/>
        <v>0</v>
      </c>
      <c r="AL301" s="43">
        <f t="shared" si="494"/>
        <v>0</v>
      </c>
      <c r="AM301" s="43">
        <f t="shared" si="495"/>
        <v>0</v>
      </c>
      <c r="AN301" s="43">
        <f t="shared" si="496"/>
        <v>0</v>
      </c>
      <c r="AO301" s="43">
        <f t="shared" si="497"/>
        <v>0</v>
      </c>
    </row>
    <row r="302" spans="1:41" ht="16.399999999999999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9">
        <f>SUMIF(Dec!$A:$A,TB!$A302,Dec!$H:$H)</f>
        <v>0</v>
      </c>
      <c r="O302" s="188"/>
      <c r="P302" s="188"/>
      <c r="Q302" s="18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86"/>
        <v>0</v>
      </c>
      <c r="AE302" s="43">
        <f t="shared" si="487"/>
        <v>0</v>
      </c>
      <c r="AF302" s="43">
        <f t="shared" si="488"/>
        <v>0</v>
      </c>
      <c r="AG302" s="43">
        <f t="shared" si="489"/>
        <v>0</v>
      </c>
      <c r="AH302" s="43">
        <f t="shared" si="490"/>
        <v>0</v>
      </c>
      <c r="AI302" s="43">
        <f t="shared" si="491"/>
        <v>0</v>
      </c>
      <c r="AJ302" s="43">
        <f t="shared" si="492"/>
        <v>0</v>
      </c>
      <c r="AK302" s="43">
        <f t="shared" si="493"/>
        <v>0</v>
      </c>
      <c r="AL302" s="43">
        <f t="shared" si="494"/>
        <v>0</v>
      </c>
      <c r="AM302" s="43">
        <f t="shared" si="495"/>
        <v>0</v>
      </c>
      <c r="AN302" s="43">
        <f t="shared" si="496"/>
        <v>0</v>
      </c>
      <c r="AO302" s="43">
        <f t="shared" si="497"/>
        <v>0</v>
      </c>
    </row>
    <row r="303" spans="1:41" ht="16.399999999999999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9">
        <f>SUMIF(Dec!$A:$A,TB!$A303,Dec!$H:$H)</f>
        <v>0</v>
      </c>
      <c r="O303" s="188"/>
      <c r="P303" s="188"/>
      <c r="Q303" s="18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86"/>
        <v>0</v>
      </c>
      <c r="AE303" s="43">
        <f t="shared" si="487"/>
        <v>0</v>
      </c>
      <c r="AF303" s="43">
        <f t="shared" si="488"/>
        <v>0</v>
      </c>
      <c r="AG303" s="43">
        <f t="shared" si="489"/>
        <v>0</v>
      </c>
      <c r="AH303" s="43">
        <f t="shared" si="490"/>
        <v>0</v>
      </c>
      <c r="AI303" s="43">
        <f t="shared" si="491"/>
        <v>0</v>
      </c>
      <c r="AJ303" s="43">
        <f t="shared" si="492"/>
        <v>0</v>
      </c>
      <c r="AK303" s="43">
        <f t="shared" si="493"/>
        <v>0</v>
      </c>
      <c r="AL303" s="43">
        <f t="shared" si="494"/>
        <v>0</v>
      </c>
      <c r="AM303" s="43">
        <f t="shared" si="495"/>
        <v>0</v>
      </c>
      <c r="AN303" s="43">
        <f t="shared" si="496"/>
        <v>0</v>
      </c>
      <c r="AO303" s="43">
        <f t="shared" si="497"/>
        <v>0</v>
      </c>
    </row>
    <row r="304" spans="1:41" ht="16.399999999999999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9">
        <f>SUMIF(Dec!$A:$A,TB!$A304,Dec!$H:$H)</f>
        <v>0</v>
      </c>
      <c r="O304" s="188"/>
      <c r="P304" s="188"/>
      <c r="Q304" s="183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86"/>
        <v>0</v>
      </c>
      <c r="AE304" s="43">
        <f t="shared" si="487"/>
        <v>0</v>
      </c>
      <c r="AF304" s="43">
        <f t="shared" si="488"/>
        <v>0</v>
      </c>
      <c r="AG304" s="43">
        <f t="shared" si="489"/>
        <v>0</v>
      </c>
      <c r="AH304" s="43">
        <f t="shared" si="490"/>
        <v>0</v>
      </c>
      <c r="AI304" s="43">
        <f t="shared" si="491"/>
        <v>0</v>
      </c>
      <c r="AJ304" s="43">
        <f t="shared" si="492"/>
        <v>0</v>
      </c>
      <c r="AK304" s="43">
        <f t="shared" si="493"/>
        <v>0</v>
      </c>
      <c r="AL304" s="43">
        <f t="shared" si="494"/>
        <v>0</v>
      </c>
      <c r="AM304" s="43">
        <f t="shared" si="495"/>
        <v>0</v>
      </c>
      <c r="AN304" s="43">
        <f t="shared" si="496"/>
        <v>0</v>
      </c>
      <c r="AO304" s="43">
        <f t="shared" si="497"/>
        <v>0</v>
      </c>
    </row>
    <row r="305" spans="1:41" ht="16.399999999999999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79">
        <f>SUMIF(Dec!$A:$A,TB!$A305,Dec!$H:$H)</f>
        <v>0</v>
      </c>
      <c r="O305" s="188"/>
      <c r="P305" s="188"/>
      <c r="Q305" s="183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86"/>
        <v>0</v>
      </c>
      <c r="AE305" s="43">
        <f t="shared" si="487"/>
        <v>0</v>
      </c>
      <c r="AF305" s="43">
        <f t="shared" si="488"/>
        <v>0</v>
      </c>
      <c r="AG305" s="43">
        <f t="shared" si="489"/>
        <v>0</v>
      </c>
      <c r="AH305" s="43">
        <f t="shared" si="490"/>
        <v>0</v>
      </c>
      <c r="AI305" s="43">
        <f t="shared" si="491"/>
        <v>0</v>
      </c>
      <c r="AJ305" s="43">
        <f t="shared" si="492"/>
        <v>0</v>
      </c>
      <c r="AK305" s="43">
        <f t="shared" si="493"/>
        <v>0</v>
      </c>
      <c r="AL305" s="43">
        <f t="shared" si="494"/>
        <v>0</v>
      </c>
      <c r="AM305" s="43">
        <f t="shared" si="495"/>
        <v>0</v>
      </c>
      <c r="AN305" s="43">
        <f t="shared" si="496"/>
        <v>0</v>
      </c>
      <c r="AO305" s="43">
        <f t="shared" si="497"/>
        <v>0</v>
      </c>
    </row>
    <row r="306" spans="1:41" ht="16.399999999999999" customHeight="1">
      <c r="A306" s="17" t="s">
        <v>43</v>
      </c>
      <c r="B306" s="18"/>
      <c r="C306" s="19">
        <f t="shared" ref="C306" si="498">ROUND(SUM(C275:C305),2)</f>
        <v>0</v>
      </c>
      <c r="D306" s="19">
        <f t="shared" ref="D306:N306" si="499">ROUND(SUM(D275:D305),2)</f>
        <v>0</v>
      </c>
      <c r="E306" s="19">
        <f t="shared" si="499"/>
        <v>0</v>
      </c>
      <c r="F306" s="19">
        <f t="shared" si="499"/>
        <v>0</v>
      </c>
      <c r="G306" s="19">
        <f t="shared" si="499"/>
        <v>0</v>
      </c>
      <c r="H306" s="19">
        <f t="shared" si="499"/>
        <v>0</v>
      </c>
      <c r="I306" s="19">
        <f t="shared" si="499"/>
        <v>0</v>
      </c>
      <c r="J306" s="19">
        <f t="shared" si="499"/>
        <v>0</v>
      </c>
      <c r="K306" s="19">
        <f t="shared" si="499"/>
        <v>0</v>
      </c>
      <c r="L306" s="19">
        <f t="shared" si="499"/>
        <v>0</v>
      </c>
      <c r="M306" s="19">
        <f t="shared" si="499"/>
        <v>0</v>
      </c>
      <c r="N306" s="172">
        <f t="shared" si="499"/>
        <v>0</v>
      </c>
      <c r="O306" s="177"/>
      <c r="P306" s="177"/>
      <c r="Q306" s="173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" si="500">ROUND(SUM(AD275:AD305),2)</f>
        <v>0</v>
      </c>
      <c r="AE306" s="19">
        <f t="shared" ref="AE306:AO306" si="501">ROUND(SUM(AE275:AE305),2)</f>
        <v>0</v>
      </c>
      <c r="AF306" s="19">
        <f t="shared" si="501"/>
        <v>0</v>
      </c>
      <c r="AG306" s="19">
        <f t="shared" si="501"/>
        <v>0</v>
      </c>
      <c r="AH306" s="19">
        <f t="shared" si="501"/>
        <v>0</v>
      </c>
      <c r="AI306" s="19">
        <f t="shared" si="501"/>
        <v>0</v>
      </c>
      <c r="AJ306" s="19">
        <f t="shared" si="501"/>
        <v>0</v>
      </c>
      <c r="AK306" s="19">
        <f t="shared" si="501"/>
        <v>0</v>
      </c>
      <c r="AL306" s="19">
        <f t="shared" si="501"/>
        <v>0</v>
      </c>
      <c r="AM306" s="19">
        <f t="shared" si="501"/>
        <v>0</v>
      </c>
      <c r="AN306" s="19">
        <f t="shared" si="501"/>
        <v>0</v>
      </c>
      <c r="AO306" s="217">
        <f t="shared" si="501"/>
        <v>0</v>
      </c>
    </row>
    <row r="307" spans="1:41" ht="16.399999999999999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9">
        <f>SUMIF(Dec!$A:$A,TB!$A307,Dec!$H:$H)</f>
        <v>0</v>
      </c>
      <c r="O307" s="188"/>
      <c r="P307" s="188"/>
      <c r="Q307" s="183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502">ROUND(C307*AD$2,2)</f>
        <v>0</v>
      </c>
      <c r="AE307" s="43">
        <f t="shared" ref="AE307:AE309" si="503">ROUND(D307*AE$2,2)</f>
        <v>0</v>
      </c>
      <c r="AF307" s="43">
        <f t="shared" ref="AF307:AF309" si="504">ROUND(E307*AF$2,2)</f>
        <v>0</v>
      </c>
      <c r="AG307" s="43">
        <f t="shared" ref="AG307:AG309" si="505">ROUND(F307*AG$2,2)</f>
        <v>0</v>
      </c>
      <c r="AH307" s="43">
        <f t="shared" ref="AH307:AH309" si="506">ROUND(G307*AH$2,2)</f>
        <v>0</v>
      </c>
      <c r="AI307" s="43">
        <f t="shared" ref="AI307:AI309" si="507">ROUND(H307*AI$2,2)</f>
        <v>0</v>
      </c>
      <c r="AJ307" s="43">
        <f t="shared" ref="AJ307:AJ309" si="508">ROUND(I307*AJ$2,2)</f>
        <v>0</v>
      </c>
      <c r="AK307" s="43">
        <f t="shared" ref="AK307:AK309" si="509">ROUND(J307*AK$2,2)</f>
        <v>0</v>
      </c>
      <c r="AL307" s="43">
        <f t="shared" ref="AL307:AL309" si="510">ROUND(K307*AL$2,2)</f>
        <v>0</v>
      </c>
      <c r="AM307" s="43">
        <f t="shared" ref="AM307:AM309" si="511">ROUND(L307*AM$2,2)</f>
        <v>0</v>
      </c>
      <c r="AN307" s="43">
        <f t="shared" ref="AN307:AN309" si="512">ROUND(M307*AN$2,2)</f>
        <v>0</v>
      </c>
      <c r="AO307" s="43">
        <f t="shared" ref="AO307:AO309" si="513">ROUND(N307*AO$2,2)</f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9">
        <f>SUMIF(Dec!$A:$A,TB!$A308,Dec!$H:$H)</f>
        <v>0</v>
      </c>
      <c r="O308" s="188"/>
      <c r="P308" s="188"/>
      <c r="Q308" s="183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502"/>
        <v>0</v>
      </c>
      <c r="AE308" s="43">
        <f t="shared" si="503"/>
        <v>0</v>
      </c>
      <c r="AF308" s="43">
        <f t="shared" si="504"/>
        <v>0</v>
      </c>
      <c r="AG308" s="43">
        <f t="shared" si="505"/>
        <v>0</v>
      </c>
      <c r="AH308" s="43">
        <f t="shared" si="506"/>
        <v>0</v>
      </c>
      <c r="AI308" s="43">
        <f t="shared" si="507"/>
        <v>0</v>
      </c>
      <c r="AJ308" s="43">
        <f t="shared" si="508"/>
        <v>0</v>
      </c>
      <c r="AK308" s="43">
        <f t="shared" si="509"/>
        <v>0</v>
      </c>
      <c r="AL308" s="43">
        <f t="shared" si="510"/>
        <v>0</v>
      </c>
      <c r="AM308" s="43">
        <f t="shared" si="511"/>
        <v>0</v>
      </c>
      <c r="AN308" s="43">
        <f t="shared" si="512"/>
        <v>0</v>
      </c>
      <c r="AO308" s="43">
        <f t="shared" si="513"/>
        <v>0</v>
      </c>
    </row>
    <row r="309" spans="1:41" ht="16.399999999999999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79">
        <f>SUMIF(Dec!$A:$A,TB!$A309,Dec!$H:$H)</f>
        <v>0</v>
      </c>
      <c r="O309" s="188"/>
      <c r="P309" s="188"/>
      <c r="Q309" s="183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502"/>
        <v>0</v>
      </c>
      <c r="AE309" s="43">
        <f t="shared" si="503"/>
        <v>0</v>
      </c>
      <c r="AF309" s="43">
        <f t="shared" si="504"/>
        <v>0</v>
      </c>
      <c r="AG309" s="43">
        <f t="shared" si="505"/>
        <v>0</v>
      </c>
      <c r="AH309" s="43">
        <f t="shared" si="506"/>
        <v>0</v>
      </c>
      <c r="AI309" s="43">
        <f t="shared" si="507"/>
        <v>0</v>
      </c>
      <c r="AJ309" s="43">
        <f t="shared" si="508"/>
        <v>0</v>
      </c>
      <c r="AK309" s="43">
        <f t="shared" si="509"/>
        <v>0</v>
      </c>
      <c r="AL309" s="43">
        <f t="shared" si="510"/>
        <v>0</v>
      </c>
      <c r="AM309" s="43">
        <f t="shared" si="511"/>
        <v>0</v>
      </c>
      <c r="AN309" s="43">
        <f t="shared" si="512"/>
        <v>0</v>
      </c>
      <c r="AO309" s="43">
        <f t="shared" si="513"/>
        <v>0</v>
      </c>
    </row>
    <row r="310" spans="1:41" ht="16.399999999999999" customHeight="1">
      <c r="A310" s="17" t="s">
        <v>44</v>
      </c>
      <c r="B310" s="18"/>
      <c r="C310" s="19">
        <f t="shared" ref="C310" si="514">ROUND(SUM(C307:C307),2)</f>
        <v>0</v>
      </c>
      <c r="D310" s="19">
        <f t="shared" ref="D310:N310" si="515">ROUND(SUM(D307:D307),2)</f>
        <v>0</v>
      </c>
      <c r="E310" s="19">
        <f t="shared" si="515"/>
        <v>0</v>
      </c>
      <c r="F310" s="19">
        <f t="shared" si="515"/>
        <v>0</v>
      </c>
      <c r="G310" s="19">
        <f t="shared" si="515"/>
        <v>0</v>
      </c>
      <c r="H310" s="19">
        <f t="shared" si="515"/>
        <v>0</v>
      </c>
      <c r="I310" s="19">
        <f t="shared" si="515"/>
        <v>0</v>
      </c>
      <c r="J310" s="19">
        <f t="shared" si="515"/>
        <v>0</v>
      </c>
      <c r="K310" s="19">
        <f t="shared" si="515"/>
        <v>0</v>
      </c>
      <c r="L310" s="19">
        <f t="shared" si="515"/>
        <v>0</v>
      </c>
      <c r="M310" s="19">
        <f t="shared" si="515"/>
        <v>0</v>
      </c>
      <c r="N310" s="172">
        <f t="shared" si="515"/>
        <v>0</v>
      </c>
      <c r="O310" s="177"/>
      <c r="P310" s="177"/>
      <c r="Q310" s="173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" si="516">ROUND(SUM(AD307:AD307),2)</f>
        <v>0</v>
      </c>
      <c r="AE310" s="19">
        <f t="shared" ref="AE310:AO310" si="517">ROUND(SUM(AE307:AE307),2)</f>
        <v>0</v>
      </c>
      <c r="AF310" s="19">
        <f t="shared" si="517"/>
        <v>0</v>
      </c>
      <c r="AG310" s="19">
        <f t="shared" si="517"/>
        <v>0</v>
      </c>
      <c r="AH310" s="19">
        <f t="shared" si="517"/>
        <v>0</v>
      </c>
      <c r="AI310" s="19">
        <f t="shared" si="517"/>
        <v>0</v>
      </c>
      <c r="AJ310" s="19">
        <f t="shared" si="517"/>
        <v>0</v>
      </c>
      <c r="AK310" s="19">
        <f t="shared" si="517"/>
        <v>0</v>
      </c>
      <c r="AL310" s="19">
        <f t="shared" si="517"/>
        <v>0</v>
      </c>
      <c r="AM310" s="19">
        <f t="shared" si="517"/>
        <v>0</v>
      </c>
      <c r="AN310" s="19">
        <f t="shared" si="517"/>
        <v>0</v>
      </c>
      <c r="AO310" s="217">
        <f t="shared" si="517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9">
        <f>SUMIF(Dec!$A:$A,TB!$A311,Dec!$H:$H)</f>
        <v>0</v>
      </c>
      <c r="O311" s="188"/>
      <c r="P311" s="188"/>
      <c r="Q311" s="183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518">ROUND(C311*AD$2,2)</f>
        <v>0</v>
      </c>
      <c r="AE311" s="43">
        <f t="shared" ref="AE311:AE313" si="519">ROUND(D311*AE$2,2)</f>
        <v>0</v>
      </c>
      <c r="AF311" s="43">
        <f t="shared" ref="AF311:AF313" si="520">ROUND(E311*AF$2,2)</f>
        <v>0</v>
      </c>
      <c r="AG311" s="43">
        <f t="shared" ref="AG311:AG313" si="521">ROUND(F311*AG$2,2)</f>
        <v>0</v>
      </c>
      <c r="AH311" s="43">
        <f t="shared" ref="AH311:AH313" si="522">ROUND(G311*AH$2,2)</f>
        <v>0</v>
      </c>
      <c r="AI311" s="43">
        <f t="shared" ref="AI311:AI313" si="523">ROUND(H311*AI$2,2)</f>
        <v>0</v>
      </c>
      <c r="AJ311" s="43">
        <f t="shared" ref="AJ311:AJ313" si="524">ROUND(I311*AJ$2,2)</f>
        <v>0</v>
      </c>
      <c r="AK311" s="43">
        <f t="shared" ref="AK311:AK313" si="525">ROUND(J311*AK$2,2)</f>
        <v>0</v>
      </c>
      <c r="AL311" s="43">
        <f t="shared" ref="AL311:AL313" si="526">ROUND(K311*AL$2,2)</f>
        <v>0</v>
      </c>
      <c r="AM311" s="43">
        <f t="shared" ref="AM311:AM313" si="527">ROUND(L311*AM$2,2)</f>
        <v>0</v>
      </c>
      <c r="AN311" s="43">
        <f t="shared" ref="AN311:AN313" si="528">ROUND(M311*AN$2,2)</f>
        <v>0</v>
      </c>
      <c r="AO311" s="43">
        <f t="shared" ref="AO311:AO313" si="529">ROUND(N311*AO$2,2)</f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9">
        <f>SUMIF(Dec!$A:$A,TB!$A312,Dec!$H:$H)</f>
        <v>0</v>
      </c>
      <c r="O312" s="188"/>
      <c r="P312" s="188"/>
      <c r="Q312" s="183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518"/>
        <v>0</v>
      </c>
      <c r="AE312" s="43">
        <f t="shared" si="519"/>
        <v>0</v>
      </c>
      <c r="AF312" s="43">
        <f t="shared" si="520"/>
        <v>0</v>
      </c>
      <c r="AG312" s="43">
        <f t="shared" si="521"/>
        <v>0</v>
      </c>
      <c r="AH312" s="43">
        <f t="shared" si="522"/>
        <v>0</v>
      </c>
      <c r="AI312" s="43">
        <f t="shared" si="523"/>
        <v>0</v>
      </c>
      <c r="AJ312" s="43">
        <f t="shared" si="524"/>
        <v>0</v>
      </c>
      <c r="AK312" s="43">
        <f t="shared" si="525"/>
        <v>0</v>
      </c>
      <c r="AL312" s="43">
        <f t="shared" si="526"/>
        <v>0</v>
      </c>
      <c r="AM312" s="43">
        <f t="shared" si="527"/>
        <v>0</v>
      </c>
      <c r="AN312" s="43">
        <f t="shared" si="528"/>
        <v>0</v>
      </c>
      <c r="AO312" s="43">
        <f t="shared" si="529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79">
        <f>SUMIF(Dec!$A:$A,TB!$A313,Dec!$H:$H)</f>
        <v>0</v>
      </c>
      <c r="O313" s="188"/>
      <c r="P313" s="188"/>
      <c r="Q313" s="183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518"/>
        <v>0</v>
      </c>
      <c r="AE313" s="43">
        <f t="shared" si="519"/>
        <v>0</v>
      </c>
      <c r="AF313" s="43">
        <f t="shared" si="520"/>
        <v>0</v>
      </c>
      <c r="AG313" s="43">
        <f t="shared" si="521"/>
        <v>0</v>
      </c>
      <c r="AH313" s="43">
        <f t="shared" si="522"/>
        <v>0</v>
      </c>
      <c r="AI313" s="43">
        <f t="shared" si="523"/>
        <v>0</v>
      </c>
      <c r="AJ313" s="43">
        <f t="shared" si="524"/>
        <v>0</v>
      </c>
      <c r="AK313" s="43">
        <f t="shared" si="525"/>
        <v>0</v>
      </c>
      <c r="AL313" s="43">
        <f t="shared" si="526"/>
        <v>0</v>
      </c>
      <c r="AM313" s="43">
        <f t="shared" si="527"/>
        <v>0</v>
      </c>
      <c r="AN313" s="43">
        <f t="shared" si="528"/>
        <v>0</v>
      </c>
      <c r="AO313" s="43">
        <f t="shared" si="529"/>
        <v>0</v>
      </c>
    </row>
    <row r="314" spans="1:41" ht="16.399999999999999" customHeight="1">
      <c r="A314" s="17" t="s">
        <v>45</v>
      </c>
      <c r="B314" s="18"/>
      <c r="C314" s="19">
        <f t="shared" ref="C314" si="530">ROUND(SUM(C311:C313),2)</f>
        <v>0</v>
      </c>
      <c r="D314" s="19">
        <f t="shared" ref="D314:N314" si="531">ROUND(SUM(D311:D313),2)</f>
        <v>0</v>
      </c>
      <c r="E314" s="19">
        <f t="shared" si="531"/>
        <v>0</v>
      </c>
      <c r="F314" s="19">
        <f t="shared" si="531"/>
        <v>0</v>
      </c>
      <c r="G314" s="19">
        <f t="shared" si="531"/>
        <v>0</v>
      </c>
      <c r="H314" s="19">
        <f t="shared" si="531"/>
        <v>0</v>
      </c>
      <c r="I314" s="19">
        <f t="shared" si="531"/>
        <v>0</v>
      </c>
      <c r="J314" s="19">
        <f t="shared" si="531"/>
        <v>0</v>
      </c>
      <c r="K314" s="19">
        <f t="shared" si="531"/>
        <v>0</v>
      </c>
      <c r="L314" s="19">
        <f t="shared" si="531"/>
        <v>0</v>
      </c>
      <c r="M314" s="19">
        <f t="shared" si="531"/>
        <v>0</v>
      </c>
      <c r="N314" s="172">
        <f t="shared" si="531"/>
        <v>0</v>
      </c>
      <c r="O314" s="177"/>
      <c r="P314" s="177"/>
      <c r="Q314" s="173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" si="532">ROUND(SUM(AD311:AD313),2)</f>
        <v>0</v>
      </c>
      <c r="AE314" s="19">
        <f t="shared" ref="AE314:AO314" si="533">ROUND(SUM(AE311:AE313),2)</f>
        <v>0</v>
      </c>
      <c r="AF314" s="19">
        <f t="shared" si="533"/>
        <v>0</v>
      </c>
      <c r="AG314" s="19">
        <f t="shared" si="533"/>
        <v>0</v>
      </c>
      <c r="AH314" s="19">
        <f t="shared" si="533"/>
        <v>0</v>
      </c>
      <c r="AI314" s="19">
        <f t="shared" si="533"/>
        <v>0</v>
      </c>
      <c r="AJ314" s="19">
        <f t="shared" si="533"/>
        <v>0</v>
      </c>
      <c r="AK314" s="19">
        <f t="shared" si="533"/>
        <v>0</v>
      </c>
      <c r="AL314" s="19">
        <f t="shared" si="533"/>
        <v>0</v>
      </c>
      <c r="AM314" s="19">
        <f t="shared" si="533"/>
        <v>0</v>
      </c>
      <c r="AN314" s="19">
        <f t="shared" si="533"/>
        <v>0</v>
      </c>
      <c r="AO314" s="217">
        <f t="shared" si="533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9">
        <f>SUMIF(Dec!$A:$A,TB!$A315,Dec!$H:$H)</f>
        <v>0</v>
      </c>
      <c r="O315" s="188"/>
      <c r="P315" s="188"/>
      <c r="Q315" s="183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534">ROUND(C315*AD$2,2)</f>
        <v>0</v>
      </c>
      <c r="AE315" s="43">
        <f t="shared" ref="AE315:AE318" si="535">ROUND(D315*AE$2,2)</f>
        <v>0</v>
      </c>
      <c r="AF315" s="43">
        <f t="shared" ref="AF315:AF318" si="536">ROUND(E315*AF$2,2)</f>
        <v>0</v>
      </c>
      <c r="AG315" s="43">
        <f t="shared" ref="AG315:AG318" si="537">ROUND(F315*AG$2,2)</f>
        <v>0</v>
      </c>
      <c r="AH315" s="43">
        <f t="shared" ref="AH315:AH318" si="538">ROUND(G315*AH$2,2)</f>
        <v>0</v>
      </c>
      <c r="AI315" s="43">
        <f t="shared" ref="AI315:AI318" si="539">ROUND(H315*AI$2,2)</f>
        <v>0</v>
      </c>
      <c r="AJ315" s="43">
        <f t="shared" ref="AJ315:AJ318" si="540">ROUND(I315*AJ$2,2)</f>
        <v>0</v>
      </c>
      <c r="AK315" s="43">
        <f t="shared" ref="AK315:AK318" si="541">ROUND(J315*AK$2,2)</f>
        <v>0</v>
      </c>
      <c r="AL315" s="43">
        <f t="shared" ref="AL315:AL318" si="542">ROUND(K315*AL$2,2)</f>
        <v>0</v>
      </c>
      <c r="AM315" s="43">
        <f t="shared" ref="AM315:AM318" si="543">ROUND(L315*AM$2,2)</f>
        <v>0</v>
      </c>
      <c r="AN315" s="43">
        <f t="shared" ref="AN315:AN318" si="544">ROUND(M315*AN$2,2)</f>
        <v>0</v>
      </c>
      <c r="AO315" s="43">
        <f t="shared" ref="AO315:AO318" si="545">ROUND(N315*AO$2,2)</f>
        <v>0</v>
      </c>
    </row>
    <row r="316" spans="1:41" ht="16.399999999999999" customHeight="1">
      <c r="A316" s="13">
        <v>25007</v>
      </c>
      <c r="B316" s="22" t="s">
        <v>286</v>
      </c>
      <c r="C316" s="43">
        <f>SUMIF(Jan!$A:$A,TB!$A316,Jan!$H:$H)</f>
        <v>-447927.58</v>
      </c>
      <c r="D316" s="43">
        <f>SUMIF(Feb!$A:$A,TB!$A316,Feb!$H:$H)</f>
        <v>-475641.8</v>
      </c>
      <c r="E316" s="43">
        <f>SUMIF(Mar!$A:$A,TB!$A316,Mar!$H:$H)</f>
        <v>-497555.61</v>
      </c>
      <c r="F316" s="43">
        <f>SUMIF(Apr!$A:$A,TB!$A316,Apr!$H:$H)</f>
        <v>-439009.2</v>
      </c>
      <c r="G316" s="43">
        <f>SUMIF(May!$A:$A,TB!$A316,May!$H:$H)</f>
        <v>-418919.7</v>
      </c>
      <c r="H316" s="43">
        <f>SUMIF(Jun!$A:$A,TB!$A316,Jun!$H:$H)</f>
        <v>-407801.5</v>
      </c>
      <c r="I316" s="43">
        <f>SUMIF(Jul!$A:$A,TB!$A316,Jul!$H:$H)</f>
        <v>-407801.5</v>
      </c>
      <c r="J316" s="43">
        <f>SUMIF(Aug!$A:$A,TB!$A316,Aug!$H:$H)</f>
        <v>-407801.5</v>
      </c>
      <c r="K316" s="43">
        <f>SUMIF(Sep!$A:$A,TB!$A316,Sep!$H:$H)</f>
        <v>-407801.5</v>
      </c>
      <c r="L316" s="43">
        <f>SUMIF(Oct!$A:$A,TB!$A316,Oct!$H:$H)</f>
        <v>-407801.5</v>
      </c>
      <c r="M316" s="43">
        <f>SUMIF(Nov!$A:$A,TB!$A316,Nov!$H:$H)</f>
        <v>-407801.5</v>
      </c>
      <c r="N316" s="179">
        <f>SUMIF(Dec!$A:$A,TB!$A316,Dec!$H:$H)</f>
        <v>-407801.5</v>
      </c>
      <c r="O316" s="188"/>
      <c r="P316" s="188"/>
      <c r="Q316" s="183">
        <v>-760137.35</v>
      </c>
      <c r="R316" s="43">
        <v>-787115.77</v>
      </c>
      <c r="S316" s="43">
        <v>-667804.51</v>
      </c>
      <c r="T316" s="43">
        <v>-587381.26</v>
      </c>
      <c r="U316" s="43">
        <v>-598602.28</v>
      </c>
      <c r="V316" s="43">
        <v>-558506.38</v>
      </c>
      <c r="W316" s="43">
        <v>-501232.67</v>
      </c>
      <c r="X316" s="43">
        <v>-421391.56</v>
      </c>
      <c r="Y316" s="43">
        <v>-272280.49</v>
      </c>
      <c r="Z316" s="43">
        <v>-230314.69</v>
      </c>
      <c r="AA316" s="43">
        <v>-257966.84</v>
      </c>
      <c r="AB316" s="43">
        <v>-420215.23</v>
      </c>
      <c r="AD316" s="43">
        <f t="shared" si="534"/>
        <v>-11275233.039999999</v>
      </c>
      <c r="AE316" s="43">
        <f t="shared" si="535"/>
        <v>-11951499.07</v>
      </c>
      <c r="AF316" s="43">
        <f t="shared" si="536"/>
        <v>-12533127.279999999</v>
      </c>
      <c r="AG316" s="43">
        <f t="shared" si="537"/>
        <v>-11092094.25</v>
      </c>
      <c r="AH316" s="43">
        <f t="shared" si="538"/>
        <v>-10600763.01</v>
      </c>
      <c r="AI316" s="43">
        <f t="shared" si="539"/>
        <v>-10327369.09</v>
      </c>
      <c r="AJ316" s="43">
        <f t="shared" si="540"/>
        <v>-10327369.09</v>
      </c>
      <c r="AK316" s="43">
        <f t="shared" si="541"/>
        <v>-10327369.09</v>
      </c>
      <c r="AL316" s="43">
        <f t="shared" si="542"/>
        <v>-10327369.09</v>
      </c>
      <c r="AM316" s="43">
        <f t="shared" si="543"/>
        <v>-10327369.09</v>
      </c>
      <c r="AN316" s="43">
        <f t="shared" si="544"/>
        <v>-10327369.09</v>
      </c>
      <c r="AO316" s="43">
        <f t="shared" si="545"/>
        <v>-10327369.09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9">
        <f>SUMIF(Dec!$A:$A,TB!$A317,Dec!$H:$H)</f>
        <v>0</v>
      </c>
      <c r="O317" s="188"/>
      <c r="P317" s="188"/>
      <c r="Q317" s="18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534"/>
        <v>0</v>
      </c>
      <c r="AE317" s="43">
        <f t="shared" si="535"/>
        <v>0</v>
      </c>
      <c r="AF317" s="43">
        <f t="shared" si="536"/>
        <v>0</v>
      </c>
      <c r="AG317" s="43">
        <f t="shared" si="537"/>
        <v>0</v>
      </c>
      <c r="AH317" s="43">
        <f t="shared" si="538"/>
        <v>0</v>
      </c>
      <c r="AI317" s="43">
        <f t="shared" si="539"/>
        <v>0</v>
      </c>
      <c r="AJ317" s="43">
        <f t="shared" si="540"/>
        <v>0</v>
      </c>
      <c r="AK317" s="43">
        <f t="shared" si="541"/>
        <v>0</v>
      </c>
      <c r="AL317" s="43">
        <f t="shared" si="542"/>
        <v>0</v>
      </c>
      <c r="AM317" s="43">
        <f t="shared" si="543"/>
        <v>0</v>
      </c>
      <c r="AN317" s="43">
        <f t="shared" si="544"/>
        <v>0</v>
      </c>
      <c r="AO317" s="43">
        <f t="shared" si="545"/>
        <v>0</v>
      </c>
    </row>
    <row r="318" spans="1:41" ht="16.399999999999999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79">
        <f>SUMIF(Dec!$A:$A,TB!$A318,Dec!$H:$H)</f>
        <v>0</v>
      </c>
      <c r="O318" s="188"/>
      <c r="P318" s="188"/>
      <c r="Q318" s="183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534"/>
        <v>0</v>
      </c>
      <c r="AE318" s="43">
        <f t="shared" si="535"/>
        <v>0</v>
      </c>
      <c r="AF318" s="43">
        <f t="shared" si="536"/>
        <v>0</v>
      </c>
      <c r="AG318" s="43">
        <f t="shared" si="537"/>
        <v>0</v>
      </c>
      <c r="AH318" s="43">
        <f t="shared" si="538"/>
        <v>0</v>
      </c>
      <c r="AI318" s="43">
        <f t="shared" si="539"/>
        <v>0</v>
      </c>
      <c r="AJ318" s="43">
        <f t="shared" si="540"/>
        <v>0</v>
      </c>
      <c r="AK318" s="43">
        <f t="shared" si="541"/>
        <v>0</v>
      </c>
      <c r="AL318" s="43">
        <f t="shared" si="542"/>
        <v>0</v>
      </c>
      <c r="AM318" s="43">
        <f t="shared" si="543"/>
        <v>0</v>
      </c>
      <c r="AN318" s="43">
        <f t="shared" si="544"/>
        <v>0</v>
      </c>
      <c r="AO318" s="43">
        <f t="shared" si="545"/>
        <v>0</v>
      </c>
    </row>
    <row r="319" spans="1:41" ht="16.399999999999999" customHeight="1">
      <c r="A319" s="17" t="s">
        <v>46</v>
      </c>
      <c r="B319" s="18"/>
      <c r="C319" s="19">
        <f t="shared" ref="C319" si="546">ROUND(SUM(C315:C318),2)</f>
        <v>-447927.58</v>
      </c>
      <c r="D319" s="19">
        <f t="shared" ref="D319:N319" si="547">ROUND(SUM(D315:D318),2)</f>
        <v>-475641.8</v>
      </c>
      <c r="E319" s="19">
        <f t="shared" si="547"/>
        <v>-497555.61</v>
      </c>
      <c r="F319" s="19">
        <f t="shared" si="547"/>
        <v>-439009.2</v>
      </c>
      <c r="G319" s="19">
        <f t="shared" si="547"/>
        <v>-418919.7</v>
      </c>
      <c r="H319" s="19">
        <f t="shared" si="547"/>
        <v>-407801.5</v>
      </c>
      <c r="I319" s="19">
        <f t="shared" si="547"/>
        <v>-407801.5</v>
      </c>
      <c r="J319" s="19">
        <f t="shared" si="547"/>
        <v>-407801.5</v>
      </c>
      <c r="K319" s="19">
        <f t="shared" si="547"/>
        <v>-407801.5</v>
      </c>
      <c r="L319" s="19">
        <f t="shared" si="547"/>
        <v>-407801.5</v>
      </c>
      <c r="M319" s="19">
        <f t="shared" si="547"/>
        <v>-407801.5</v>
      </c>
      <c r="N319" s="172">
        <f t="shared" si="547"/>
        <v>-407801.5</v>
      </c>
      <c r="O319" s="177"/>
      <c r="P319" s="177"/>
      <c r="Q319" s="173">
        <v>-760137.35</v>
      </c>
      <c r="R319" s="19">
        <v>-787115.77</v>
      </c>
      <c r="S319" s="19">
        <v>-667804.51</v>
      </c>
      <c r="T319" s="19">
        <v>-587381.26</v>
      </c>
      <c r="U319" s="19">
        <v>-598602.28</v>
      </c>
      <c r="V319" s="19">
        <v>-558506.38</v>
      </c>
      <c r="W319" s="19">
        <v>-501232.67</v>
      </c>
      <c r="X319" s="19">
        <v>-421391.56</v>
      </c>
      <c r="Y319" s="19">
        <v>-272280.49</v>
      </c>
      <c r="Z319" s="19">
        <v>-230314.69</v>
      </c>
      <c r="AA319" s="19">
        <v>-257966.84</v>
      </c>
      <c r="AB319" s="19">
        <v>-420215.23</v>
      </c>
      <c r="AD319" s="19">
        <f t="shared" ref="AD319" si="548">ROUND(SUM(AD315:AD318),2)</f>
        <v>-11275233.039999999</v>
      </c>
      <c r="AE319" s="19">
        <f t="shared" ref="AE319:AO319" si="549">ROUND(SUM(AE315:AE318),2)</f>
        <v>-11951499.07</v>
      </c>
      <c r="AF319" s="19">
        <f t="shared" si="549"/>
        <v>-12533127.279999999</v>
      </c>
      <c r="AG319" s="19">
        <f t="shared" si="549"/>
        <v>-11092094.25</v>
      </c>
      <c r="AH319" s="19">
        <f t="shared" si="549"/>
        <v>-10600763.01</v>
      </c>
      <c r="AI319" s="19">
        <f t="shared" si="549"/>
        <v>-10327369.09</v>
      </c>
      <c r="AJ319" s="19">
        <f t="shared" si="549"/>
        <v>-10327369.09</v>
      </c>
      <c r="AK319" s="19">
        <f t="shared" si="549"/>
        <v>-10327369.09</v>
      </c>
      <c r="AL319" s="19">
        <f t="shared" si="549"/>
        <v>-10327369.09</v>
      </c>
      <c r="AM319" s="19">
        <f t="shared" si="549"/>
        <v>-10327369.09</v>
      </c>
      <c r="AN319" s="19">
        <f t="shared" si="549"/>
        <v>-10327369.09</v>
      </c>
      <c r="AO319" s="217">
        <f t="shared" si="549"/>
        <v>-10327369.09</v>
      </c>
    </row>
    <row r="320" spans="1:41" ht="16.399999999999999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9">
        <f>SUMIF(Dec!$A:$A,TB!$A320,Dec!$H:$H)</f>
        <v>0</v>
      </c>
      <c r="O320" s="188"/>
      <c r="P320" s="188"/>
      <c r="Q320" s="183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50">ROUND(C320*AD$2,2)</f>
        <v>0</v>
      </c>
      <c r="AE320" s="43">
        <f t="shared" ref="AE320:AE326" si="551">ROUND(D320*AE$2,2)</f>
        <v>0</v>
      </c>
      <c r="AF320" s="43">
        <f t="shared" ref="AF320:AF326" si="552">ROUND(E320*AF$2,2)</f>
        <v>0</v>
      </c>
      <c r="AG320" s="43">
        <f t="shared" ref="AG320:AG326" si="553">ROUND(F320*AG$2,2)</f>
        <v>0</v>
      </c>
      <c r="AH320" s="43">
        <f t="shared" ref="AH320:AH326" si="554">ROUND(G320*AH$2,2)</f>
        <v>0</v>
      </c>
      <c r="AI320" s="43">
        <f t="shared" ref="AI320:AI326" si="555">ROUND(H320*AI$2,2)</f>
        <v>0</v>
      </c>
      <c r="AJ320" s="43">
        <f t="shared" ref="AJ320:AJ326" si="556">ROUND(I320*AJ$2,2)</f>
        <v>0</v>
      </c>
      <c r="AK320" s="43">
        <f t="shared" ref="AK320:AK326" si="557">ROUND(J320*AK$2,2)</f>
        <v>0</v>
      </c>
      <c r="AL320" s="43">
        <f t="shared" ref="AL320:AL326" si="558">ROUND(K320*AL$2,2)</f>
        <v>0</v>
      </c>
      <c r="AM320" s="43">
        <f t="shared" ref="AM320:AM326" si="559">ROUND(L320*AM$2,2)</f>
        <v>0</v>
      </c>
      <c r="AN320" s="43">
        <f t="shared" ref="AN320:AN326" si="560">ROUND(M320*AN$2,2)</f>
        <v>0</v>
      </c>
      <c r="AO320" s="43">
        <f t="shared" ref="AO320:AO326" si="561">ROUND(N320*AO$2,2)</f>
        <v>0</v>
      </c>
    </row>
    <row r="321" spans="1:41" ht="16.399999999999999" customHeight="1">
      <c r="A321" s="13">
        <v>25008</v>
      </c>
      <c r="B321" s="22" t="s">
        <v>287</v>
      </c>
      <c r="C321" s="43">
        <f>SUMIF(Jan!$A:$A,TB!$A321,Jan!$H:$H)</f>
        <v>-11597.96</v>
      </c>
      <c r="D321" s="43">
        <f>SUMIF(Feb!$A:$A,TB!$A321,Feb!$H:$H)</f>
        <v>-11204.79</v>
      </c>
      <c r="E321" s="43">
        <f>SUMIF(Mar!$A:$A,TB!$A321,Mar!$H:$H)</f>
        <v>-17107.53</v>
      </c>
      <c r="F321" s="43">
        <f>SUMIF(Apr!$A:$A,TB!$A321,Apr!$H:$H)</f>
        <v>-23065.18</v>
      </c>
      <c r="G321" s="43">
        <f>SUMIF(May!$A:$A,TB!$A321,May!$H:$H)</f>
        <v>-11540.23</v>
      </c>
      <c r="H321" s="43">
        <f>SUMIF(Jun!$A:$A,TB!$A321,Jun!$H:$H)</f>
        <v>-18138.060000000001</v>
      </c>
      <c r="I321" s="43">
        <f>SUMIF(Jul!$A:$A,TB!$A321,Jul!$H:$H)</f>
        <v>-18138.060000000001</v>
      </c>
      <c r="J321" s="43">
        <f>SUMIF(Aug!$A:$A,TB!$A321,Aug!$H:$H)</f>
        <v>-18138.060000000001</v>
      </c>
      <c r="K321" s="43">
        <f>SUMIF(Sep!$A:$A,TB!$A321,Sep!$H:$H)</f>
        <v>-18138.060000000001</v>
      </c>
      <c r="L321" s="43">
        <f>SUMIF(Oct!$A:$A,TB!$A321,Oct!$H:$H)</f>
        <v>-18138.060000000001</v>
      </c>
      <c r="M321" s="43">
        <f>SUMIF(Nov!$A:$A,TB!$A321,Nov!$H:$H)</f>
        <v>-18138.060000000001</v>
      </c>
      <c r="N321" s="179">
        <f>SUMIF(Dec!$A:$A,TB!$A321,Dec!$H:$H)</f>
        <v>-18138.060000000001</v>
      </c>
      <c r="O321" s="188"/>
      <c r="P321" s="188"/>
      <c r="Q321" s="183">
        <v>-13378.61</v>
      </c>
      <c r="R321" s="43">
        <v>-10357.81</v>
      </c>
      <c r="S321" s="43">
        <v>-15995.37</v>
      </c>
      <c r="T321" s="43">
        <v>-19976.72</v>
      </c>
      <c r="U321" s="43">
        <v>-9223.8700000000008</v>
      </c>
      <c r="V321" s="43">
        <v>-16014.91</v>
      </c>
      <c r="W321" s="43">
        <v>-21471.25</v>
      </c>
      <c r="X321" s="43">
        <v>-11275.92</v>
      </c>
      <c r="Y321" s="43">
        <v>-16538.95</v>
      </c>
      <c r="Z321" s="43">
        <v>-18750.28</v>
      </c>
      <c r="AA321" s="43">
        <v>-7402.42</v>
      </c>
      <c r="AB321" s="43">
        <v>-6387.78</v>
      </c>
      <c r="AD321" s="43">
        <f t="shared" si="550"/>
        <v>-291943.84999999998</v>
      </c>
      <c r="AE321" s="43">
        <f t="shared" si="551"/>
        <v>-281543.88</v>
      </c>
      <c r="AF321" s="43">
        <f t="shared" si="552"/>
        <v>-430928.42</v>
      </c>
      <c r="AG321" s="43">
        <f t="shared" si="553"/>
        <v>-582769.44999999995</v>
      </c>
      <c r="AH321" s="43">
        <f t="shared" si="554"/>
        <v>-292025.52</v>
      </c>
      <c r="AI321" s="43">
        <f t="shared" si="555"/>
        <v>-459337.3</v>
      </c>
      <c r="AJ321" s="43">
        <f t="shared" si="556"/>
        <v>-459337.3</v>
      </c>
      <c r="AK321" s="43">
        <f t="shared" si="557"/>
        <v>-459337.3</v>
      </c>
      <c r="AL321" s="43">
        <f t="shared" si="558"/>
        <v>-459337.3</v>
      </c>
      <c r="AM321" s="43">
        <f t="shared" si="559"/>
        <v>-459337.3</v>
      </c>
      <c r="AN321" s="43">
        <f t="shared" si="560"/>
        <v>-459337.3</v>
      </c>
      <c r="AO321" s="43">
        <f t="shared" si="561"/>
        <v>-459337.3</v>
      </c>
    </row>
    <row r="322" spans="1:41" ht="16.399999999999999" customHeight="1">
      <c r="A322" s="13">
        <v>25009</v>
      </c>
      <c r="B322" s="14" t="s">
        <v>288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9">
        <f>SUMIF(Dec!$A:$A,TB!$A322,Dec!$H:$H)</f>
        <v>0</v>
      </c>
      <c r="O322" s="188"/>
      <c r="P322" s="188"/>
      <c r="Q322" s="183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550"/>
        <v>0</v>
      </c>
      <c r="AE322" s="43">
        <f t="shared" si="551"/>
        <v>0</v>
      </c>
      <c r="AF322" s="43">
        <f t="shared" si="552"/>
        <v>0</v>
      </c>
      <c r="AG322" s="43">
        <f t="shared" si="553"/>
        <v>0</v>
      </c>
      <c r="AH322" s="43">
        <f t="shared" si="554"/>
        <v>0</v>
      </c>
      <c r="AI322" s="43">
        <f t="shared" si="555"/>
        <v>0</v>
      </c>
      <c r="AJ322" s="43">
        <f t="shared" si="556"/>
        <v>0</v>
      </c>
      <c r="AK322" s="43">
        <f t="shared" si="557"/>
        <v>0</v>
      </c>
      <c r="AL322" s="43">
        <f t="shared" si="558"/>
        <v>0</v>
      </c>
      <c r="AM322" s="43">
        <f t="shared" si="559"/>
        <v>0</v>
      </c>
      <c r="AN322" s="43">
        <f t="shared" si="560"/>
        <v>0</v>
      </c>
      <c r="AO322" s="43">
        <f t="shared" si="561"/>
        <v>0</v>
      </c>
    </row>
    <row r="323" spans="1:41" ht="16.399999999999999" customHeight="1">
      <c r="A323" s="13">
        <v>25011</v>
      </c>
      <c r="B323" s="14" t="s">
        <v>289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9">
        <f>SUMIF(Dec!$A:$A,TB!$A323,Dec!$H:$H)</f>
        <v>0</v>
      </c>
      <c r="O323" s="188"/>
      <c r="P323" s="188"/>
      <c r="Q323" s="183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50"/>
        <v>0</v>
      </c>
      <c r="AE323" s="43">
        <f t="shared" si="551"/>
        <v>0</v>
      </c>
      <c r="AF323" s="43">
        <f t="shared" si="552"/>
        <v>0</v>
      </c>
      <c r="AG323" s="43">
        <f t="shared" si="553"/>
        <v>0</v>
      </c>
      <c r="AH323" s="43">
        <f t="shared" si="554"/>
        <v>0</v>
      </c>
      <c r="AI323" s="43">
        <f t="shared" si="555"/>
        <v>0</v>
      </c>
      <c r="AJ323" s="43">
        <f t="shared" si="556"/>
        <v>0</v>
      </c>
      <c r="AK323" s="43">
        <f t="shared" si="557"/>
        <v>0</v>
      </c>
      <c r="AL323" s="43">
        <f t="shared" si="558"/>
        <v>0</v>
      </c>
      <c r="AM323" s="43">
        <f t="shared" si="559"/>
        <v>0</v>
      </c>
      <c r="AN323" s="43">
        <f t="shared" si="560"/>
        <v>0</v>
      </c>
      <c r="AO323" s="43">
        <f t="shared" si="561"/>
        <v>0</v>
      </c>
    </row>
    <row r="324" spans="1:41" ht="16.399999999999999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9">
        <f>SUMIF(Dec!$A:$A,TB!$A324,Dec!$H:$H)</f>
        <v>0</v>
      </c>
      <c r="O324" s="188"/>
      <c r="P324" s="188"/>
      <c r="Q324" s="183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50"/>
        <v>0</v>
      </c>
      <c r="AE324" s="43">
        <f t="shared" si="551"/>
        <v>0</v>
      </c>
      <c r="AF324" s="43">
        <f t="shared" si="552"/>
        <v>0</v>
      </c>
      <c r="AG324" s="43">
        <f t="shared" si="553"/>
        <v>0</v>
      </c>
      <c r="AH324" s="43">
        <f t="shared" si="554"/>
        <v>0</v>
      </c>
      <c r="AI324" s="43">
        <f t="shared" si="555"/>
        <v>0</v>
      </c>
      <c r="AJ324" s="43">
        <f t="shared" si="556"/>
        <v>0</v>
      </c>
      <c r="AK324" s="43">
        <f t="shared" si="557"/>
        <v>0</v>
      </c>
      <c r="AL324" s="43">
        <f t="shared" si="558"/>
        <v>0</v>
      </c>
      <c r="AM324" s="43">
        <f t="shared" si="559"/>
        <v>0</v>
      </c>
      <c r="AN324" s="43">
        <f t="shared" si="560"/>
        <v>0</v>
      </c>
      <c r="AO324" s="43">
        <f t="shared" si="561"/>
        <v>0</v>
      </c>
    </row>
    <row r="325" spans="1:41" ht="16.399999999999999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9">
        <f>SUMIF(Dec!$A:$A,TB!$A325,Dec!$H:$H)</f>
        <v>0</v>
      </c>
      <c r="O325" s="188"/>
      <c r="P325" s="188"/>
      <c r="Q325" s="183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50"/>
        <v>0</v>
      </c>
      <c r="AE325" s="43">
        <f t="shared" si="551"/>
        <v>0</v>
      </c>
      <c r="AF325" s="43">
        <f t="shared" si="552"/>
        <v>0</v>
      </c>
      <c r="AG325" s="43">
        <f t="shared" si="553"/>
        <v>0</v>
      </c>
      <c r="AH325" s="43">
        <f t="shared" si="554"/>
        <v>0</v>
      </c>
      <c r="AI325" s="43">
        <f t="shared" si="555"/>
        <v>0</v>
      </c>
      <c r="AJ325" s="43">
        <f t="shared" si="556"/>
        <v>0</v>
      </c>
      <c r="AK325" s="43">
        <f t="shared" si="557"/>
        <v>0</v>
      </c>
      <c r="AL325" s="43">
        <f t="shared" si="558"/>
        <v>0</v>
      </c>
      <c r="AM325" s="43">
        <f t="shared" si="559"/>
        <v>0</v>
      </c>
      <c r="AN325" s="43">
        <f t="shared" si="560"/>
        <v>0</v>
      </c>
      <c r="AO325" s="43">
        <f t="shared" si="561"/>
        <v>0</v>
      </c>
    </row>
    <row r="326" spans="1:41" ht="16.399999999999999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79">
        <f>SUMIF(Dec!$A:$A,TB!$A326,Dec!$H:$H)</f>
        <v>0</v>
      </c>
      <c r="O326" s="188"/>
      <c r="P326" s="188"/>
      <c r="Q326" s="18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50"/>
        <v>0</v>
      </c>
      <c r="AE326" s="43">
        <f t="shared" si="551"/>
        <v>0</v>
      </c>
      <c r="AF326" s="43">
        <f t="shared" si="552"/>
        <v>0</v>
      </c>
      <c r="AG326" s="43">
        <f t="shared" si="553"/>
        <v>0</v>
      </c>
      <c r="AH326" s="43">
        <f t="shared" si="554"/>
        <v>0</v>
      </c>
      <c r="AI326" s="43">
        <f t="shared" si="555"/>
        <v>0</v>
      </c>
      <c r="AJ326" s="43">
        <f t="shared" si="556"/>
        <v>0</v>
      </c>
      <c r="AK326" s="43">
        <f t="shared" si="557"/>
        <v>0</v>
      </c>
      <c r="AL326" s="43">
        <f t="shared" si="558"/>
        <v>0</v>
      </c>
      <c r="AM326" s="43">
        <f t="shared" si="559"/>
        <v>0</v>
      </c>
      <c r="AN326" s="43">
        <f t="shared" si="560"/>
        <v>0</v>
      </c>
      <c r="AO326" s="43">
        <f t="shared" si="561"/>
        <v>0</v>
      </c>
    </row>
    <row r="327" spans="1:41" ht="16.399999999999999" customHeight="1">
      <c r="A327" s="17" t="s">
        <v>47</v>
      </c>
      <c r="B327" s="18"/>
      <c r="C327" s="19">
        <f t="shared" ref="C327" si="562">ROUND(SUM(C320:C326),2)</f>
        <v>-11597.96</v>
      </c>
      <c r="D327" s="19">
        <f t="shared" ref="D327:N327" si="563">ROUND(SUM(D320:D326),2)</f>
        <v>-11204.79</v>
      </c>
      <c r="E327" s="19">
        <f t="shared" si="563"/>
        <v>-17107.53</v>
      </c>
      <c r="F327" s="19">
        <f t="shared" si="563"/>
        <v>-23065.18</v>
      </c>
      <c r="G327" s="19">
        <f t="shared" si="563"/>
        <v>-11540.23</v>
      </c>
      <c r="H327" s="19">
        <f t="shared" si="563"/>
        <v>-18138.060000000001</v>
      </c>
      <c r="I327" s="19">
        <f t="shared" si="563"/>
        <v>-18138.060000000001</v>
      </c>
      <c r="J327" s="19">
        <f t="shared" si="563"/>
        <v>-18138.060000000001</v>
      </c>
      <c r="K327" s="19">
        <f t="shared" si="563"/>
        <v>-18138.060000000001</v>
      </c>
      <c r="L327" s="19">
        <f t="shared" si="563"/>
        <v>-18138.060000000001</v>
      </c>
      <c r="M327" s="19">
        <f t="shared" si="563"/>
        <v>-18138.060000000001</v>
      </c>
      <c r="N327" s="172">
        <f t="shared" si="563"/>
        <v>-18138.060000000001</v>
      </c>
      <c r="O327" s="177"/>
      <c r="P327" s="177"/>
      <c r="Q327" s="173">
        <v>-13378.61</v>
      </c>
      <c r="R327" s="19">
        <v>-10357.81</v>
      </c>
      <c r="S327" s="19">
        <v>-15995.37</v>
      </c>
      <c r="T327" s="19">
        <v>-19976.72</v>
      </c>
      <c r="U327" s="19">
        <v>-9223.8700000000008</v>
      </c>
      <c r="V327" s="19">
        <v>-16014.91</v>
      </c>
      <c r="W327" s="19">
        <v>-21471.25</v>
      </c>
      <c r="X327" s="19">
        <v>-11275.92</v>
      </c>
      <c r="Y327" s="19">
        <v>-16538.95</v>
      </c>
      <c r="Z327" s="19">
        <v>-18750.28</v>
      </c>
      <c r="AA327" s="19">
        <v>-7402.42</v>
      </c>
      <c r="AB327" s="19">
        <v>-6387.78</v>
      </c>
      <c r="AD327" s="19">
        <f t="shared" ref="AD327" si="564">ROUND(SUM(AD320:AD326),2)</f>
        <v>-291943.84999999998</v>
      </c>
      <c r="AE327" s="19">
        <f t="shared" ref="AE327:AO327" si="565">ROUND(SUM(AE320:AE326),2)</f>
        <v>-281543.88</v>
      </c>
      <c r="AF327" s="19">
        <f t="shared" si="565"/>
        <v>-430928.42</v>
      </c>
      <c r="AG327" s="19">
        <f t="shared" si="565"/>
        <v>-582769.44999999995</v>
      </c>
      <c r="AH327" s="19">
        <f t="shared" si="565"/>
        <v>-292025.52</v>
      </c>
      <c r="AI327" s="19">
        <f t="shared" si="565"/>
        <v>-459337.3</v>
      </c>
      <c r="AJ327" s="19">
        <f t="shared" si="565"/>
        <v>-459337.3</v>
      </c>
      <c r="AK327" s="19">
        <f t="shared" si="565"/>
        <v>-459337.3</v>
      </c>
      <c r="AL327" s="19">
        <f t="shared" si="565"/>
        <v>-459337.3</v>
      </c>
      <c r="AM327" s="19">
        <f t="shared" si="565"/>
        <v>-459337.3</v>
      </c>
      <c r="AN327" s="19">
        <f t="shared" si="565"/>
        <v>-459337.3</v>
      </c>
      <c r="AO327" s="217">
        <f t="shared" si="565"/>
        <v>-459337.3</v>
      </c>
    </row>
    <row r="328" spans="1:41" ht="16.399999999999999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9">
        <f>SUMIF(Dec!$A:$A,TB!$A328,Dec!$H:$H)</f>
        <v>0</v>
      </c>
      <c r="O328" s="188"/>
      <c r="P328" s="188"/>
      <c r="Q328" s="183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66">ROUND(C328*AD$2,2)</f>
        <v>0</v>
      </c>
      <c r="AE328" s="43">
        <f t="shared" ref="AE328:AE331" si="567">ROUND(D328*AE$2,2)</f>
        <v>0</v>
      </c>
      <c r="AF328" s="43">
        <f t="shared" ref="AF328:AF331" si="568">ROUND(E328*AF$2,2)</f>
        <v>0</v>
      </c>
      <c r="AG328" s="43">
        <f t="shared" ref="AG328:AG331" si="569">ROUND(F328*AG$2,2)</f>
        <v>0</v>
      </c>
      <c r="AH328" s="43">
        <f t="shared" ref="AH328:AH331" si="570">ROUND(G328*AH$2,2)</f>
        <v>0</v>
      </c>
      <c r="AI328" s="43">
        <f t="shared" ref="AI328:AI331" si="571">ROUND(H328*AI$2,2)</f>
        <v>0</v>
      </c>
      <c r="AJ328" s="43">
        <f t="shared" ref="AJ328:AJ331" si="572">ROUND(I328*AJ$2,2)</f>
        <v>0</v>
      </c>
      <c r="AK328" s="43">
        <f t="shared" ref="AK328:AK331" si="573">ROUND(J328*AK$2,2)</f>
        <v>0</v>
      </c>
      <c r="AL328" s="43">
        <f t="shared" ref="AL328:AL331" si="574">ROUND(K328*AL$2,2)</f>
        <v>0</v>
      </c>
      <c r="AM328" s="43">
        <f t="shared" ref="AM328:AM331" si="575">ROUND(L328*AM$2,2)</f>
        <v>0</v>
      </c>
      <c r="AN328" s="43">
        <f t="shared" ref="AN328:AN331" si="576">ROUND(M328*AN$2,2)</f>
        <v>0</v>
      </c>
      <c r="AO328" s="43">
        <f t="shared" ref="AO328:AO331" si="577">ROUND(N328*AO$2,2)</f>
        <v>0</v>
      </c>
    </row>
    <row r="329" spans="1:41" ht="16.399999999999999" customHeight="1">
      <c r="A329" s="13">
        <v>25013</v>
      </c>
      <c r="B329" s="22" t="s">
        <v>292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9">
        <f>SUMIF(Dec!$A:$A,TB!$A329,Dec!$H:$H)</f>
        <v>0</v>
      </c>
      <c r="O329" s="188"/>
      <c r="P329" s="188"/>
      <c r="Q329" s="183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566"/>
        <v>0</v>
      </c>
      <c r="AE329" s="43">
        <f t="shared" si="567"/>
        <v>0</v>
      </c>
      <c r="AF329" s="43">
        <f t="shared" si="568"/>
        <v>0</v>
      </c>
      <c r="AG329" s="43">
        <f t="shared" si="569"/>
        <v>0</v>
      </c>
      <c r="AH329" s="43">
        <f t="shared" si="570"/>
        <v>0</v>
      </c>
      <c r="AI329" s="43">
        <f t="shared" si="571"/>
        <v>0</v>
      </c>
      <c r="AJ329" s="43">
        <f t="shared" si="572"/>
        <v>0</v>
      </c>
      <c r="AK329" s="43">
        <f t="shared" si="573"/>
        <v>0</v>
      </c>
      <c r="AL329" s="43">
        <f t="shared" si="574"/>
        <v>0</v>
      </c>
      <c r="AM329" s="43">
        <f t="shared" si="575"/>
        <v>0</v>
      </c>
      <c r="AN329" s="43">
        <f t="shared" si="576"/>
        <v>0</v>
      </c>
      <c r="AO329" s="43">
        <f t="shared" si="577"/>
        <v>0</v>
      </c>
    </row>
    <row r="330" spans="1:41" ht="16.399999999999999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9">
        <f>SUMIF(Dec!$A:$A,TB!$A330,Dec!$H:$H)</f>
        <v>0</v>
      </c>
      <c r="O330" s="188"/>
      <c r="P330" s="188"/>
      <c r="Q330" s="183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66"/>
        <v>0</v>
      </c>
      <c r="AE330" s="43">
        <f t="shared" si="567"/>
        <v>0</v>
      </c>
      <c r="AF330" s="43">
        <f t="shared" si="568"/>
        <v>0</v>
      </c>
      <c r="AG330" s="43">
        <f t="shared" si="569"/>
        <v>0</v>
      </c>
      <c r="AH330" s="43">
        <f t="shared" si="570"/>
        <v>0</v>
      </c>
      <c r="AI330" s="43">
        <f t="shared" si="571"/>
        <v>0</v>
      </c>
      <c r="AJ330" s="43">
        <f t="shared" si="572"/>
        <v>0</v>
      </c>
      <c r="AK330" s="43">
        <f t="shared" si="573"/>
        <v>0</v>
      </c>
      <c r="AL330" s="43">
        <f t="shared" si="574"/>
        <v>0</v>
      </c>
      <c r="AM330" s="43">
        <f t="shared" si="575"/>
        <v>0</v>
      </c>
      <c r="AN330" s="43">
        <f t="shared" si="576"/>
        <v>0</v>
      </c>
      <c r="AO330" s="43">
        <f t="shared" si="577"/>
        <v>0</v>
      </c>
    </row>
    <row r="331" spans="1:41" ht="16.399999999999999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79">
        <f>SUMIF(Dec!$A:$A,TB!$A331,Dec!$H:$H)</f>
        <v>0</v>
      </c>
      <c r="O331" s="188"/>
      <c r="P331" s="188"/>
      <c r="Q331" s="18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66"/>
        <v>0</v>
      </c>
      <c r="AE331" s="43">
        <f t="shared" si="567"/>
        <v>0</v>
      </c>
      <c r="AF331" s="43">
        <f t="shared" si="568"/>
        <v>0</v>
      </c>
      <c r="AG331" s="43">
        <f t="shared" si="569"/>
        <v>0</v>
      </c>
      <c r="AH331" s="43">
        <f t="shared" si="570"/>
        <v>0</v>
      </c>
      <c r="AI331" s="43">
        <f t="shared" si="571"/>
        <v>0</v>
      </c>
      <c r="AJ331" s="43">
        <f t="shared" si="572"/>
        <v>0</v>
      </c>
      <c r="AK331" s="43">
        <f t="shared" si="573"/>
        <v>0</v>
      </c>
      <c r="AL331" s="43">
        <f t="shared" si="574"/>
        <v>0</v>
      </c>
      <c r="AM331" s="43">
        <f t="shared" si="575"/>
        <v>0</v>
      </c>
      <c r="AN331" s="43">
        <f t="shared" si="576"/>
        <v>0</v>
      </c>
      <c r="AO331" s="43">
        <f t="shared" si="577"/>
        <v>0</v>
      </c>
    </row>
    <row r="332" spans="1:41" ht="16.399999999999999" customHeight="1">
      <c r="A332" s="17" t="s">
        <v>53</v>
      </c>
      <c r="B332" s="18"/>
      <c r="C332" s="19">
        <f t="shared" ref="C332" si="578">ROUND(SUM(C328:C331),2)</f>
        <v>0</v>
      </c>
      <c r="D332" s="19">
        <f t="shared" ref="D332:N332" si="579">ROUND(SUM(D328:D331),2)</f>
        <v>0</v>
      </c>
      <c r="E332" s="19">
        <f t="shared" si="579"/>
        <v>0</v>
      </c>
      <c r="F332" s="19">
        <f t="shared" si="579"/>
        <v>0</v>
      </c>
      <c r="G332" s="19">
        <f t="shared" si="579"/>
        <v>0</v>
      </c>
      <c r="H332" s="19">
        <f t="shared" si="579"/>
        <v>0</v>
      </c>
      <c r="I332" s="19">
        <f t="shared" si="579"/>
        <v>0</v>
      </c>
      <c r="J332" s="19">
        <f t="shared" si="579"/>
        <v>0</v>
      </c>
      <c r="K332" s="19">
        <f t="shared" si="579"/>
        <v>0</v>
      </c>
      <c r="L332" s="19">
        <f t="shared" si="579"/>
        <v>0</v>
      </c>
      <c r="M332" s="19">
        <f t="shared" si="579"/>
        <v>0</v>
      </c>
      <c r="N332" s="172">
        <f t="shared" si="579"/>
        <v>0</v>
      </c>
      <c r="O332" s="177"/>
      <c r="P332" s="177"/>
      <c r="Q332" s="173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" si="580">ROUND(SUM(AD328:AD331),2)</f>
        <v>0</v>
      </c>
      <c r="AE332" s="19">
        <f t="shared" ref="AE332:AO332" si="581">ROUND(SUM(AE328:AE331),2)</f>
        <v>0</v>
      </c>
      <c r="AF332" s="19">
        <f t="shared" si="581"/>
        <v>0</v>
      </c>
      <c r="AG332" s="19">
        <f t="shared" si="581"/>
        <v>0</v>
      </c>
      <c r="AH332" s="19">
        <f t="shared" si="581"/>
        <v>0</v>
      </c>
      <c r="AI332" s="19">
        <f t="shared" si="581"/>
        <v>0</v>
      </c>
      <c r="AJ332" s="19">
        <f t="shared" si="581"/>
        <v>0</v>
      </c>
      <c r="AK332" s="19">
        <f t="shared" si="581"/>
        <v>0</v>
      </c>
      <c r="AL332" s="19">
        <f t="shared" si="581"/>
        <v>0</v>
      </c>
      <c r="AM332" s="19">
        <f t="shared" si="581"/>
        <v>0</v>
      </c>
      <c r="AN332" s="19">
        <f t="shared" si="581"/>
        <v>0</v>
      </c>
      <c r="AO332" s="217">
        <f t="shared" si="581"/>
        <v>0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9">
        <f>SUMIF(Dec!$A:$A,TB!$A333,Dec!$H:$H)</f>
        <v>0</v>
      </c>
      <c r="O333" s="188"/>
      <c r="P333" s="188"/>
      <c r="Q333" s="18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82">ROUND(C333*AD$2,2)</f>
        <v>0</v>
      </c>
      <c r="AE333" s="43">
        <f t="shared" ref="AE333:AE335" si="583">ROUND(D333*AE$2,2)</f>
        <v>0</v>
      </c>
      <c r="AF333" s="43">
        <f t="shared" ref="AF333:AF335" si="584">ROUND(E333*AF$2,2)</f>
        <v>0</v>
      </c>
      <c r="AG333" s="43">
        <f t="shared" ref="AG333:AG335" si="585">ROUND(F333*AG$2,2)</f>
        <v>0</v>
      </c>
      <c r="AH333" s="43">
        <f t="shared" ref="AH333:AH335" si="586">ROUND(G333*AH$2,2)</f>
        <v>0</v>
      </c>
      <c r="AI333" s="43">
        <f t="shared" ref="AI333:AI335" si="587">ROUND(H333*AI$2,2)</f>
        <v>0</v>
      </c>
      <c r="AJ333" s="43">
        <f t="shared" ref="AJ333:AJ335" si="588">ROUND(I333*AJ$2,2)</f>
        <v>0</v>
      </c>
      <c r="AK333" s="43">
        <f t="shared" ref="AK333:AK335" si="589">ROUND(J333*AK$2,2)</f>
        <v>0</v>
      </c>
      <c r="AL333" s="43">
        <f t="shared" ref="AL333:AL335" si="590">ROUND(K333*AL$2,2)</f>
        <v>0</v>
      </c>
      <c r="AM333" s="43">
        <f t="shared" ref="AM333:AM335" si="591">ROUND(L333*AM$2,2)</f>
        <v>0</v>
      </c>
      <c r="AN333" s="43">
        <f t="shared" ref="AN333:AN335" si="592">ROUND(M333*AN$2,2)</f>
        <v>0</v>
      </c>
      <c r="AO333" s="43">
        <f t="shared" ref="AO333:AO335" si="593">ROUND(N333*AO$2,2)</f>
        <v>0</v>
      </c>
    </row>
    <row r="334" spans="1:41" ht="16.399999999999999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9">
        <f>SUMIF(Dec!$A:$A,TB!$A334,Dec!$H:$H)</f>
        <v>0</v>
      </c>
      <c r="O334" s="188"/>
      <c r="P334" s="188"/>
      <c r="Q334" s="183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82"/>
        <v>0</v>
      </c>
      <c r="AE334" s="43">
        <f t="shared" si="583"/>
        <v>0</v>
      </c>
      <c r="AF334" s="43">
        <f t="shared" si="584"/>
        <v>0</v>
      </c>
      <c r="AG334" s="43">
        <f t="shared" si="585"/>
        <v>0</v>
      </c>
      <c r="AH334" s="43">
        <f t="shared" si="586"/>
        <v>0</v>
      </c>
      <c r="AI334" s="43">
        <f t="shared" si="587"/>
        <v>0</v>
      </c>
      <c r="AJ334" s="43">
        <f t="shared" si="588"/>
        <v>0</v>
      </c>
      <c r="AK334" s="43">
        <f t="shared" si="589"/>
        <v>0</v>
      </c>
      <c r="AL334" s="43">
        <f t="shared" si="590"/>
        <v>0</v>
      </c>
      <c r="AM334" s="43">
        <f t="shared" si="591"/>
        <v>0</v>
      </c>
      <c r="AN334" s="43">
        <f t="shared" si="592"/>
        <v>0</v>
      </c>
      <c r="AO334" s="43">
        <f t="shared" si="593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79">
        <f>SUMIF(Dec!$A:$A,TB!$A335,Dec!$H:$H)</f>
        <v>0</v>
      </c>
      <c r="O335" s="188"/>
      <c r="P335" s="188"/>
      <c r="Q335" s="183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82"/>
        <v>0</v>
      </c>
      <c r="AE335" s="43">
        <f t="shared" si="583"/>
        <v>0</v>
      </c>
      <c r="AF335" s="43">
        <f t="shared" si="584"/>
        <v>0</v>
      </c>
      <c r="AG335" s="43">
        <f t="shared" si="585"/>
        <v>0</v>
      </c>
      <c r="AH335" s="43">
        <f t="shared" si="586"/>
        <v>0</v>
      </c>
      <c r="AI335" s="43">
        <f t="shared" si="587"/>
        <v>0</v>
      </c>
      <c r="AJ335" s="43">
        <f t="shared" si="588"/>
        <v>0</v>
      </c>
      <c r="AK335" s="43">
        <f t="shared" si="589"/>
        <v>0</v>
      </c>
      <c r="AL335" s="43">
        <f t="shared" si="590"/>
        <v>0</v>
      </c>
      <c r="AM335" s="43">
        <f t="shared" si="591"/>
        <v>0</v>
      </c>
      <c r="AN335" s="43">
        <f t="shared" si="592"/>
        <v>0</v>
      </c>
      <c r="AO335" s="43">
        <f t="shared" si="593"/>
        <v>0</v>
      </c>
    </row>
    <row r="336" spans="1:41" ht="16.399999999999999" customHeight="1">
      <c r="A336" s="17" t="s">
        <v>54</v>
      </c>
      <c r="B336" s="18"/>
      <c r="C336" s="19">
        <f t="shared" ref="C336" si="594">ROUND(SUM(C333:C335),2)</f>
        <v>0</v>
      </c>
      <c r="D336" s="19">
        <f t="shared" ref="D336:N336" si="595">ROUND(SUM(D333:D335),2)</f>
        <v>0</v>
      </c>
      <c r="E336" s="19">
        <f t="shared" si="595"/>
        <v>0</v>
      </c>
      <c r="F336" s="19">
        <f t="shared" si="595"/>
        <v>0</v>
      </c>
      <c r="G336" s="19">
        <f t="shared" si="595"/>
        <v>0</v>
      </c>
      <c r="H336" s="19">
        <f t="shared" si="595"/>
        <v>0</v>
      </c>
      <c r="I336" s="19">
        <f t="shared" si="595"/>
        <v>0</v>
      </c>
      <c r="J336" s="19">
        <f t="shared" si="595"/>
        <v>0</v>
      </c>
      <c r="K336" s="19">
        <f t="shared" si="595"/>
        <v>0</v>
      </c>
      <c r="L336" s="19">
        <f t="shared" si="595"/>
        <v>0</v>
      </c>
      <c r="M336" s="19">
        <f t="shared" si="595"/>
        <v>0</v>
      </c>
      <c r="N336" s="172">
        <f t="shared" si="595"/>
        <v>0</v>
      </c>
      <c r="O336" s="177"/>
      <c r="P336" s="177"/>
      <c r="Q336" s="173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" si="596">ROUND(SUM(AD333:AD335),2)</f>
        <v>0</v>
      </c>
      <c r="AE336" s="19">
        <f t="shared" ref="AE336:AO336" si="597">ROUND(SUM(AE333:AE335),2)</f>
        <v>0</v>
      </c>
      <c r="AF336" s="19">
        <f t="shared" si="597"/>
        <v>0</v>
      </c>
      <c r="AG336" s="19">
        <f t="shared" si="597"/>
        <v>0</v>
      </c>
      <c r="AH336" s="19">
        <f t="shared" si="597"/>
        <v>0</v>
      </c>
      <c r="AI336" s="19">
        <f t="shared" si="597"/>
        <v>0</v>
      </c>
      <c r="AJ336" s="19">
        <f t="shared" si="597"/>
        <v>0</v>
      </c>
      <c r="AK336" s="19">
        <f t="shared" si="597"/>
        <v>0</v>
      </c>
      <c r="AL336" s="19">
        <f t="shared" si="597"/>
        <v>0</v>
      </c>
      <c r="AM336" s="19">
        <f t="shared" si="597"/>
        <v>0</v>
      </c>
      <c r="AN336" s="19">
        <f t="shared" si="597"/>
        <v>0</v>
      </c>
      <c r="AO336" s="217">
        <f t="shared" si="597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9">
        <f>SUMIF(Dec!$A:$A,TB!$A337,Dec!$H:$H)</f>
        <v>0</v>
      </c>
      <c r="O337" s="188"/>
      <c r="P337" s="188"/>
      <c r="Q337" s="183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98">ROUND(C337*AD$2,2)</f>
        <v>0</v>
      </c>
      <c r="AE337" s="43">
        <f t="shared" ref="AE337:AE339" si="599">ROUND(D337*AE$2,2)</f>
        <v>0</v>
      </c>
      <c r="AF337" s="43">
        <f t="shared" ref="AF337:AF339" si="600">ROUND(E337*AF$2,2)</f>
        <v>0</v>
      </c>
      <c r="AG337" s="43">
        <f t="shared" ref="AG337:AG339" si="601">ROUND(F337*AG$2,2)</f>
        <v>0</v>
      </c>
      <c r="AH337" s="43">
        <f t="shared" ref="AH337:AH339" si="602">ROUND(G337*AH$2,2)</f>
        <v>0</v>
      </c>
      <c r="AI337" s="43">
        <f t="shared" ref="AI337:AI339" si="603">ROUND(H337*AI$2,2)</f>
        <v>0</v>
      </c>
      <c r="AJ337" s="43">
        <f t="shared" ref="AJ337:AJ339" si="604">ROUND(I337*AJ$2,2)</f>
        <v>0</v>
      </c>
      <c r="AK337" s="43">
        <f t="shared" ref="AK337:AK339" si="605">ROUND(J337*AK$2,2)</f>
        <v>0</v>
      </c>
      <c r="AL337" s="43">
        <f t="shared" ref="AL337:AL339" si="606">ROUND(K337*AL$2,2)</f>
        <v>0</v>
      </c>
      <c r="AM337" s="43">
        <f t="shared" ref="AM337:AM339" si="607">ROUND(L337*AM$2,2)</f>
        <v>0</v>
      </c>
      <c r="AN337" s="43">
        <f t="shared" ref="AN337:AN339" si="608">ROUND(M337*AN$2,2)</f>
        <v>0</v>
      </c>
      <c r="AO337" s="43">
        <f t="shared" ref="AO337:AO339" si="609">ROUND(N337*AO$2,2)</f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9">
        <f>SUMIF(Dec!$A:$A,TB!$A338,Dec!$H:$H)</f>
        <v>0</v>
      </c>
      <c r="O338" s="188"/>
      <c r="P338" s="188"/>
      <c r="Q338" s="183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98"/>
        <v>0</v>
      </c>
      <c r="AE338" s="43">
        <f t="shared" si="599"/>
        <v>0</v>
      </c>
      <c r="AF338" s="43">
        <f t="shared" si="600"/>
        <v>0</v>
      </c>
      <c r="AG338" s="43">
        <f t="shared" si="601"/>
        <v>0</v>
      </c>
      <c r="AH338" s="43">
        <f t="shared" si="602"/>
        <v>0</v>
      </c>
      <c r="AI338" s="43">
        <f t="shared" si="603"/>
        <v>0</v>
      </c>
      <c r="AJ338" s="43">
        <f t="shared" si="604"/>
        <v>0</v>
      </c>
      <c r="AK338" s="43">
        <f t="shared" si="605"/>
        <v>0</v>
      </c>
      <c r="AL338" s="43">
        <f t="shared" si="606"/>
        <v>0</v>
      </c>
      <c r="AM338" s="43">
        <f t="shared" si="607"/>
        <v>0</v>
      </c>
      <c r="AN338" s="43">
        <f t="shared" si="608"/>
        <v>0</v>
      </c>
      <c r="AO338" s="43">
        <f t="shared" si="609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79">
        <f>SUMIF(Dec!$A:$A,TB!$A339,Dec!$H:$H)</f>
        <v>0</v>
      </c>
      <c r="O339" s="188"/>
      <c r="P339" s="188"/>
      <c r="Q339" s="183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98"/>
        <v>0</v>
      </c>
      <c r="AE339" s="43">
        <f t="shared" si="599"/>
        <v>0</v>
      </c>
      <c r="AF339" s="43">
        <f t="shared" si="600"/>
        <v>0</v>
      </c>
      <c r="AG339" s="43">
        <f t="shared" si="601"/>
        <v>0</v>
      </c>
      <c r="AH339" s="43">
        <f t="shared" si="602"/>
        <v>0</v>
      </c>
      <c r="AI339" s="43">
        <f t="shared" si="603"/>
        <v>0</v>
      </c>
      <c r="AJ339" s="43">
        <f t="shared" si="604"/>
        <v>0</v>
      </c>
      <c r="AK339" s="43">
        <f t="shared" si="605"/>
        <v>0</v>
      </c>
      <c r="AL339" s="43">
        <f t="shared" si="606"/>
        <v>0</v>
      </c>
      <c r="AM339" s="43">
        <f t="shared" si="607"/>
        <v>0</v>
      </c>
      <c r="AN339" s="43">
        <f t="shared" si="608"/>
        <v>0</v>
      </c>
      <c r="AO339" s="43">
        <f t="shared" si="609"/>
        <v>0</v>
      </c>
    </row>
    <row r="340" spans="1:41" ht="16.399999999999999" customHeight="1">
      <c r="A340" s="17" t="s">
        <v>55</v>
      </c>
      <c r="B340" s="18"/>
      <c r="C340" s="19">
        <f t="shared" ref="C340" si="610">ROUND(SUM(C337:C339),2)</f>
        <v>0</v>
      </c>
      <c r="D340" s="19">
        <f t="shared" ref="D340:N340" si="611">ROUND(SUM(D337:D339),2)</f>
        <v>0</v>
      </c>
      <c r="E340" s="19">
        <f t="shared" si="611"/>
        <v>0</v>
      </c>
      <c r="F340" s="19">
        <f t="shared" si="611"/>
        <v>0</v>
      </c>
      <c r="G340" s="19">
        <f t="shared" si="611"/>
        <v>0</v>
      </c>
      <c r="H340" s="19">
        <f t="shared" si="611"/>
        <v>0</v>
      </c>
      <c r="I340" s="19">
        <f t="shared" si="611"/>
        <v>0</v>
      </c>
      <c r="J340" s="19">
        <f t="shared" si="611"/>
        <v>0</v>
      </c>
      <c r="K340" s="19">
        <f t="shared" si="611"/>
        <v>0</v>
      </c>
      <c r="L340" s="19">
        <f t="shared" si="611"/>
        <v>0</v>
      </c>
      <c r="M340" s="19">
        <f t="shared" si="611"/>
        <v>0</v>
      </c>
      <c r="N340" s="172">
        <f t="shared" si="611"/>
        <v>0</v>
      </c>
      <c r="O340" s="177"/>
      <c r="P340" s="177"/>
      <c r="Q340" s="173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" si="612">ROUND(SUM(AD337:AD339),2)</f>
        <v>0</v>
      </c>
      <c r="AE340" s="19">
        <f t="shared" ref="AE340:AO340" si="613">ROUND(SUM(AE337:AE339),2)</f>
        <v>0</v>
      </c>
      <c r="AF340" s="19">
        <f t="shared" si="613"/>
        <v>0</v>
      </c>
      <c r="AG340" s="19">
        <f t="shared" si="613"/>
        <v>0</v>
      </c>
      <c r="AH340" s="19">
        <f t="shared" si="613"/>
        <v>0</v>
      </c>
      <c r="AI340" s="19">
        <f t="shared" si="613"/>
        <v>0</v>
      </c>
      <c r="AJ340" s="19">
        <f t="shared" si="613"/>
        <v>0</v>
      </c>
      <c r="AK340" s="19">
        <f t="shared" si="613"/>
        <v>0</v>
      </c>
      <c r="AL340" s="19">
        <f t="shared" si="613"/>
        <v>0</v>
      </c>
      <c r="AM340" s="19">
        <f t="shared" si="613"/>
        <v>0</v>
      </c>
      <c r="AN340" s="19">
        <f t="shared" si="613"/>
        <v>0</v>
      </c>
      <c r="AO340" s="217">
        <f t="shared" si="613"/>
        <v>0</v>
      </c>
    </row>
    <row r="341" spans="1:41" ht="16.399999999999999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9">
        <f>SUMIF(Dec!$A:$A,TB!$A341,Dec!$H:$H)</f>
        <v>0</v>
      </c>
      <c r="O341" s="188"/>
      <c r="P341" s="188"/>
      <c r="Q341" s="183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614">ROUND(C341*AD$2,2)</f>
        <v>0</v>
      </c>
      <c r="AE341" s="43">
        <f t="shared" ref="AE341:AE343" si="615">ROUND(D341*AE$2,2)</f>
        <v>0</v>
      </c>
      <c r="AF341" s="43">
        <f t="shared" ref="AF341:AF343" si="616">ROUND(E341*AF$2,2)</f>
        <v>0</v>
      </c>
      <c r="AG341" s="43">
        <f t="shared" ref="AG341:AG343" si="617">ROUND(F341*AG$2,2)</f>
        <v>0</v>
      </c>
      <c r="AH341" s="43">
        <f t="shared" ref="AH341:AH343" si="618">ROUND(G341*AH$2,2)</f>
        <v>0</v>
      </c>
      <c r="AI341" s="43">
        <f t="shared" ref="AI341:AI343" si="619">ROUND(H341*AI$2,2)</f>
        <v>0</v>
      </c>
      <c r="AJ341" s="43">
        <f t="shared" ref="AJ341:AJ343" si="620">ROUND(I341*AJ$2,2)</f>
        <v>0</v>
      </c>
      <c r="AK341" s="43">
        <f t="shared" ref="AK341:AK343" si="621">ROUND(J341*AK$2,2)</f>
        <v>0</v>
      </c>
      <c r="AL341" s="43">
        <f t="shared" ref="AL341:AL343" si="622">ROUND(K341*AL$2,2)</f>
        <v>0</v>
      </c>
      <c r="AM341" s="43">
        <f t="shared" ref="AM341:AM343" si="623">ROUND(L341*AM$2,2)</f>
        <v>0</v>
      </c>
      <c r="AN341" s="43">
        <f t="shared" ref="AN341:AN343" si="624">ROUND(M341*AN$2,2)</f>
        <v>0</v>
      </c>
      <c r="AO341" s="43">
        <f t="shared" ref="AO341:AO343" si="625">ROUND(N341*AO$2,2)</f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9">
        <f>SUMIF(Dec!$A:$A,TB!$A342,Dec!$H:$H)</f>
        <v>0</v>
      </c>
      <c r="O342" s="188"/>
      <c r="P342" s="188"/>
      <c r="Q342" s="183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614"/>
        <v>0</v>
      </c>
      <c r="AE342" s="43">
        <f t="shared" si="615"/>
        <v>0</v>
      </c>
      <c r="AF342" s="43">
        <f t="shared" si="616"/>
        <v>0</v>
      </c>
      <c r="AG342" s="43">
        <f t="shared" si="617"/>
        <v>0</v>
      </c>
      <c r="AH342" s="43">
        <f t="shared" si="618"/>
        <v>0</v>
      </c>
      <c r="AI342" s="43">
        <f t="shared" si="619"/>
        <v>0</v>
      </c>
      <c r="AJ342" s="43">
        <f t="shared" si="620"/>
        <v>0</v>
      </c>
      <c r="AK342" s="43">
        <f t="shared" si="621"/>
        <v>0</v>
      </c>
      <c r="AL342" s="43">
        <f t="shared" si="622"/>
        <v>0</v>
      </c>
      <c r="AM342" s="43">
        <f t="shared" si="623"/>
        <v>0</v>
      </c>
      <c r="AN342" s="43">
        <f t="shared" si="624"/>
        <v>0</v>
      </c>
      <c r="AO342" s="43">
        <f t="shared" si="625"/>
        <v>0</v>
      </c>
    </row>
    <row r="343" spans="1:41" ht="16.399999999999999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79">
        <f>SUMIF(Dec!$A:$A,TB!$A343,Dec!$H:$H)</f>
        <v>0</v>
      </c>
      <c r="O343" s="188"/>
      <c r="P343" s="188"/>
      <c r="Q343" s="183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614"/>
        <v>0</v>
      </c>
      <c r="AE343" s="43">
        <f t="shared" si="615"/>
        <v>0</v>
      </c>
      <c r="AF343" s="43">
        <f t="shared" si="616"/>
        <v>0</v>
      </c>
      <c r="AG343" s="43">
        <f t="shared" si="617"/>
        <v>0</v>
      </c>
      <c r="AH343" s="43">
        <f t="shared" si="618"/>
        <v>0</v>
      </c>
      <c r="AI343" s="43">
        <f t="shared" si="619"/>
        <v>0</v>
      </c>
      <c r="AJ343" s="43">
        <f t="shared" si="620"/>
        <v>0</v>
      </c>
      <c r="AK343" s="43">
        <f t="shared" si="621"/>
        <v>0</v>
      </c>
      <c r="AL343" s="43">
        <f t="shared" si="622"/>
        <v>0</v>
      </c>
      <c r="AM343" s="43">
        <f t="shared" si="623"/>
        <v>0</v>
      </c>
      <c r="AN343" s="43">
        <f t="shared" si="624"/>
        <v>0</v>
      </c>
      <c r="AO343" s="43">
        <f t="shared" si="625"/>
        <v>0</v>
      </c>
    </row>
    <row r="344" spans="1:41" ht="16.399999999999999" customHeight="1">
      <c r="A344" s="17" t="s">
        <v>56</v>
      </c>
      <c r="B344" s="18"/>
      <c r="C344" s="19">
        <f t="shared" ref="C344" si="626">ROUND(SUM(C341:C343),2)</f>
        <v>0</v>
      </c>
      <c r="D344" s="19">
        <f t="shared" ref="D344:N344" si="627">ROUND(SUM(D341:D343),2)</f>
        <v>0</v>
      </c>
      <c r="E344" s="19">
        <f t="shared" si="627"/>
        <v>0</v>
      </c>
      <c r="F344" s="19">
        <f t="shared" si="627"/>
        <v>0</v>
      </c>
      <c r="G344" s="19">
        <f t="shared" si="627"/>
        <v>0</v>
      </c>
      <c r="H344" s="19">
        <f t="shared" si="627"/>
        <v>0</v>
      </c>
      <c r="I344" s="19">
        <f t="shared" si="627"/>
        <v>0</v>
      </c>
      <c r="J344" s="19">
        <f t="shared" si="627"/>
        <v>0</v>
      </c>
      <c r="K344" s="19">
        <f t="shared" si="627"/>
        <v>0</v>
      </c>
      <c r="L344" s="19">
        <f t="shared" si="627"/>
        <v>0</v>
      </c>
      <c r="M344" s="19">
        <f t="shared" si="627"/>
        <v>0</v>
      </c>
      <c r="N344" s="172">
        <f t="shared" si="627"/>
        <v>0</v>
      </c>
      <c r="O344" s="177"/>
      <c r="P344" s="177"/>
      <c r="Q344" s="173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" si="628">ROUND(SUM(AD341:AD343),2)</f>
        <v>0</v>
      </c>
      <c r="AE344" s="19">
        <f t="shared" ref="AE344:AO344" si="629">ROUND(SUM(AE341:AE343),2)</f>
        <v>0</v>
      </c>
      <c r="AF344" s="19">
        <f t="shared" si="629"/>
        <v>0</v>
      </c>
      <c r="AG344" s="19">
        <f t="shared" si="629"/>
        <v>0</v>
      </c>
      <c r="AH344" s="19">
        <f t="shared" si="629"/>
        <v>0</v>
      </c>
      <c r="AI344" s="19">
        <f t="shared" si="629"/>
        <v>0</v>
      </c>
      <c r="AJ344" s="19">
        <f t="shared" si="629"/>
        <v>0</v>
      </c>
      <c r="AK344" s="19">
        <f t="shared" si="629"/>
        <v>0</v>
      </c>
      <c r="AL344" s="19">
        <f t="shared" si="629"/>
        <v>0</v>
      </c>
      <c r="AM344" s="19">
        <f t="shared" si="629"/>
        <v>0</v>
      </c>
      <c r="AN344" s="19">
        <f t="shared" si="629"/>
        <v>0</v>
      </c>
      <c r="AO344" s="217">
        <f t="shared" si="629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9">
        <f>SUMIF(Dec!$A:$A,TB!$A345,Dec!$H:$H)</f>
        <v>0</v>
      </c>
      <c r="O345" s="188"/>
      <c r="P345" s="188"/>
      <c r="Q345" s="183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630">ROUND(C345*AD$2,2)</f>
        <v>0</v>
      </c>
      <c r="AE345" s="43">
        <f t="shared" ref="AE345:AE347" si="631">ROUND(D345*AE$2,2)</f>
        <v>0</v>
      </c>
      <c r="AF345" s="43">
        <f t="shared" ref="AF345:AF347" si="632">ROUND(E345*AF$2,2)</f>
        <v>0</v>
      </c>
      <c r="AG345" s="43">
        <f t="shared" ref="AG345:AG347" si="633">ROUND(F345*AG$2,2)</f>
        <v>0</v>
      </c>
      <c r="AH345" s="43">
        <f t="shared" ref="AH345:AH347" si="634">ROUND(G345*AH$2,2)</f>
        <v>0</v>
      </c>
      <c r="AI345" s="43">
        <f t="shared" ref="AI345:AI347" si="635">ROUND(H345*AI$2,2)</f>
        <v>0</v>
      </c>
      <c r="AJ345" s="43">
        <f t="shared" ref="AJ345:AJ347" si="636">ROUND(I345*AJ$2,2)</f>
        <v>0</v>
      </c>
      <c r="AK345" s="43">
        <f t="shared" ref="AK345:AK347" si="637">ROUND(J345*AK$2,2)</f>
        <v>0</v>
      </c>
      <c r="AL345" s="43">
        <f t="shared" ref="AL345:AL347" si="638">ROUND(K345*AL$2,2)</f>
        <v>0</v>
      </c>
      <c r="AM345" s="43">
        <f t="shared" ref="AM345:AM347" si="639">ROUND(L345*AM$2,2)</f>
        <v>0</v>
      </c>
      <c r="AN345" s="43">
        <f t="shared" ref="AN345:AN347" si="640">ROUND(M345*AN$2,2)</f>
        <v>0</v>
      </c>
      <c r="AO345" s="43">
        <f t="shared" ref="AO345:AO347" si="641">ROUND(N345*AO$2,2)</f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9">
        <f>SUMIF(Dec!$A:$A,TB!$A346,Dec!$H:$H)</f>
        <v>0</v>
      </c>
      <c r="O346" s="188"/>
      <c r="P346" s="188"/>
      <c r="Q346" s="183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630"/>
        <v>0</v>
      </c>
      <c r="AE346" s="43">
        <f t="shared" si="631"/>
        <v>0</v>
      </c>
      <c r="AF346" s="43">
        <f t="shared" si="632"/>
        <v>0</v>
      </c>
      <c r="AG346" s="43">
        <f t="shared" si="633"/>
        <v>0</v>
      </c>
      <c r="AH346" s="43">
        <f t="shared" si="634"/>
        <v>0</v>
      </c>
      <c r="AI346" s="43">
        <f t="shared" si="635"/>
        <v>0</v>
      </c>
      <c r="AJ346" s="43">
        <f t="shared" si="636"/>
        <v>0</v>
      </c>
      <c r="AK346" s="43">
        <f t="shared" si="637"/>
        <v>0</v>
      </c>
      <c r="AL346" s="43">
        <f t="shared" si="638"/>
        <v>0</v>
      </c>
      <c r="AM346" s="43">
        <f t="shared" si="639"/>
        <v>0</v>
      </c>
      <c r="AN346" s="43">
        <f t="shared" si="640"/>
        <v>0</v>
      </c>
      <c r="AO346" s="43">
        <f t="shared" si="641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79">
        <f>SUMIF(Dec!$A:$A,TB!$A347,Dec!$H:$H)</f>
        <v>0</v>
      </c>
      <c r="O347" s="188"/>
      <c r="P347" s="188"/>
      <c r="Q347" s="183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630"/>
        <v>0</v>
      </c>
      <c r="AE347" s="43">
        <f t="shared" si="631"/>
        <v>0</v>
      </c>
      <c r="AF347" s="43">
        <f t="shared" si="632"/>
        <v>0</v>
      </c>
      <c r="AG347" s="43">
        <f t="shared" si="633"/>
        <v>0</v>
      </c>
      <c r="AH347" s="43">
        <f t="shared" si="634"/>
        <v>0</v>
      </c>
      <c r="AI347" s="43">
        <f t="shared" si="635"/>
        <v>0</v>
      </c>
      <c r="AJ347" s="43">
        <f t="shared" si="636"/>
        <v>0</v>
      </c>
      <c r="AK347" s="43">
        <f t="shared" si="637"/>
        <v>0</v>
      </c>
      <c r="AL347" s="43">
        <f t="shared" si="638"/>
        <v>0</v>
      </c>
      <c r="AM347" s="43">
        <f t="shared" si="639"/>
        <v>0</v>
      </c>
      <c r="AN347" s="43">
        <f t="shared" si="640"/>
        <v>0</v>
      </c>
      <c r="AO347" s="43">
        <f t="shared" si="641"/>
        <v>0</v>
      </c>
    </row>
    <row r="348" spans="1:41" ht="16.399999999999999" customHeight="1">
      <c r="A348" s="17" t="s">
        <v>57</v>
      </c>
      <c r="B348" s="24"/>
      <c r="C348" s="19">
        <f t="shared" ref="C348" si="642">ROUND(SUM(C345:C347),2)</f>
        <v>0</v>
      </c>
      <c r="D348" s="19">
        <f t="shared" ref="D348:N348" si="643">ROUND(SUM(D345:D347),2)</f>
        <v>0</v>
      </c>
      <c r="E348" s="19">
        <f t="shared" si="643"/>
        <v>0</v>
      </c>
      <c r="F348" s="19">
        <f t="shared" si="643"/>
        <v>0</v>
      </c>
      <c r="G348" s="19">
        <f t="shared" si="643"/>
        <v>0</v>
      </c>
      <c r="H348" s="19">
        <f t="shared" si="643"/>
        <v>0</v>
      </c>
      <c r="I348" s="19">
        <f t="shared" si="643"/>
        <v>0</v>
      </c>
      <c r="J348" s="19">
        <f t="shared" si="643"/>
        <v>0</v>
      </c>
      <c r="K348" s="19">
        <f t="shared" si="643"/>
        <v>0</v>
      </c>
      <c r="L348" s="19">
        <f t="shared" si="643"/>
        <v>0</v>
      </c>
      <c r="M348" s="19">
        <f t="shared" si="643"/>
        <v>0</v>
      </c>
      <c r="N348" s="172">
        <f t="shared" si="643"/>
        <v>0</v>
      </c>
      <c r="O348" s="177"/>
      <c r="P348" s="177"/>
      <c r="Q348" s="173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" si="644">ROUND(SUM(AD345:AD347),2)</f>
        <v>0</v>
      </c>
      <c r="AE348" s="19">
        <f t="shared" ref="AE348:AO348" si="645">ROUND(SUM(AE345:AE347),2)</f>
        <v>0</v>
      </c>
      <c r="AF348" s="19">
        <f t="shared" si="645"/>
        <v>0</v>
      </c>
      <c r="AG348" s="19">
        <f t="shared" si="645"/>
        <v>0</v>
      </c>
      <c r="AH348" s="19">
        <f t="shared" si="645"/>
        <v>0</v>
      </c>
      <c r="AI348" s="19">
        <f t="shared" si="645"/>
        <v>0</v>
      </c>
      <c r="AJ348" s="19">
        <f t="shared" si="645"/>
        <v>0</v>
      </c>
      <c r="AK348" s="19">
        <f t="shared" si="645"/>
        <v>0</v>
      </c>
      <c r="AL348" s="19">
        <f t="shared" si="645"/>
        <v>0</v>
      </c>
      <c r="AM348" s="19">
        <f t="shared" si="645"/>
        <v>0</v>
      </c>
      <c r="AN348" s="19">
        <f t="shared" si="645"/>
        <v>0</v>
      </c>
      <c r="AO348" s="217">
        <f t="shared" si="645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9">
        <f>SUMIF(Dec!$A:$A,TB!$A349,Dec!$H:$H)</f>
        <v>0</v>
      </c>
      <c r="O349" s="188"/>
      <c r="P349" s="188"/>
      <c r="Q349" s="18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646">ROUND(C349*AD$2,2)</f>
        <v>0</v>
      </c>
      <c r="AE349" s="43">
        <f t="shared" ref="AE349:AE351" si="647">ROUND(D349*AE$2,2)</f>
        <v>0</v>
      </c>
      <c r="AF349" s="43">
        <f t="shared" ref="AF349:AF351" si="648">ROUND(E349*AF$2,2)</f>
        <v>0</v>
      </c>
      <c r="AG349" s="43">
        <f t="shared" ref="AG349:AG351" si="649">ROUND(F349*AG$2,2)</f>
        <v>0</v>
      </c>
      <c r="AH349" s="43">
        <f t="shared" ref="AH349:AH351" si="650">ROUND(G349*AH$2,2)</f>
        <v>0</v>
      </c>
      <c r="AI349" s="43">
        <f t="shared" ref="AI349:AI351" si="651">ROUND(H349*AI$2,2)</f>
        <v>0</v>
      </c>
      <c r="AJ349" s="43">
        <f t="shared" ref="AJ349:AJ351" si="652">ROUND(I349*AJ$2,2)</f>
        <v>0</v>
      </c>
      <c r="AK349" s="43">
        <f t="shared" ref="AK349:AK351" si="653">ROUND(J349*AK$2,2)</f>
        <v>0</v>
      </c>
      <c r="AL349" s="43">
        <f t="shared" ref="AL349:AL351" si="654">ROUND(K349*AL$2,2)</f>
        <v>0</v>
      </c>
      <c r="AM349" s="43">
        <f t="shared" ref="AM349:AM351" si="655">ROUND(L349*AM$2,2)</f>
        <v>0</v>
      </c>
      <c r="AN349" s="43">
        <f t="shared" ref="AN349:AN351" si="656">ROUND(M349*AN$2,2)</f>
        <v>0</v>
      </c>
      <c r="AO349" s="43">
        <f t="shared" ref="AO349:AO351" si="657">ROUND(N349*AO$2,2)</f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9">
        <f>SUMIF(Dec!$A:$A,TB!$A350,Dec!$H:$H)</f>
        <v>0</v>
      </c>
      <c r="O350" s="188"/>
      <c r="P350" s="188"/>
      <c r="Q350" s="18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646"/>
        <v>0</v>
      </c>
      <c r="AE350" s="43">
        <f t="shared" si="647"/>
        <v>0</v>
      </c>
      <c r="AF350" s="43">
        <f t="shared" si="648"/>
        <v>0</v>
      </c>
      <c r="AG350" s="43">
        <f t="shared" si="649"/>
        <v>0</v>
      </c>
      <c r="AH350" s="43">
        <f t="shared" si="650"/>
        <v>0</v>
      </c>
      <c r="AI350" s="43">
        <f t="shared" si="651"/>
        <v>0</v>
      </c>
      <c r="AJ350" s="43">
        <f t="shared" si="652"/>
        <v>0</v>
      </c>
      <c r="AK350" s="43">
        <f t="shared" si="653"/>
        <v>0</v>
      </c>
      <c r="AL350" s="43">
        <f t="shared" si="654"/>
        <v>0</v>
      </c>
      <c r="AM350" s="43">
        <f t="shared" si="655"/>
        <v>0</v>
      </c>
      <c r="AN350" s="43">
        <f t="shared" si="656"/>
        <v>0</v>
      </c>
      <c r="AO350" s="43">
        <f t="shared" si="657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79">
        <f>SUMIF(Dec!$A:$A,TB!$A351,Dec!$H:$H)</f>
        <v>0</v>
      </c>
      <c r="O351" s="188"/>
      <c r="P351" s="188"/>
      <c r="Q351" s="18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646"/>
        <v>0</v>
      </c>
      <c r="AE351" s="43">
        <f t="shared" si="647"/>
        <v>0</v>
      </c>
      <c r="AF351" s="43">
        <f t="shared" si="648"/>
        <v>0</v>
      </c>
      <c r="AG351" s="43">
        <f t="shared" si="649"/>
        <v>0</v>
      </c>
      <c r="AH351" s="43">
        <f t="shared" si="650"/>
        <v>0</v>
      </c>
      <c r="AI351" s="43">
        <f t="shared" si="651"/>
        <v>0</v>
      </c>
      <c r="AJ351" s="43">
        <f t="shared" si="652"/>
        <v>0</v>
      </c>
      <c r="AK351" s="43">
        <f t="shared" si="653"/>
        <v>0</v>
      </c>
      <c r="AL351" s="43">
        <f t="shared" si="654"/>
        <v>0</v>
      </c>
      <c r="AM351" s="43">
        <f t="shared" si="655"/>
        <v>0</v>
      </c>
      <c r="AN351" s="43">
        <f t="shared" si="656"/>
        <v>0</v>
      </c>
      <c r="AO351" s="43">
        <f t="shared" si="657"/>
        <v>0</v>
      </c>
    </row>
    <row r="352" spans="1:41" ht="16.399999999999999" customHeight="1">
      <c r="A352" s="17" t="s">
        <v>58</v>
      </c>
      <c r="B352" s="24"/>
      <c r="C352" s="19">
        <f t="shared" ref="C352" si="658">ROUND(SUM(C349:C351),2)</f>
        <v>0</v>
      </c>
      <c r="D352" s="19">
        <f t="shared" ref="D352:N352" si="659">ROUND(SUM(D349:D351),2)</f>
        <v>0</v>
      </c>
      <c r="E352" s="19">
        <f t="shared" si="659"/>
        <v>0</v>
      </c>
      <c r="F352" s="19">
        <f t="shared" si="659"/>
        <v>0</v>
      </c>
      <c r="G352" s="19">
        <f t="shared" si="659"/>
        <v>0</v>
      </c>
      <c r="H352" s="19">
        <f t="shared" si="659"/>
        <v>0</v>
      </c>
      <c r="I352" s="19">
        <f t="shared" si="659"/>
        <v>0</v>
      </c>
      <c r="J352" s="19">
        <f t="shared" si="659"/>
        <v>0</v>
      </c>
      <c r="K352" s="19">
        <f t="shared" si="659"/>
        <v>0</v>
      </c>
      <c r="L352" s="19">
        <f t="shared" si="659"/>
        <v>0</v>
      </c>
      <c r="M352" s="19">
        <f t="shared" si="659"/>
        <v>0</v>
      </c>
      <c r="N352" s="172">
        <f t="shared" si="659"/>
        <v>0</v>
      </c>
      <c r="O352" s="177"/>
      <c r="P352" s="177"/>
      <c r="Q352" s="173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" si="660">ROUND(SUM(AD349:AD351),2)</f>
        <v>0</v>
      </c>
      <c r="AE352" s="19">
        <f t="shared" ref="AE352:AO352" si="661">ROUND(SUM(AE349:AE351),2)</f>
        <v>0</v>
      </c>
      <c r="AF352" s="19">
        <f t="shared" si="661"/>
        <v>0</v>
      </c>
      <c r="AG352" s="19">
        <f t="shared" si="661"/>
        <v>0</v>
      </c>
      <c r="AH352" s="19">
        <f t="shared" si="661"/>
        <v>0</v>
      </c>
      <c r="AI352" s="19">
        <f t="shared" si="661"/>
        <v>0</v>
      </c>
      <c r="AJ352" s="19">
        <f t="shared" si="661"/>
        <v>0</v>
      </c>
      <c r="AK352" s="19">
        <f t="shared" si="661"/>
        <v>0</v>
      </c>
      <c r="AL352" s="19">
        <f t="shared" si="661"/>
        <v>0</v>
      </c>
      <c r="AM352" s="19">
        <f t="shared" si="661"/>
        <v>0</v>
      </c>
      <c r="AN352" s="19">
        <f t="shared" si="661"/>
        <v>0</v>
      </c>
      <c r="AO352" s="217">
        <f t="shared" si="661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9">
        <f>SUMIF(Dec!$A:$A,TB!$A353,Dec!$H:$H)</f>
        <v>0</v>
      </c>
      <c r="O353" s="188"/>
      <c r="P353" s="188"/>
      <c r="Q353" s="18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62">ROUND(C353*AD$2,2)</f>
        <v>0</v>
      </c>
      <c r="AE353" s="43">
        <f t="shared" ref="AE353:AE355" si="663">ROUND(D353*AE$2,2)</f>
        <v>0</v>
      </c>
      <c r="AF353" s="43">
        <f t="shared" ref="AF353:AF355" si="664">ROUND(E353*AF$2,2)</f>
        <v>0</v>
      </c>
      <c r="AG353" s="43">
        <f t="shared" ref="AG353:AG355" si="665">ROUND(F353*AG$2,2)</f>
        <v>0</v>
      </c>
      <c r="AH353" s="43">
        <f t="shared" ref="AH353:AH355" si="666">ROUND(G353*AH$2,2)</f>
        <v>0</v>
      </c>
      <c r="AI353" s="43">
        <f t="shared" ref="AI353:AI355" si="667">ROUND(H353*AI$2,2)</f>
        <v>0</v>
      </c>
      <c r="AJ353" s="43">
        <f t="shared" ref="AJ353:AJ355" si="668">ROUND(I353*AJ$2,2)</f>
        <v>0</v>
      </c>
      <c r="AK353" s="43">
        <f t="shared" ref="AK353:AK355" si="669">ROUND(J353*AK$2,2)</f>
        <v>0</v>
      </c>
      <c r="AL353" s="43">
        <f t="shared" ref="AL353:AL355" si="670">ROUND(K353*AL$2,2)</f>
        <v>0</v>
      </c>
      <c r="AM353" s="43">
        <f t="shared" ref="AM353:AM355" si="671">ROUND(L353*AM$2,2)</f>
        <v>0</v>
      </c>
      <c r="AN353" s="43">
        <f t="shared" ref="AN353:AN355" si="672">ROUND(M353*AN$2,2)</f>
        <v>0</v>
      </c>
      <c r="AO353" s="43">
        <f t="shared" ref="AO353:AO355" si="673">ROUND(N353*AO$2,2)</f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9">
        <f>SUMIF(Dec!$A:$A,TB!$A354,Dec!$H:$H)</f>
        <v>0</v>
      </c>
      <c r="O354" s="188"/>
      <c r="P354" s="188"/>
      <c r="Q354" s="18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62"/>
        <v>0</v>
      </c>
      <c r="AE354" s="43">
        <f t="shared" si="663"/>
        <v>0</v>
      </c>
      <c r="AF354" s="43">
        <f t="shared" si="664"/>
        <v>0</v>
      </c>
      <c r="AG354" s="43">
        <f t="shared" si="665"/>
        <v>0</v>
      </c>
      <c r="AH354" s="43">
        <f t="shared" si="666"/>
        <v>0</v>
      </c>
      <c r="AI354" s="43">
        <f t="shared" si="667"/>
        <v>0</v>
      </c>
      <c r="AJ354" s="43">
        <f t="shared" si="668"/>
        <v>0</v>
      </c>
      <c r="AK354" s="43">
        <f t="shared" si="669"/>
        <v>0</v>
      </c>
      <c r="AL354" s="43">
        <f t="shared" si="670"/>
        <v>0</v>
      </c>
      <c r="AM354" s="43">
        <f t="shared" si="671"/>
        <v>0</v>
      </c>
      <c r="AN354" s="43">
        <f t="shared" si="672"/>
        <v>0</v>
      </c>
      <c r="AO354" s="43">
        <f t="shared" si="673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79">
        <f>SUMIF(Dec!$A:$A,TB!$A355,Dec!$H:$H)</f>
        <v>0</v>
      </c>
      <c r="O355" s="188"/>
      <c r="P355" s="188"/>
      <c r="Q355" s="18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62"/>
        <v>0</v>
      </c>
      <c r="AE355" s="43">
        <f t="shared" si="663"/>
        <v>0</v>
      </c>
      <c r="AF355" s="43">
        <f t="shared" si="664"/>
        <v>0</v>
      </c>
      <c r="AG355" s="43">
        <f t="shared" si="665"/>
        <v>0</v>
      </c>
      <c r="AH355" s="43">
        <f t="shared" si="666"/>
        <v>0</v>
      </c>
      <c r="AI355" s="43">
        <f t="shared" si="667"/>
        <v>0</v>
      </c>
      <c r="AJ355" s="43">
        <f t="shared" si="668"/>
        <v>0</v>
      </c>
      <c r="AK355" s="43">
        <f t="shared" si="669"/>
        <v>0</v>
      </c>
      <c r="AL355" s="43">
        <f t="shared" si="670"/>
        <v>0</v>
      </c>
      <c r="AM355" s="43">
        <f t="shared" si="671"/>
        <v>0</v>
      </c>
      <c r="AN355" s="43">
        <f t="shared" si="672"/>
        <v>0</v>
      </c>
      <c r="AO355" s="43">
        <f t="shared" si="673"/>
        <v>0</v>
      </c>
    </row>
    <row r="356" spans="1:41" ht="16.399999999999999" customHeight="1">
      <c r="A356" s="17" t="s">
        <v>59</v>
      </c>
      <c r="B356" s="18"/>
      <c r="C356" s="19">
        <f t="shared" ref="C356" si="674">ROUND(SUM(C353:C355),2)</f>
        <v>0</v>
      </c>
      <c r="D356" s="19">
        <f t="shared" ref="D356:N356" si="675">ROUND(SUM(D353:D355),2)</f>
        <v>0</v>
      </c>
      <c r="E356" s="19">
        <f t="shared" si="675"/>
        <v>0</v>
      </c>
      <c r="F356" s="19">
        <f t="shared" si="675"/>
        <v>0</v>
      </c>
      <c r="G356" s="19">
        <f t="shared" si="675"/>
        <v>0</v>
      </c>
      <c r="H356" s="19">
        <f t="shared" si="675"/>
        <v>0</v>
      </c>
      <c r="I356" s="19">
        <f t="shared" si="675"/>
        <v>0</v>
      </c>
      <c r="J356" s="19">
        <f t="shared" si="675"/>
        <v>0</v>
      </c>
      <c r="K356" s="19">
        <f t="shared" si="675"/>
        <v>0</v>
      </c>
      <c r="L356" s="19">
        <f t="shared" si="675"/>
        <v>0</v>
      </c>
      <c r="M356" s="19">
        <f t="shared" si="675"/>
        <v>0</v>
      </c>
      <c r="N356" s="172">
        <f t="shared" si="675"/>
        <v>0</v>
      </c>
      <c r="O356" s="177"/>
      <c r="P356" s="177"/>
      <c r="Q356" s="173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" si="676">ROUND(SUM(AD353:AD355),2)</f>
        <v>0</v>
      </c>
      <c r="AE356" s="19">
        <f t="shared" ref="AE356:AO356" si="677">ROUND(SUM(AE353:AE355),2)</f>
        <v>0</v>
      </c>
      <c r="AF356" s="19">
        <f t="shared" si="677"/>
        <v>0</v>
      </c>
      <c r="AG356" s="19">
        <f t="shared" si="677"/>
        <v>0</v>
      </c>
      <c r="AH356" s="19">
        <f t="shared" si="677"/>
        <v>0</v>
      </c>
      <c r="AI356" s="19">
        <f t="shared" si="677"/>
        <v>0</v>
      </c>
      <c r="AJ356" s="19">
        <f t="shared" si="677"/>
        <v>0</v>
      </c>
      <c r="AK356" s="19">
        <f t="shared" si="677"/>
        <v>0</v>
      </c>
      <c r="AL356" s="19">
        <f t="shared" si="677"/>
        <v>0</v>
      </c>
      <c r="AM356" s="19">
        <f t="shared" si="677"/>
        <v>0</v>
      </c>
      <c r="AN356" s="19">
        <f t="shared" si="677"/>
        <v>0</v>
      </c>
      <c r="AO356" s="217">
        <f t="shared" si="677"/>
        <v>0</v>
      </c>
    </row>
    <row r="357" spans="1:41" ht="16.399999999999999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79">
        <f>SUMIF(Dec!$A:$A,TB!$A357,Dec!$H:$H)</f>
        <v>0</v>
      </c>
      <c r="O357" s="188"/>
      <c r="P357" s="188"/>
      <c r="Q357" s="18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78">ROUND(C357*AD$2,2)</f>
        <v>0</v>
      </c>
      <c r="AE357" s="43">
        <f t="shared" ref="AE357:AE366" si="679">ROUND(D357*AE$2,2)</f>
        <v>0</v>
      </c>
      <c r="AF357" s="43">
        <f t="shared" ref="AF357:AF366" si="680">ROUND(E357*AF$2,2)</f>
        <v>0</v>
      </c>
      <c r="AG357" s="43">
        <f t="shared" ref="AG357:AG366" si="681">ROUND(F357*AG$2,2)</f>
        <v>0</v>
      </c>
      <c r="AH357" s="43">
        <f t="shared" ref="AH357:AH366" si="682">ROUND(G357*AH$2,2)</f>
        <v>0</v>
      </c>
      <c r="AI357" s="43">
        <f t="shared" ref="AI357:AI366" si="683">ROUND(H357*AI$2,2)</f>
        <v>0</v>
      </c>
      <c r="AJ357" s="43">
        <f t="shared" ref="AJ357:AJ366" si="684">ROUND(I357*AJ$2,2)</f>
        <v>0</v>
      </c>
      <c r="AK357" s="43">
        <f t="shared" ref="AK357:AK366" si="685">ROUND(J357*AK$2,2)</f>
        <v>0</v>
      </c>
      <c r="AL357" s="43">
        <f t="shared" ref="AL357:AL366" si="686">ROUND(K357*AL$2,2)</f>
        <v>0</v>
      </c>
      <c r="AM357" s="43">
        <f t="shared" ref="AM357:AM366" si="687">ROUND(L357*AM$2,2)</f>
        <v>0</v>
      </c>
      <c r="AN357" s="43">
        <f t="shared" ref="AN357:AN366" si="688">ROUND(M357*AN$2,2)</f>
        <v>0</v>
      </c>
      <c r="AO357" s="43">
        <f t="shared" ref="AO357:AO366" si="689">ROUND(N357*AO$2,2)</f>
        <v>0</v>
      </c>
    </row>
    <row r="358" spans="1:41" ht="16.399999999999999" customHeight="1">
      <c r="A358" s="13">
        <v>30010</v>
      </c>
      <c r="B358" s="14" t="s">
        <v>295</v>
      </c>
      <c r="C358" s="43">
        <f>SUMIF(Jan!$A:$A,TB!$A358,Jan!$H:$H)</f>
        <v>-500000</v>
      </c>
      <c r="D358" s="43">
        <f>SUMIF(Feb!$A:$A,TB!$A358,Feb!$H:$H)</f>
        <v>-500000</v>
      </c>
      <c r="E358" s="43">
        <f>SUMIF(Mar!$A:$A,TB!$A358,Mar!$H:$H)</f>
        <v>-500000</v>
      </c>
      <c r="F358" s="43">
        <f>SUMIF(Apr!$A:$A,TB!$A358,Apr!$H:$H)</f>
        <v>-500000</v>
      </c>
      <c r="G358" s="43">
        <f>SUMIF(May!$A:$A,TB!$A358,May!$H:$H)</f>
        <v>-500000</v>
      </c>
      <c r="H358" s="43">
        <f>SUMIF(Jun!$A:$A,TB!$A358,Jun!$H:$H)</f>
        <v>-500000</v>
      </c>
      <c r="I358" s="43">
        <f>SUMIF(Jul!$A:$A,TB!$A358,Jul!$H:$H)</f>
        <v>-500000</v>
      </c>
      <c r="J358" s="43">
        <f>SUMIF(Aug!$A:$A,TB!$A358,Aug!$H:$H)</f>
        <v>-500000</v>
      </c>
      <c r="K358" s="43">
        <f>SUMIF(Sep!$A:$A,TB!$A358,Sep!$H:$H)</f>
        <v>-500000</v>
      </c>
      <c r="L358" s="43">
        <f>SUMIF(Oct!$A:$A,TB!$A358,Oct!$H:$H)</f>
        <v>-500000</v>
      </c>
      <c r="M358" s="43">
        <f>SUMIF(Nov!$A:$A,TB!$A358,Nov!$H:$H)</f>
        <v>-500000</v>
      </c>
      <c r="N358" s="179">
        <f>SUMIF(Dec!$A:$A,TB!$A358,Dec!$H:$H)</f>
        <v>-500000</v>
      </c>
      <c r="O358" s="188"/>
      <c r="P358" s="188"/>
      <c r="Q358" s="183">
        <v>-500000</v>
      </c>
      <c r="R358" s="43">
        <v>-500000</v>
      </c>
      <c r="S358" s="43">
        <v>-500000</v>
      </c>
      <c r="T358" s="43">
        <v>-500000</v>
      </c>
      <c r="U358" s="43">
        <v>-500000</v>
      </c>
      <c r="V358" s="43">
        <v>-500000</v>
      </c>
      <c r="W358" s="43">
        <v>-500000</v>
      </c>
      <c r="X358" s="43">
        <v>-500000</v>
      </c>
      <c r="Y358" s="43">
        <v>-500000</v>
      </c>
      <c r="Z358" s="43">
        <v>-500000</v>
      </c>
      <c r="AA358" s="43">
        <v>-500000</v>
      </c>
      <c r="AB358" s="43">
        <v>-500000</v>
      </c>
      <c r="AD358" s="43">
        <f t="shared" si="678"/>
        <v>-12586000</v>
      </c>
      <c r="AE358" s="43">
        <f t="shared" si="679"/>
        <v>-12563550</v>
      </c>
      <c r="AF358" s="43">
        <f t="shared" si="680"/>
        <v>-12594700</v>
      </c>
      <c r="AG358" s="43">
        <f t="shared" si="681"/>
        <v>-12633100</v>
      </c>
      <c r="AH358" s="43">
        <f t="shared" si="682"/>
        <v>-12652500</v>
      </c>
      <c r="AI358" s="43">
        <f t="shared" si="683"/>
        <v>-12662250</v>
      </c>
      <c r="AJ358" s="43">
        <f t="shared" si="684"/>
        <v>-12662250</v>
      </c>
      <c r="AK358" s="43">
        <f t="shared" si="685"/>
        <v>-12662250</v>
      </c>
      <c r="AL358" s="43">
        <f t="shared" si="686"/>
        <v>-12662250</v>
      </c>
      <c r="AM358" s="43">
        <f t="shared" si="687"/>
        <v>-12662250</v>
      </c>
      <c r="AN358" s="43">
        <f t="shared" si="688"/>
        <v>-12662250</v>
      </c>
      <c r="AO358" s="43">
        <f t="shared" si="689"/>
        <v>-12662250</v>
      </c>
    </row>
    <row r="359" spans="1:41" ht="16.399999999999999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9">
        <f>SUMIF(Dec!$A:$A,TB!$A359,Dec!$H:$H)</f>
        <v>0</v>
      </c>
      <c r="O359" s="188"/>
      <c r="P359" s="188"/>
      <c r="Q359" s="18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78"/>
        <v>0</v>
      </c>
      <c r="AE359" s="43">
        <f t="shared" si="679"/>
        <v>0</v>
      </c>
      <c r="AF359" s="43">
        <f t="shared" si="680"/>
        <v>0</v>
      </c>
      <c r="AG359" s="43">
        <f t="shared" si="681"/>
        <v>0</v>
      </c>
      <c r="AH359" s="43">
        <f t="shared" si="682"/>
        <v>0</v>
      </c>
      <c r="AI359" s="43">
        <f t="shared" si="683"/>
        <v>0</v>
      </c>
      <c r="AJ359" s="43">
        <f t="shared" si="684"/>
        <v>0</v>
      </c>
      <c r="AK359" s="43">
        <f t="shared" si="685"/>
        <v>0</v>
      </c>
      <c r="AL359" s="43">
        <f t="shared" si="686"/>
        <v>0</v>
      </c>
      <c r="AM359" s="43">
        <f t="shared" si="687"/>
        <v>0</v>
      </c>
      <c r="AN359" s="43">
        <f t="shared" si="688"/>
        <v>0</v>
      </c>
      <c r="AO359" s="43">
        <f t="shared" si="689"/>
        <v>0</v>
      </c>
    </row>
    <row r="360" spans="1:41" ht="16.399999999999999" customHeight="1">
      <c r="A360" s="13">
        <v>30020</v>
      </c>
      <c r="B360" s="14" t="s">
        <v>297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79">
        <f>SUMIF(Dec!$A:$A,TB!$A360,Dec!$H:$H)</f>
        <v>0</v>
      </c>
      <c r="O360" s="188"/>
      <c r="P360" s="188"/>
      <c r="Q360" s="18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678"/>
        <v>0</v>
      </c>
      <c r="AE360" s="43">
        <f t="shared" si="679"/>
        <v>0</v>
      </c>
      <c r="AF360" s="43">
        <f t="shared" si="680"/>
        <v>0</v>
      </c>
      <c r="AG360" s="43">
        <f t="shared" si="681"/>
        <v>0</v>
      </c>
      <c r="AH360" s="43">
        <f t="shared" si="682"/>
        <v>0</v>
      </c>
      <c r="AI360" s="43">
        <f t="shared" si="683"/>
        <v>0</v>
      </c>
      <c r="AJ360" s="43">
        <f t="shared" si="684"/>
        <v>0</v>
      </c>
      <c r="AK360" s="43">
        <f t="shared" si="685"/>
        <v>0</v>
      </c>
      <c r="AL360" s="43">
        <f t="shared" si="686"/>
        <v>0</v>
      </c>
      <c r="AM360" s="43">
        <f t="shared" si="687"/>
        <v>0</v>
      </c>
      <c r="AN360" s="43">
        <f t="shared" si="688"/>
        <v>0</v>
      </c>
      <c r="AO360" s="43">
        <f t="shared" si="689"/>
        <v>0</v>
      </c>
    </row>
    <row r="361" spans="1:41" ht="16.399999999999999" customHeight="1">
      <c r="A361" s="13">
        <v>30030</v>
      </c>
      <c r="B361" s="21" t="s">
        <v>298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9">
        <f>SUMIF(Dec!$A:$A,TB!$A361,Dec!$H:$H)</f>
        <v>0</v>
      </c>
      <c r="O361" s="188"/>
      <c r="P361" s="188"/>
      <c r="Q361" s="18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78"/>
        <v>0</v>
      </c>
      <c r="AE361" s="43">
        <f t="shared" si="679"/>
        <v>0</v>
      </c>
      <c r="AF361" s="43">
        <f t="shared" si="680"/>
        <v>0</v>
      </c>
      <c r="AG361" s="43">
        <f t="shared" si="681"/>
        <v>0</v>
      </c>
      <c r="AH361" s="43">
        <f t="shared" si="682"/>
        <v>0</v>
      </c>
      <c r="AI361" s="43">
        <f t="shared" si="683"/>
        <v>0</v>
      </c>
      <c r="AJ361" s="43">
        <f t="shared" si="684"/>
        <v>0</v>
      </c>
      <c r="AK361" s="43">
        <f t="shared" si="685"/>
        <v>0</v>
      </c>
      <c r="AL361" s="43">
        <f t="shared" si="686"/>
        <v>0</v>
      </c>
      <c r="AM361" s="43">
        <f t="shared" si="687"/>
        <v>0</v>
      </c>
      <c r="AN361" s="43">
        <f t="shared" si="688"/>
        <v>0</v>
      </c>
      <c r="AO361" s="43">
        <f t="shared" si="689"/>
        <v>0</v>
      </c>
    </row>
    <row r="362" spans="1:41" ht="16.399999999999999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9">
        <f>SUMIF(Dec!$A:$A,TB!$A362,Dec!$H:$H)</f>
        <v>0</v>
      </c>
      <c r="O362" s="188"/>
      <c r="P362" s="188"/>
      <c r="Q362" s="18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78"/>
        <v>0</v>
      </c>
      <c r="AE362" s="43">
        <f t="shared" si="679"/>
        <v>0</v>
      </c>
      <c r="AF362" s="43">
        <f t="shared" si="680"/>
        <v>0</v>
      </c>
      <c r="AG362" s="43">
        <f t="shared" si="681"/>
        <v>0</v>
      </c>
      <c r="AH362" s="43">
        <f t="shared" si="682"/>
        <v>0</v>
      </c>
      <c r="AI362" s="43">
        <f t="shared" si="683"/>
        <v>0</v>
      </c>
      <c r="AJ362" s="43">
        <f t="shared" si="684"/>
        <v>0</v>
      </c>
      <c r="AK362" s="43">
        <f t="shared" si="685"/>
        <v>0</v>
      </c>
      <c r="AL362" s="43">
        <f t="shared" si="686"/>
        <v>0</v>
      </c>
      <c r="AM362" s="43">
        <f t="shared" si="687"/>
        <v>0</v>
      </c>
      <c r="AN362" s="43">
        <f t="shared" si="688"/>
        <v>0</v>
      </c>
      <c r="AO362" s="43">
        <f t="shared" si="689"/>
        <v>0</v>
      </c>
    </row>
    <row r="363" spans="1:41" ht="16.399999999999999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1500000</v>
      </c>
      <c r="F363" s="43">
        <f>SUMIF(Apr!$A:$A,TB!$A363,Apr!$H:$H)</f>
        <v>1500000</v>
      </c>
      <c r="G363" s="43">
        <f>SUMIF(May!$A:$A,TB!$A363,May!$H:$H)</f>
        <v>1500000</v>
      </c>
      <c r="H363" s="43">
        <f>SUMIF(Jun!$A:$A,TB!$A363,Jun!$H:$H)</f>
        <v>1500000</v>
      </c>
      <c r="I363" s="43">
        <f>SUMIF(Jul!$A:$A,TB!$A363,Jul!$H:$H)</f>
        <v>1500000</v>
      </c>
      <c r="J363" s="43">
        <f>SUMIF(Aug!$A:$A,TB!$A363,Aug!$H:$H)</f>
        <v>1500000</v>
      </c>
      <c r="K363" s="43">
        <f>SUMIF(Sep!$A:$A,TB!$A363,Sep!$H:$H)</f>
        <v>1500000</v>
      </c>
      <c r="L363" s="43">
        <f>SUMIF(Oct!$A:$A,TB!$A363,Oct!$H:$H)</f>
        <v>1500000</v>
      </c>
      <c r="M363" s="43">
        <f>SUMIF(Nov!$A:$A,TB!$A363,Nov!$H:$H)</f>
        <v>1500000</v>
      </c>
      <c r="N363" s="179">
        <f>SUMIF(Dec!$A:$A,TB!$A363,Dec!$H:$H)</f>
        <v>1500000</v>
      </c>
      <c r="O363" s="188"/>
      <c r="P363" s="188"/>
      <c r="Q363" s="18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1000000</v>
      </c>
      <c r="W363" s="43">
        <v>1000000</v>
      </c>
      <c r="X363" s="43">
        <v>1000000</v>
      </c>
      <c r="Y363" s="43">
        <v>1000000</v>
      </c>
      <c r="Z363" s="43">
        <v>1000000</v>
      </c>
      <c r="AA363" s="43">
        <v>1000000</v>
      </c>
      <c r="AB363" s="43">
        <v>1000000</v>
      </c>
      <c r="AD363" s="43">
        <f t="shared" si="678"/>
        <v>0</v>
      </c>
      <c r="AE363" s="43">
        <f t="shared" si="679"/>
        <v>0</v>
      </c>
      <c r="AF363" s="43">
        <f t="shared" si="680"/>
        <v>37784100</v>
      </c>
      <c r="AG363" s="43">
        <f t="shared" si="681"/>
        <v>37899300</v>
      </c>
      <c r="AH363" s="43">
        <f t="shared" si="682"/>
        <v>37957500</v>
      </c>
      <c r="AI363" s="43">
        <f t="shared" si="683"/>
        <v>37986750</v>
      </c>
      <c r="AJ363" s="43">
        <f t="shared" si="684"/>
        <v>37986750</v>
      </c>
      <c r="AK363" s="43">
        <f t="shared" si="685"/>
        <v>37986750</v>
      </c>
      <c r="AL363" s="43">
        <f t="shared" si="686"/>
        <v>37986750</v>
      </c>
      <c r="AM363" s="43">
        <f t="shared" si="687"/>
        <v>37986750</v>
      </c>
      <c r="AN363" s="43">
        <f t="shared" si="688"/>
        <v>37986750</v>
      </c>
      <c r="AO363" s="43">
        <f t="shared" si="689"/>
        <v>37986750</v>
      </c>
    </row>
    <row r="364" spans="1:41" ht="16.399999999999999" customHeight="1">
      <c r="A364" s="13">
        <v>30040</v>
      </c>
      <c r="B364" s="21" t="s">
        <v>301</v>
      </c>
      <c r="C364" s="43">
        <f>SUMIF(Jan!$A:$A,TB!$A364,Jan!$H:$H)</f>
        <v>-4152933.91</v>
      </c>
      <c r="D364" s="43">
        <f>SUMIF(Feb!$A:$A,TB!$A364,Feb!$H:$H)</f>
        <v>-4152933.91</v>
      </c>
      <c r="E364" s="43">
        <f>SUMIF(Mar!$A:$A,TB!$A364,Mar!$H:$H)</f>
        <v>-4389788.41</v>
      </c>
      <c r="F364" s="43">
        <f>SUMIF(Apr!$A:$A,TB!$A364,Apr!$H:$H)</f>
        <v>-4389788.41</v>
      </c>
      <c r="G364" s="43">
        <f>SUMIF(May!$A:$A,TB!$A364,May!$H:$H)</f>
        <v>-4389788.41</v>
      </c>
      <c r="H364" s="43">
        <f>SUMIF(Jun!$A:$A,TB!$A364,Jun!$H:$H)</f>
        <v>-4389788.41</v>
      </c>
      <c r="I364" s="43">
        <f>SUMIF(Jul!$A:$A,TB!$A364,Jul!$H:$H)</f>
        <v>-4389788.41</v>
      </c>
      <c r="J364" s="43">
        <f>SUMIF(Aug!$A:$A,TB!$A364,Aug!$H:$H)</f>
        <v>-4389788.41</v>
      </c>
      <c r="K364" s="43">
        <f>SUMIF(Sep!$A:$A,TB!$A364,Sep!$H:$H)</f>
        <v>-4389788.41</v>
      </c>
      <c r="L364" s="43">
        <f>SUMIF(Oct!$A:$A,TB!$A364,Oct!$H:$H)</f>
        <v>-4389788.41</v>
      </c>
      <c r="M364" s="43">
        <f>SUMIF(Nov!$A:$A,TB!$A364,Nov!$H:$H)</f>
        <v>-4389788.41</v>
      </c>
      <c r="N364" s="179">
        <f>SUMIF(Dec!$A:$A,TB!$A364,Dec!$H:$H)</f>
        <v>-4389788.41</v>
      </c>
      <c r="O364" s="188"/>
      <c r="P364" s="188"/>
      <c r="Q364" s="183">
        <v>-3398168.9</v>
      </c>
      <c r="R364" s="43">
        <v>-3398168.9</v>
      </c>
      <c r="S364" s="43">
        <v>-3398997.46</v>
      </c>
      <c r="T364" s="43">
        <v>-3398997.46</v>
      </c>
      <c r="U364" s="43">
        <v>-3163902.18</v>
      </c>
      <c r="V364" s="43">
        <v>-3398997.46</v>
      </c>
      <c r="W364" s="43">
        <v>-3398997.46</v>
      </c>
      <c r="X364" s="43">
        <v>-3398997.46</v>
      </c>
      <c r="Y364" s="43">
        <v>-3398997.46</v>
      </c>
      <c r="Z364" s="43">
        <v>-3398997.46</v>
      </c>
      <c r="AA364" s="43">
        <v>-3398997.46</v>
      </c>
      <c r="AB364" s="43">
        <v>-3398997.46</v>
      </c>
      <c r="AD364" s="43">
        <f t="shared" si="678"/>
        <v>-104537652.38</v>
      </c>
      <c r="AE364" s="43">
        <f t="shared" si="679"/>
        <v>-104351185.65000001</v>
      </c>
      <c r="AF364" s="43">
        <f t="shared" si="680"/>
        <v>-110576136.17</v>
      </c>
      <c r="AG364" s="43">
        <f t="shared" si="681"/>
        <v>-110913271.92</v>
      </c>
      <c r="AH364" s="43">
        <f t="shared" si="682"/>
        <v>-111083595.72</v>
      </c>
      <c r="AI364" s="43">
        <f t="shared" si="683"/>
        <v>-111169196.59</v>
      </c>
      <c r="AJ364" s="43">
        <f t="shared" si="684"/>
        <v>-111169196.59</v>
      </c>
      <c r="AK364" s="43">
        <f t="shared" si="685"/>
        <v>-111169196.59</v>
      </c>
      <c r="AL364" s="43">
        <f t="shared" si="686"/>
        <v>-111169196.59</v>
      </c>
      <c r="AM364" s="43">
        <f t="shared" si="687"/>
        <v>-111169196.59</v>
      </c>
      <c r="AN364" s="43">
        <f t="shared" si="688"/>
        <v>-111169196.59</v>
      </c>
      <c r="AO364" s="43">
        <f t="shared" si="689"/>
        <v>-111169196.59</v>
      </c>
    </row>
    <row r="365" spans="1:41" ht="16.399999999999999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9">
        <f>SUMIF(Dec!$A:$A,TB!$A365,Dec!$H:$H)</f>
        <v>0</v>
      </c>
      <c r="O365" s="188"/>
      <c r="P365" s="188"/>
      <c r="Q365" s="18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78"/>
        <v>0</v>
      </c>
      <c r="AE365" s="43">
        <f t="shared" si="679"/>
        <v>0</v>
      </c>
      <c r="AF365" s="43">
        <f t="shared" si="680"/>
        <v>0</v>
      </c>
      <c r="AG365" s="43">
        <f t="shared" si="681"/>
        <v>0</v>
      </c>
      <c r="AH365" s="43">
        <f t="shared" si="682"/>
        <v>0</v>
      </c>
      <c r="AI365" s="43">
        <f t="shared" si="683"/>
        <v>0</v>
      </c>
      <c r="AJ365" s="43">
        <f t="shared" si="684"/>
        <v>0</v>
      </c>
      <c r="AK365" s="43">
        <f t="shared" si="685"/>
        <v>0</v>
      </c>
      <c r="AL365" s="43">
        <f t="shared" si="686"/>
        <v>0</v>
      </c>
      <c r="AM365" s="43">
        <f t="shared" si="687"/>
        <v>0</v>
      </c>
      <c r="AN365" s="43">
        <f t="shared" si="688"/>
        <v>0</v>
      </c>
      <c r="AO365" s="43">
        <f t="shared" si="689"/>
        <v>0</v>
      </c>
    </row>
    <row r="366" spans="1:41" ht="16.399999999999999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79">
        <f>SUMIF(Dec!$A:$A,TB!$A366,Dec!$H:$H)</f>
        <v>0</v>
      </c>
      <c r="O366" s="188"/>
      <c r="P366" s="188"/>
      <c r="Q366" s="18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78"/>
        <v>0</v>
      </c>
      <c r="AE366" s="43">
        <f t="shared" si="679"/>
        <v>0</v>
      </c>
      <c r="AF366" s="43">
        <f t="shared" si="680"/>
        <v>0</v>
      </c>
      <c r="AG366" s="43">
        <f t="shared" si="681"/>
        <v>0</v>
      </c>
      <c r="AH366" s="43">
        <f t="shared" si="682"/>
        <v>0</v>
      </c>
      <c r="AI366" s="43">
        <f t="shared" si="683"/>
        <v>0</v>
      </c>
      <c r="AJ366" s="43">
        <f t="shared" si="684"/>
        <v>0</v>
      </c>
      <c r="AK366" s="43">
        <f t="shared" si="685"/>
        <v>0</v>
      </c>
      <c r="AL366" s="43">
        <f t="shared" si="686"/>
        <v>0</v>
      </c>
      <c r="AM366" s="43">
        <f t="shared" si="687"/>
        <v>0</v>
      </c>
      <c r="AN366" s="43">
        <f t="shared" si="688"/>
        <v>0</v>
      </c>
      <c r="AO366" s="43">
        <f t="shared" si="689"/>
        <v>0</v>
      </c>
    </row>
    <row r="367" spans="1:41" ht="17.149999999999999" customHeight="1">
      <c r="A367" s="17" t="s">
        <v>303</v>
      </c>
      <c r="B367" s="18"/>
      <c r="C367" s="19">
        <f t="shared" ref="C367:N367" si="690">ROUND(SUM(C357:C366),2)</f>
        <v>-4652933.91</v>
      </c>
      <c r="D367" s="19">
        <f t="shared" si="690"/>
        <v>-4652933.91</v>
      </c>
      <c r="E367" s="19">
        <f t="shared" si="690"/>
        <v>-3389788.41</v>
      </c>
      <c r="F367" s="19">
        <f t="shared" si="690"/>
        <v>-3389788.41</v>
      </c>
      <c r="G367" s="19">
        <f t="shared" si="690"/>
        <v>-3389788.41</v>
      </c>
      <c r="H367" s="19">
        <f t="shared" si="690"/>
        <v>-3389788.41</v>
      </c>
      <c r="I367" s="19">
        <f t="shared" si="690"/>
        <v>-3389788.41</v>
      </c>
      <c r="J367" s="19">
        <f t="shared" si="690"/>
        <v>-3389788.41</v>
      </c>
      <c r="K367" s="19">
        <f t="shared" si="690"/>
        <v>-3389788.41</v>
      </c>
      <c r="L367" s="19">
        <f t="shared" si="690"/>
        <v>-3389788.41</v>
      </c>
      <c r="M367" s="19">
        <f t="shared" si="690"/>
        <v>-3389788.41</v>
      </c>
      <c r="N367" s="172">
        <f t="shared" si="690"/>
        <v>-3389788.41</v>
      </c>
      <c r="O367" s="177"/>
      <c r="P367" s="177"/>
      <c r="Q367" s="173">
        <v>-3898168.9</v>
      </c>
      <c r="R367" s="19">
        <v>-3898168.9</v>
      </c>
      <c r="S367" s="19">
        <v>-3898997.46</v>
      </c>
      <c r="T367" s="19">
        <v>-3898997.46</v>
      </c>
      <c r="U367" s="19">
        <v>-3663902.18</v>
      </c>
      <c r="V367" s="19">
        <v>-2898997.46</v>
      </c>
      <c r="W367" s="19">
        <v>-2898997.46</v>
      </c>
      <c r="X367" s="19">
        <v>-2898997.46</v>
      </c>
      <c r="Y367" s="19">
        <v>-2898997.46</v>
      </c>
      <c r="Z367" s="19">
        <v>-2898997.46</v>
      </c>
      <c r="AA367" s="19">
        <v>-2898997.46</v>
      </c>
      <c r="AB367" s="19">
        <v>-2898997.46</v>
      </c>
      <c r="AD367" s="19">
        <f t="shared" ref="AD367:AO367" si="691">ROUND(SUM(AD357:AD366),2)</f>
        <v>-117123652.38</v>
      </c>
      <c r="AE367" s="19">
        <f t="shared" si="691"/>
        <v>-116914735.65000001</v>
      </c>
      <c r="AF367" s="19">
        <f t="shared" si="691"/>
        <v>-85386736.170000002</v>
      </c>
      <c r="AG367" s="19">
        <f t="shared" si="691"/>
        <v>-85647071.920000002</v>
      </c>
      <c r="AH367" s="19">
        <f t="shared" si="691"/>
        <v>-85778595.719999999</v>
      </c>
      <c r="AI367" s="19">
        <f t="shared" si="691"/>
        <v>-85844696.590000004</v>
      </c>
      <c r="AJ367" s="19">
        <f t="shared" si="691"/>
        <v>-85844696.590000004</v>
      </c>
      <c r="AK367" s="19">
        <f t="shared" si="691"/>
        <v>-85844696.590000004</v>
      </c>
      <c r="AL367" s="19">
        <f t="shared" si="691"/>
        <v>-85844696.590000004</v>
      </c>
      <c r="AM367" s="19">
        <f t="shared" si="691"/>
        <v>-85844696.590000004</v>
      </c>
      <c r="AN367" s="19">
        <f t="shared" si="691"/>
        <v>-85844696.590000004</v>
      </c>
      <c r="AO367" s="217">
        <f t="shared" si="691"/>
        <v>-85844696.590000004</v>
      </c>
    </row>
    <row r="368" spans="1:41" ht="16.399999999999999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9">
        <f>SUMIF(Dec!$A:$A,TB!$A368,Dec!$H:$H)</f>
        <v>0</v>
      </c>
      <c r="O368" s="188"/>
      <c r="P368" s="188"/>
      <c r="Q368" s="18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4" si="692">ROUND(C368*AD$2,2)</f>
        <v>0</v>
      </c>
      <c r="AE368" s="43">
        <f t="shared" ref="AE368:AE414" si="693">ROUND(D368*AE$2,2)</f>
        <v>0</v>
      </c>
      <c r="AF368" s="43">
        <f t="shared" ref="AF368:AF414" si="694">ROUND(E368*AF$2,2)</f>
        <v>0</v>
      </c>
      <c r="AG368" s="43">
        <f t="shared" ref="AG368:AG414" si="695">ROUND(F368*AG$2,2)</f>
        <v>0</v>
      </c>
      <c r="AH368" s="43">
        <f t="shared" ref="AH368:AH414" si="696">ROUND(G368*AH$2,2)</f>
        <v>0</v>
      </c>
      <c r="AI368" s="43">
        <f t="shared" ref="AI368:AI414" si="697">ROUND(H368*AI$2,2)</f>
        <v>0</v>
      </c>
      <c r="AJ368" s="43">
        <f t="shared" ref="AJ368:AJ414" si="698">ROUND(I368*AJ$2,2)</f>
        <v>0</v>
      </c>
      <c r="AK368" s="43">
        <f t="shared" ref="AK368:AK414" si="699">ROUND(J368*AK$2,2)</f>
        <v>0</v>
      </c>
      <c r="AL368" s="43">
        <f t="shared" ref="AL368:AL414" si="700">ROUND(K368*AL$2,2)</f>
        <v>0</v>
      </c>
      <c r="AM368" s="43">
        <f t="shared" ref="AM368:AM414" si="701">ROUND(L368*AM$2,2)</f>
        <v>0</v>
      </c>
      <c r="AN368" s="43">
        <f t="shared" ref="AN368:AN414" si="702">ROUND(M368*AN$2,2)</f>
        <v>0</v>
      </c>
      <c r="AO368" s="43">
        <f t="shared" ref="AO368:AO414" si="703">ROUND(N368*AO$2,2)</f>
        <v>0</v>
      </c>
    </row>
    <row r="369" spans="1:41" ht="16.399999999999999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9">
        <f>SUMIF(Dec!$A:$A,TB!$A369,Dec!$H:$H)</f>
        <v>0</v>
      </c>
      <c r="O369" s="188"/>
      <c r="P369" s="188"/>
      <c r="Q369" s="183">
        <v>-97579.79</v>
      </c>
      <c r="R369" s="43">
        <v>-211758.34</v>
      </c>
      <c r="S369" s="43">
        <v>-242554.37</v>
      </c>
      <c r="T369" s="43">
        <v>-244105.51</v>
      </c>
      <c r="U369" s="43">
        <v>-244105.51</v>
      </c>
      <c r="V369" s="43">
        <v>-244105.51</v>
      </c>
      <c r="W369" s="43">
        <v>-244105.51</v>
      </c>
      <c r="X369" s="43">
        <v>-244105.51</v>
      </c>
      <c r="Y369" s="43">
        <v>-244105.51</v>
      </c>
      <c r="Z369" s="43">
        <v>-244105.51</v>
      </c>
      <c r="AA369" s="43">
        <v>-244105.51</v>
      </c>
      <c r="AB369" s="43">
        <v>-244105.51</v>
      </c>
      <c r="AD369" s="43">
        <f t="shared" si="692"/>
        <v>0</v>
      </c>
      <c r="AE369" s="43">
        <f t="shared" si="693"/>
        <v>0</v>
      </c>
      <c r="AF369" s="43">
        <f t="shared" si="694"/>
        <v>0</v>
      </c>
      <c r="AG369" s="43">
        <f t="shared" si="695"/>
        <v>0</v>
      </c>
      <c r="AH369" s="43">
        <f t="shared" si="696"/>
        <v>0</v>
      </c>
      <c r="AI369" s="43">
        <f t="shared" si="697"/>
        <v>0</v>
      </c>
      <c r="AJ369" s="43">
        <f t="shared" si="698"/>
        <v>0</v>
      </c>
      <c r="AK369" s="43">
        <f t="shared" si="699"/>
        <v>0</v>
      </c>
      <c r="AL369" s="43">
        <f t="shared" si="700"/>
        <v>0</v>
      </c>
      <c r="AM369" s="43">
        <f t="shared" si="701"/>
        <v>0</v>
      </c>
      <c r="AN369" s="43">
        <f t="shared" si="702"/>
        <v>0</v>
      </c>
      <c r="AO369" s="43">
        <f t="shared" si="703"/>
        <v>0</v>
      </c>
    </row>
    <row r="370" spans="1:41" ht="16.399999999999999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9">
        <f>SUMIF(Dec!$A:$A,TB!$A370,Dec!$H:$H)</f>
        <v>0</v>
      </c>
      <c r="O370" s="188"/>
      <c r="P370" s="188"/>
      <c r="Q370" s="183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92"/>
        <v>0</v>
      </c>
      <c r="AE370" s="43">
        <f t="shared" si="693"/>
        <v>0</v>
      </c>
      <c r="AF370" s="43">
        <f t="shared" si="694"/>
        <v>0</v>
      </c>
      <c r="AG370" s="43">
        <f t="shared" si="695"/>
        <v>0</v>
      </c>
      <c r="AH370" s="43">
        <f t="shared" si="696"/>
        <v>0</v>
      </c>
      <c r="AI370" s="43">
        <f t="shared" si="697"/>
        <v>0</v>
      </c>
      <c r="AJ370" s="43">
        <f t="shared" si="698"/>
        <v>0</v>
      </c>
      <c r="AK370" s="43">
        <f t="shared" si="699"/>
        <v>0</v>
      </c>
      <c r="AL370" s="43">
        <f t="shared" si="700"/>
        <v>0</v>
      </c>
      <c r="AM370" s="43">
        <f t="shared" si="701"/>
        <v>0</v>
      </c>
      <c r="AN370" s="43">
        <f t="shared" si="702"/>
        <v>0</v>
      </c>
      <c r="AO370" s="43">
        <f t="shared" si="703"/>
        <v>0</v>
      </c>
    </row>
    <row r="371" spans="1:41" ht="16.399999999999999" customHeight="1">
      <c r="A371" s="13">
        <v>71003</v>
      </c>
      <c r="B371" s="14" t="s">
        <v>306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9">
        <f>SUMIF(Dec!$A:$A,TB!$A371,Dec!$H:$H)</f>
        <v>0</v>
      </c>
      <c r="O371" s="188"/>
      <c r="P371" s="188"/>
      <c r="Q371" s="183">
        <v>-702744.47</v>
      </c>
      <c r="R371" s="43">
        <v>-1279246.52</v>
      </c>
      <c r="S371" s="43">
        <v>-2046086.22</v>
      </c>
      <c r="T371" s="43">
        <v>-2624823.46</v>
      </c>
      <c r="U371" s="43">
        <v>-3225609.16</v>
      </c>
      <c r="V371" s="43">
        <v>-3763570.99</v>
      </c>
      <c r="W371" s="43">
        <v>-4197321.9400000004</v>
      </c>
      <c r="X371" s="43">
        <v>-4693510.8099999996</v>
      </c>
      <c r="Y371" s="43">
        <v>-4943726.5</v>
      </c>
      <c r="Z371" s="43">
        <v>-5146210.2</v>
      </c>
      <c r="AA371" s="43">
        <v>-5357124.63</v>
      </c>
      <c r="AB371" s="43">
        <v>-5382983.5700000003</v>
      </c>
      <c r="AD371" s="43">
        <f t="shared" si="692"/>
        <v>0</v>
      </c>
      <c r="AE371" s="43">
        <f t="shared" si="693"/>
        <v>0</v>
      </c>
      <c r="AF371" s="43">
        <f t="shared" si="694"/>
        <v>0</v>
      </c>
      <c r="AG371" s="43">
        <f t="shared" si="695"/>
        <v>0</v>
      </c>
      <c r="AH371" s="43">
        <f t="shared" si="696"/>
        <v>0</v>
      </c>
      <c r="AI371" s="43">
        <f t="shared" si="697"/>
        <v>0</v>
      </c>
      <c r="AJ371" s="43">
        <f t="shared" si="698"/>
        <v>0</v>
      </c>
      <c r="AK371" s="43">
        <f t="shared" si="699"/>
        <v>0</v>
      </c>
      <c r="AL371" s="43">
        <f t="shared" si="700"/>
        <v>0</v>
      </c>
      <c r="AM371" s="43">
        <f t="shared" si="701"/>
        <v>0</v>
      </c>
      <c r="AN371" s="43">
        <f t="shared" si="702"/>
        <v>0</v>
      </c>
      <c r="AO371" s="43">
        <f t="shared" si="703"/>
        <v>0</v>
      </c>
    </row>
    <row r="372" spans="1:41" ht="16.399999999999999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9">
        <f>SUMIF(Dec!$A:$A,TB!$A372,Dec!$H:$H)</f>
        <v>0</v>
      </c>
      <c r="O372" s="188"/>
      <c r="P372" s="188"/>
      <c r="Q372" s="183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92"/>
        <v>0</v>
      </c>
      <c r="AE372" s="43">
        <f t="shared" si="693"/>
        <v>0</v>
      </c>
      <c r="AF372" s="43">
        <f t="shared" si="694"/>
        <v>0</v>
      </c>
      <c r="AG372" s="43">
        <f t="shared" si="695"/>
        <v>0</v>
      </c>
      <c r="AH372" s="43">
        <f t="shared" si="696"/>
        <v>0</v>
      </c>
      <c r="AI372" s="43">
        <f t="shared" si="697"/>
        <v>0</v>
      </c>
      <c r="AJ372" s="43">
        <f t="shared" si="698"/>
        <v>0</v>
      </c>
      <c r="AK372" s="43">
        <f t="shared" si="699"/>
        <v>0</v>
      </c>
      <c r="AL372" s="43">
        <f t="shared" si="700"/>
        <v>0</v>
      </c>
      <c r="AM372" s="43">
        <f t="shared" si="701"/>
        <v>0</v>
      </c>
      <c r="AN372" s="43">
        <f t="shared" si="702"/>
        <v>0</v>
      </c>
      <c r="AO372" s="43">
        <f t="shared" si="703"/>
        <v>0</v>
      </c>
    </row>
    <row r="373" spans="1:41" ht="16.399999999999999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9">
        <f>SUMIF(Dec!$A:$A,TB!$A373,Dec!$H:$H)</f>
        <v>0</v>
      </c>
      <c r="O373" s="188"/>
      <c r="P373" s="188"/>
      <c r="Q373" s="183">
        <v>-85.95</v>
      </c>
      <c r="R373" s="43">
        <v>-85.95</v>
      </c>
      <c r="S373" s="43">
        <v>-85.95</v>
      </c>
      <c r="T373" s="43">
        <v>-85.95</v>
      </c>
      <c r="U373" s="43">
        <v>-85.95</v>
      </c>
      <c r="V373" s="43">
        <v>-85.95</v>
      </c>
      <c r="W373" s="43">
        <v>-85.95</v>
      </c>
      <c r="X373" s="43">
        <v>-85.95</v>
      </c>
      <c r="Y373" s="43">
        <v>-85.95</v>
      </c>
      <c r="Z373" s="43">
        <v>-85.95</v>
      </c>
      <c r="AA373" s="43">
        <v>-85.95</v>
      </c>
      <c r="AB373" s="43">
        <v>-85.95</v>
      </c>
      <c r="AD373" s="43">
        <f t="shared" si="692"/>
        <v>0</v>
      </c>
      <c r="AE373" s="43">
        <f t="shared" si="693"/>
        <v>0</v>
      </c>
      <c r="AF373" s="43">
        <f t="shared" si="694"/>
        <v>0</v>
      </c>
      <c r="AG373" s="43">
        <f t="shared" si="695"/>
        <v>0</v>
      </c>
      <c r="AH373" s="43">
        <f t="shared" si="696"/>
        <v>0</v>
      </c>
      <c r="AI373" s="43">
        <f t="shared" si="697"/>
        <v>0</v>
      </c>
      <c r="AJ373" s="43">
        <f t="shared" si="698"/>
        <v>0</v>
      </c>
      <c r="AK373" s="43">
        <f t="shared" si="699"/>
        <v>0</v>
      </c>
      <c r="AL373" s="43">
        <f t="shared" si="700"/>
        <v>0</v>
      </c>
      <c r="AM373" s="43">
        <f t="shared" si="701"/>
        <v>0</v>
      </c>
      <c r="AN373" s="43">
        <f t="shared" si="702"/>
        <v>0</v>
      </c>
      <c r="AO373" s="43">
        <f t="shared" si="703"/>
        <v>0</v>
      </c>
    </row>
    <row r="374" spans="1:41" ht="16.399999999999999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9">
        <f>SUMIF(Dec!$A:$A,TB!$A374,Dec!$H:$H)</f>
        <v>0</v>
      </c>
      <c r="O374" s="188"/>
      <c r="P374" s="188"/>
      <c r="Q374" s="183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92"/>
        <v>0</v>
      </c>
      <c r="AE374" s="43">
        <f t="shared" si="693"/>
        <v>0</v>
      </c>
      <c r="AF374" s="43">
        <f t="shared" si="694"/>
        <v>0</v>
      </c>
      <c r="AG374" s="43">
        <f t="shared" si="695"/>
        <v>0</v>
      </c>
      <c r="AH374" s="43">
        <f t="shared" si="696"/>
        <v>0</v>
      </c>
      <c r="AI374" s="43">
        <f t="shared" si="697"/>
        <v>0</v>
      </c>
      <c r="AJ374" s="43">
        <f t="shared" si="698"/>
        <v>0</v>
      </c>
      <c r="AK374" s="43">
        <f t="shared" si="699"/>
        <v>0</v>
      </c>
      <c r="AL374" s="43">
        <f t="shared" si="700"/>
        <v>0</v>
      </c>
      <c r="AM374" s="43">
        <f t="shared" si="701"/>
        <v>0</v>
      </c>
      <c r="AN374" s="43">
        <f t="shared" si="702"/>
        <v>0</v>
      </c>
      <c r="AO374" s="43">
        <f t="shared" si="703"/>
        <v>0</v>
      </c>
    </row>
    <row r="375" spans="1:41" ht="16.399999999999999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9">
        <f>SUMIF(Dec!$A:$A,TB!$A375,Dec!$H:$H)</f>
        <v>0</v>
      </c>
      <c r="O375" s="188"/>
      <c r="P375" s="188"/>
      <c r="Q375" s="183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92"/>
        <v>0</v>
      </c>
      <c r="AE375" s="43">
        <f t="shared" si="693"/>
        <v>0</v>
      </c>
      <c r="AF375" s="43">
        <f t="shared" si="694"/>
        <v>0</v>
      </c>
      <c r="AG375" s="43">
        <f t="shared" si="695"/>
        <v>0</v>
      </c>
      <c r="AH375" s="43">
        <f t="shared" si="696"/>
        <v>0</v>
      </c>
      <c r="AI375" s="43">
        <f t="shared" si="697"/>
        <v>0</v>
      </c>
      <c r="AJ375" s="43">
        <f t="shared" si="698"/>
        <v>0</v>
      </c>
      <c r="AK375" s="43">
        <f t="shared" si="699"/>
        <v>0</v>
      </c>
      <c r="AL375" s="43">
        <f t="shared" si="700"/>
        <v>0</v>
      </c>
      <c r="AM375" s="43">
        <f t="shared" si="701"/>
        <v>0</v>
      </c>
      <c r="AN375" s="43">
        <f t="shared" si="702"/>
        <v>0</v>
      </c>
      <c r="AO375" s="43">
        <f t="shared" si="703"/>
        <v>0</v>
      </c>
    </row>
    <row r="376" spans="1:41" ht="16.399999999999999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9">
        <f>SUMIF(Dec!$A:$A,TB!$A376,Dec!$H:$H)</f>
        <v>0</v>
      </c>
      <c r="O376" s="188"/>
      <c r="P376" s="188"/>
      <c r="Q376" s="183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92"/>
        <v>0</v>
      </c>
      <c r="AE376" s="43">
        <f t="shared" si="693"/>
        <v>0</v>
      </c>
      <c r="AF376" s="43">
        <f t="shared" si="694"/>
        <v>0</v>
      </c>
      <c r="AG376" s="43">
        <f t="shared" si="695"/>
        <v>0</v>
      </c>
      <c r="AH376" s="43">
        <f t="shared" si="696"/>
        <v>0</v>
      </c>
      <c r="AI376" s="43">
        <f t="shared" si="697"/>
        <v>0</v>
      </c>
      <c r="AJ376" s="43">
        <f t="shared" si="698"/>
        <v>0</v>
      </c>
      <c r="AK376" s="43">
        <f t="shared" si="699"/>
        <v>0</v>
      </c>
      <c r="AL376" s="43">
        <f t="shared" si="700"/>
        <v>0</v>
      </c>
      <c r="AM376" s="43">
        <f t="shared" si="701"/>
        <v>0</v>
      </c>
      <c r="AN376" s="43">
        <f t="shared" si="702"/>
        <v>0</v>
      </c>
      <c r="AO376" s="43">
        <f t="shared" si="703"/>
        <v>0</v>
      </c>
    </row>
    <row r="377" spans="1:41" ht="16.399999999999999" customHeight="1">
      <c r="A377" s="13">
        <v>71009</v>
      </c>
      <c r="B377" s="14" t="s">
        <v>312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9">
        <f>SUMIF(Dec!$A:$A,TB!$A377,Dec!$H:$H)</f>
        <v>0</v>
      </c>
      <c r="O377" s="188"/>
      <c r="P377" s="188"/>
      <c r="Q377" s="183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92"/>
        <v>0</v>
      </c>
      <c r="AE377" s="43">
        <f t="shared" si="693"/>
        <v>0</v>
      </c>
      <c r="AF377" s="43">
        <f t="shared" si="694"/>
        <v>0</v>
      </c>
      <c r="AG377" s="43">
        <f t="shared" si="695"/>
        <v>0</v>
      </c>
      <c r="AH377" s="43">
        <f t="shared" si="696"/>
        <v>0</v>
      </c>
      <c r="AI377" s="43">
        <f t="shared" si="697"/>
        <v>0</v>
      </c>
      <c r="AJ377" s="43">
        <f t="shared" si="698"/>
        <v>0</v>
      </c>
      <c r="AK377" s="43">
        <f t="shared" si="699"/>
        <v>0</v>
      </c>
      <c r="AL377" s="43">
        <f t="shared" si="700"/>
        <v>0</v>
      </c>
      <c r="AM377" s="43">
        <f t="shared" si="701"/>
        <v>0</v>
      </c>
      <c r="AN377" s="43">
        <f t="shared" si="702"/>
        <v>0</v>
      </c>
      <c r="AO377" s="43">
        <f t="shared" si="703"/>
        <v>0</v>
      </c>
    </row>
    <row r="378" spans="1:41" ht="16.399999999999999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9">
        <f>SUMIF(Dec!$A:$A,TB!$A378,Dec!$H:$H)</f>
        <v>0</v>
      </c>
      <c r="O378" s="188"/>
      <c r="P378" s="188"/>
      <c r="Q378" s="183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92"/>
        <v>0</v>
      </c>
      <c r="AE378" s="43">
        <f t="shared" si="693"/>
        <v>0</v>
      </c>
      <c r="AF378" s="43">
        <f t="shared" si="694"/>
        <v>0</v>
      </c>
      <c r="AG378" s="43">
        <f t="shared" si="695"/>
        <v>0</v>
      </c>
      <c r="AH378" s="43">
        <f t="shared" si="696"/>
        <v>0</v>
      </c>
      <c r="AI378" s="43">
        <f t="shared" si="697"/>
        <v>0</v>
      </c>
      <c r="AJ378" s="43">
        <f t="shared" si="698"/>
        <v>0</v>
      </c>
      <c r="AK378" s="43">
        <f t="shared" si="699"/>
        <v>0</v>
      </c>
      <c r="AL378" s="43">
        <f t="shared" si="700"/>
        <v>0</v>
      </c>
      <c r="AM378" s="43">
        <f t="shared" si="701"/>
        <v>0</v>
      </c>
      <c r="AN378" s="43">
        <f t="shared" si="702"/>
        <v>0</v>
      </c>
      <c r="AO378" s="43">
        <f t="shared" si="703"/>
        <v>0</v>
      </c>
    </row>
    <row r="379" spans="1:41" ht="16.399999999999999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9">
        <f>SUMIF(Dec!$A:$A,TB!$A379,Dec!$H:$H)</f>
        <v>0</v>
      </c>
      <c r="O379" s="188"/>
      <c r="P379" s="188"/>
      <c r="Q379" s="183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92"/>
        <v>0</v>
      </c>
      <c r="AE379" s="43">
        <f t="shared" si="693"/>
        <v>0</v>
      </c>
      <c r="AF379" s="43">
        <f t="shared" si="694"/>
        <v>0</v>
      </c>
      <c r="AG379" s="43">
        <f t="shared" si="695"/>
        <v>0</v>
      </c>
      <c r="AH379" s="43">
        <f t="shared" si="696"/>
        <v>0</v>
      </c>
      <c r="AI379" s="43">
        <f t="shared" si="697"/>
        <v>0</v>
      </c>
      <c r="AJ379" s="43">
        <f t="shared" si="698"/>
        <v>0</v>
      </c>
      <c r="AK379" s="43">
        <f t="shared" si="699"/>
        <v>0</v>
      </c>
      <c r="AL379" s="43">
        <f t="shared" si="700"/>
        <v>0</v>
      </c>
      <c r="AM379" s="43">
        <f t="shared" si="701"/>
        <v>0</v>
      </c>
      <c r="AN379" s="43">
        <f t="shared" si="702"/>
        <v>0</v>
      </c>
      <c r="AO379" s="43">
        <f t="shared" si="703"/>
        <v>0</v>
      </c>
    </row>
    <row r="380" spans="1:41" ht="16.399999999999999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9">
        <f>SUMIF(Dec!$A:$A,TB!$A380,Dec!$H:$H)</f>
        <v>0</v>
      </c>
      <c r="O380" s="188"/>
      <c r="P380" s="188"/>
      <c r="Q380" s="183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92"/>
        <v>0</v>
      </c>
      <c r="AE380" s="43">
        <f t="shared" si="693"/>
        <v>0</v>
      </c>
      <c r="AF380" s="43">
        <f t="shared" si="694"/>
        <v>0</v>
      </c>
      <c r="AG380" s="43">
        <f t="shared" si="695"/>
        <v>0</v>
      </c>
      <c r="AH380" s="43">
        <f t="shared" si="696"/>
        <v>0</v>
      </c>
      <c r="AI380" s="43">
        <f t="shared" si="697"/>
        <v>0</v>
      </c>
      <c r="AJ380" s="43">
        <f t="shared" si="698"/>
        <v>0</v>
      </c>
      <c r="AK380" s="43">
        <f t="shared" si="699"/>
        <v>0</v>
      </c>
      <c r="AL380" s="43">
        <f t="shared" si="700"/>
        <v>0</v>
      </c>
      <c r="AM380" s="43">
        <f t="shared" si="701"/>
        <v>0</v>
      </c>
      <c r="AN380" s="43">
        <f t="shared" si="702"/>
        <v>0</v>
      </c>
      <c r="AO380" s="43">
        <f t="shared" si="703"/>
        <v>0</v>
      </c>
    </row>
    <row r="381" spans="1:41" ht="16.399999999999999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9">
        <f>SUMIF(Dec!$A:$A,TB!$A381,Dec!$H:$H)</f>
        <v>0</v>
      </c>
      <c r="O381" s="188"/>
      <c r="P381" s="188"/>
      <c r="Q381" s="183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92"/>
        <v>0</v>
      </c>
      <c r="AE381" s="43">
        <f t="shared" si="693"/>
        <v>0</v>
      </c>
      <c r="AF381" s="43">
        <f t="shared" si="694"/>
        <v>0</v>
      </c>
      <c r="AG381" s="43">
        <f t="shared" si="695"/>
        <v>0</v>
      </c>
      <c r="AH381" s="43">
        <f t="shared" si="696"/>
        <v>0</v>
      </c>
      <c r="AI381" s="43">
        <f t="shared" si="697"/>
        <v>0</v>
      </c>
      <c r="AJ381" s="43">
        <f t="shared" si="698"/>
        <v>0</v>
      </c>
      <c r="AK381" s="43">
        <f t="shared" si="699"/>
        <v>0</v>
      </c>
      <c r="AL381" s="43">
        <f t="shared" si="700"/>
        <v>0</v>
      </c>
      <c r="AM381" s="43">
        <f t="shared" si="701"/>
        <v>0</v>
      </c>
      <c r="AN381" s="43">
        <f t="shared" si="702"/>
        <v>0</v>
      </c>
      <c r="AO381" s="43">
        <f t="shared" si="703"/>
        <v>0</v>
      </c>
    </row>
    <row r="382" spans="1:41" ht="16.399999999999999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9">
        <f>SUMIF(Dec!$A:$A,TB!$A382,Dec!$H:$H)</f>
        <v>0</v>
      </c>
      <c r="O382" s="188"/>
      <c r="P382" s="188"/>
      <c r="Q382" s="183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92"/>
        <v>0</v>
      </c>
      <c r="AE382" s="43">
        <f t="shared" si="693"/>
        <v>0</v>
      </c>
      <c r="AF382" s="43">
        <f t="shared" si="694"/>
        <v>0</v>
      </c>
      <c r="AG382" s="43">
        <f t="shared" si="695"/>
        <v>0</v>
      </c>
      <c r="AH382" s="43">
        <f t="shared" si="696"/>
        <v>0</v>
      </c>
      <c r="AI382" s="43">
        <f t="shared" si="697"/>
        <v>0</v>
      </c>
      <c r="AJ382" s="43">
        <f t="shared" si="698"/>
        <v>0</v>
      </c>
      <c r="AK382" s="43">
        <f t="shared" si="699"/>
        <v>0</v>
      </c>
      <c r="AL382" s="43">
        <f t="shared" si="700"/>
        <v>0</v>
      </c>
      <c r="AM382" s="43">
        <f t="shared" si="701"/>
        <v>0</v>
      </c>
      <c r="AN382" s="43">
        <f t="shared" si="702"/>
        <v>0</v>
      </c>
      <c r="AO382" s="43">
        <f t="shared" si="703"/>
        <v>0</v>
      </c>
    </row>
    <row r="383" spans="1:41" ht="16.399999999999999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9">
        <f>SUMIF(Dec!$A:$A,TB!$A383,Dec!$H:$H)</f>
        <v>0</v>
      </c>
      <c r="O383" s="188"/>
      <c r="P383" s="188"/>
      <c r="Q383" s="183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92"/>
        <v>0</v>
      </c>
      <c r="AE383" s="43">
        <f t="shared" si="693"/>
        <v>0</v>
      </c>
      <c r="AF383" s="43">
        <f t="shared" si="694"/>
        <v>0</v>
      </c>
      <c r="AG383" s="43">
        <f t="shared" si="695"/>
        <v>0</v>
      </c>
      <c r="AH383" s="43">
        <f t="shared" si="696"/>
        <v>0</v>
      </c>
      <c r="AI383" s="43">
        <f t="shared" si="697"/>
        <v>0</v>
      </c>
      <c r="AJ383" s="43">
        <f t="shared" si="698"/>
        <v>0</v>
      </c>
      <c r="AK383" s="43">
        <f t="shared" si="699"/>
        <v>0</v>
      </c>
      <c r="AL383" s="43">
        <f t="shared" si="700"/>
        <v>0</v>
      </c>
      <c r="AM383" s="43">
        <f t="shared" si="701"/>
        <v>0</v>
      </c>
      <c r="AN383" s="43">
        <f t="shared" si="702"/>
        <v>0</v>
      </c>
      <c r="AO383" s="43">
        <f t="shared" si="703"/>
        <v>0</v>
      </c>
    </row>
    <row r="384" spans="1:41" ht="16.399999999999999" customHeight="1">
      <c r="A384" s="13">
        <v>71016</v>
      </c>
      <c r="B384" s="14" t="s">
        <v>319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9">
        <f>SUMIF(Dec!$A:$A,TB!$A384,Dec!$H:$H)</f>
        <v>0</v>
      </c>
      <c r="O384" s="188"/>
      <c r="P384" s="188"/>
      <c r="Q384" s="183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92"/>
        <v>0</v>
      </c>
      <c r="AE384" s="43">
        <f t="shared" si="693"/>
        <v>0</v>
      </c>
      <c r="AF384" s="43">
        <f t="shared" si="694"/>
        <v>0</v>
      </c>
      <c r="AG384" s="43">
        <f t="shared" si="695"/>
        <v>0</v>
      </c>
      <c r="AH384" s="43">
        <f t="shared" si="696"/>
        <v>0</v>
      </c>
      <c r="AI384" s="43">
        <f t="shared" si="697"/>
        <v>0</v>
      </c>
      <c r="AJ384" s="43">
        <f t="shared" si="698"/>
        <v>0</v>
      </c>
      <c r="AK384" s="43">
        <f t="shared" si="699"/>
        <v>0</v>
      </c>
      <c r="AL384" s="43">
        <f t="shared" si="700"/>
        <v>0</v>
      </c>
      <c r="AM384" s="43">
        <f t="shared" si="701"/>
        <v>0</v>
      </c>
      <c r="AN384" s="43">
        <f t="shared" si="702"/>
        <v>0</v>
      </c>
      <c r="AO384" s="43">
        <f t="shared" si="703"/>
        <v>0</v>
      </c>
    </row>
    <row r="385" spans="1:41" ht="16.399999999999999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9">
        <f>SUMIF(Dec!$A:$A,TB!$A385,Dec!$H:$H)</f>
        <v>0</v>
      </c>
      <c r="O385" s="188"/>
      <c r="P385" s="188"/>
      <c r="Q385" s="183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92"/>
        <v>0</v>
      </c>
      <c r="AE385" s="43">
        <f t="shared" si="693"/>
        <v>0</v>
      </c>
      <c r="AF385" s="43">
        <f t="shared" si="694"/>
        <v>0</v>
      </c>
      <c r="AG385" s="43">
        <f t="shared" si="695"/>
        <v>0</v>
      </c>
      <c r="AH385" s="43">
        <f t="shared" si="696"/>
        <v>0</v>
      </c>
      <c r="AI385" s="43">
        <f t="shared" si="697"/>
        <v>0</v>
      </c>
      <c r="AJ385" s="43">
        <f t="shared" si="698"/>
        <v>0</v>
      </c>
      <c r="AK385" s="43">
        <f t="shared" si="699"/>
        <v>0</v>
      </c>
      <c r="AL385" s="43">
        <f t="shared" si="700"/>
        <v>0</v>
      </c>
      <c r="AM385" s="43">
        <f t="shared" si="701"/>
        <v>0</v>
      </c>
      <c r="AN385" s="43">
        <f t="shared" si="702"/>
        <v>0</v>
      </c>
      <c r="AO385" s="43">
        <f t="shared" si="703"/>
        <v>0</v>
      </c>
    </row>
    <row r="386" spans="1:41" ht="16.399999999999999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9">
        <f>SUMIF(Dec!$A:$A,TB!$A386,Dec!$H:$H)</f>
        <v>0</v>
      </c>
      <c r="O386" s="188"/>
      <c r="P386" s="188"/>
      <c r="Q386" s="183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-2482.8000000000002</v>
      </c>
      <c r="W386" s="43">
        <v>-2482.8000000000002</v>
      </c>
      <c r="X386" s="43">
        <v>-3337.8</v>
      </c>
      <c r="Y386" s="43">
        <v>-3612.8</v>
      </c>
      <c r="Z386" s="43">
        <v>-3612.8</v>
      </c>
      <c r="AA386" s="43">
        <v>-3612.8</v>
      </c>
      <c r="AB386" s="43">
        <v>-3612.8</v>
      </c>
      <c r="AD386" s="43">
        <f t="shared" si="692"/>
        <v>0</v>
      </c>
      <c r="AE386" s="43">
        <f t="shared" si="693"/>
        <v>0</v>
      </c>
      <c r="AF386" s="43">
        <f t="shared" si="694"/>
        <v>0</v>
      </c>
      <c r="AG386" s="43">
        <f t="shared" si="695"/>
        <v>0</v>
      </c>
      <c r="AH386" s="43">
        <f t="shared" si="696"/>
        <v>0</v>
      </c>
      <c r="AI386" s="43">
        <f t="shared" si="697"/>
        <v>0</v>
      </c>
      <c r="AJ386" s="43">
        <f t="shared" si="698"/>
        <v>0</v>
      </c>
      <c r="AK386" s="43">
        <f t="shared" si="699"/>
        <v>0</v>
      </c>
      <c r="AL386" s="43">
        <f t="shared" si="700"/>
        <v>0</v>
      </c>
      <c r="AM386" s="43">
        <f t="shared" si="701"/>
        <v>0</v>
      </c>
      <c r="AN386" s="43">
        <f t="shared" si="702"/>
        <v>0</v>
      </c>
      <c r="AO386" s="43">
        <f t="shared" si="703"/>
        <v>0</v>
      </c>
    </row>
    <row r="387" spans="1:41" ht="16.399999999999999" customHeight="1">
      <c r="A387" s="13">
        <v>71019</v>
      </c>
      <c r="B387" s="14" t="s">
        <v>322</v>
      </c>
      <c r="C387" s="43">
        <f>SUMIF(Jan!$A:$A,TB!$A387,Jan!$H:$H)</f>
        <v>-342540.08</v>
      </c>
      <c r="D387" s="43">
        <f>SUMIF(Feb!$A:$A,TB!$A387,Feb!$H:$H)</f>
        <v>-767231.41</v>
      </c>
      <c r="E387" s="43">
        <f>SUMIF(Mar!$A:$A,TB!$A387,Mar!$H:$H)</f>
        <v>-1219529.08</v>
      </c>
      <c r="F387" s="43">
        <f>SUMIF(Apr!$A:$A,TB!$A387,Apr!$H:$H)</f>
        <v>-1690194.07</v>
      </c>
      <c r="G387" s="43">
        <f>SUMIF(May!$A:$A,TB!$A387,May!$H:$H)</f>
        <v>-2162643.9500000002</v>
      </c>
      <c r="H387" s="43">
        <f>SUMIF(Jun!$A:$A,TB!$A387,Jun!$H:$H)</f>
        <v>-2435662.58</v>
      </c>
      <c r="I387" s="43">
        <f>SUMIF(Jul!$A:$A,TB!$A387,Jul!$H:$H)</f>
        <v>-2435662.58</v>
      </c>
      <c r="J387" s="43">
        <f>SUMIF(Aug!$A:$A,TB!$A387,Aug!$H:$H)</f>
        <v>-2435662.58</v>
      </c>
      <c r="K387" s="43">
        <f>SUMIF(Sep!$A:$A,TB!$A387,Sep!$H:$H)</f>
        <v>-2435662.58</v>
      </c>
      <c r="L387" s="43">
        <f>SUMIF(Oct!$A:$A,TB!$A387,Oct!$H:$H)</f>
        <v>-2435662.58</v>
      </c>
      <c r="M387" s="43">
        <f>SUMIF(Nov!$A:$A,TB!$A387,Nov!$H:$H)</f>
        <v>-2435662.58</v>
      </c>
      <c r="N387" s="179">
        <f>SUMIF(Dec!$A:$A,TB!$A387,Dec!$H:$H)</f>
        <v>-2435662.58</v>
      </c>
      <c r="O387" s="188"/>
      <c r="P387" s="188"/>
      <c r="Q387" s="183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-167044.68</v>
      </c>
      <c r="Z387" s="43">
        <v>-398001.97</v>
      </c>
      <c r="AA387" s="43">
        <v>-683365.75</v>
      </c>
      <c r="AB387" s="43">
        <v>-946889.45</v>
      </c>
      <c r="AD387" s="43">
        <f t="shared" si="692"/>
        <v>-8622418.8900000006</v>
      </c>
      <c r="AE387" s="43">
        <f t="shared" si="693"/>
        <v>-19278300.359999999</v>
      </c>
      <c r="AF387" s="43">
        <f t="shared" si="694"/>
        <v>-30719205.809999999</v>
      </c>
      <c r="AG387" s="43">
        <f t="shared" si="695"/>
        <v>-42704781.409999996</v>
      </c>
      <c r="AH387" s="43">
        <f t="shared" si="696"/>
        <v>-54725705.149999999</v>
      </c>
      <c r="AI387" s="43">
        <f t="shared" si="697"/>
        <v>-61681937.009999998</v>
      </c>
      <c r="AJ387" s="43">
        <f t="shared" si="698"/>
        <v>-61681937.009999998</v>
      </c>
      <c r="AK387" s="43">
        <f t="shared" si="699"/>
        <v>-61681937.009999998</v>
      </c>
      <c r="AL387" s="43">
        <f t="shared" si="700"/>
        <v>-61681937.009999998</v>
      </c>
      <c r="AM387" s="43">
        <f t="shared" si="701"/>
        <v>-61681937.009999998</v>
      </c>
      <c r="AN387" s="43">
        <f t="shared" si="702"/>
        <v>-61681937.009999998</v>
      </c>
      <c r="AO387" s="43">
        <f t="shared" si="703"/>
        <v>-61681937.009999998</v>
      </c>
    </row>
    <row r="388" spans="1:41" ht="16.399999999999999" customHeight="1">
      <c r="A388" s="13">
        <v>71020</v>
      </c>
      <c r="B388" s="14" t="s">
        <v>323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9">
        <f>SUMIF(Dec!$A:$A,TB!$A388,Dec!$H:$H)</f>
        <v>0</v>
      </c>
      <c r="O388" s="188"/>
      <c r="P388" s="188"/>
      <c r="Q388" s="18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92"/>
        <v>0</v>
      </c>
      <c r="AE388" s="43">
        <f t="shared" si="693"/>
        <v>0</v>
      </c>
      <c r="AF388" s="43">
        <f t="shared" si="694"/>
        <v>0</v>
      </c>
      <c r="AG388" s="43">
        <f t="shared" si="695"/>
        <v>0</v>
      </c>
      <c r="AH388" s="43">
        <f t="shared" si="696"/>
        <v>0</v>
      </c>
      <c r="AI388" s="43">
        <f t="shared" si="697"/>
        <v>0</v>
      </c>
      <c r="AJ388" s="43">
        <f t="shared" si="698"/>
        <v>0</v>
      </c>
      <c r="AK388" s="43">
        <f t="shared" si="699"/>
        <v>0</v>
      </c>
      <c r="AL388" s="43">
        <f t="shared" si="700"/>
        <v>0</v>
      </c>
      <c r="AM388" s="43">
        <f t="shared" si="701"/>
        <v>0</v>
      </c>
      <c r="AN388" s="43">
        <f t="shared" si="702"/>
        <v>0</v>
      </c>
      <c r="AO388" s="43">
        <f t="shared" si="703"/>
        <v>0</v>
      </c>
    </row>
    <row r="389" spans="1:41" ht="16.399999999999999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9">
        <f>SUMIF(Dec!$A:$A,TB!$A389,Dec!$H:$H)</f>
        <v>0</v>
      </c>
      <c r="O389" s="188"/>
      <c r="P389" s="188"/>
      <c r="Q389" s="18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92"/>
        <v>0</v>
      </c>
      <c r="AE389" s="43">
        <f t="shared" si="693"/>
        <v>0</v>
      </c>
      <c r="AF389" s="43">
        <f t="shared" si="694"/>
        <v>0</v>
      </c>
      <c r="AG389" s="43">
        <f t="shared" si="695"/>
        <v>0</v>
      </c>
      <c r="AH389" s="43">
        <f t="shared" si="696"/>
        <v>0</v>
      </c>
      <c r="AI389" s="43">
        <f t="shared" si="697"/>
        <v>0</v>
      </c>
      <c r="AJ389" s="43">
        <f t="shared" si="698"/>
        <v>0</v>
      </c>
      <c r="AK389" s="43">
        <f t="shared" si="699"/>
        <v>0</v>
      </c>
      <c r="AL389" s="43">
        <f t="shared" si="700"/>
        <v>0</v>
      </c>
      <c r="AM389" s="43">
        <f t="shared" si="701"/>
        <v>0</v>
      </c>
      <c r="AN389" s="43">
        <f t="shared" si="702"/>
        <v>0</v>
      </c>
      <c r="AO389" s="43">
        <f t="shared" si="703"/>
        <v>0</v>
      </c>
    </row>
    <row r="390" spans="1:41" ht="16.399999999999999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9">
        <f>SUMIF(Dec!$A:$A,TB!$A390,Dec!$H:$H)</f>
        <v>0</v>
      </c>
      <c r="O390" s="188"/>
      <c r="P390" s="188"/>
      <c r="Q390" s="18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92"/>
        <v>0</v>
      </c>
      <c r="AE390" s="43">
        <f t="shared" si="693"/>
        <v>0</v>
      </c>
      <c r="AF390" s="43">
        <f t="shared" si="694"/>
        <v>0</v>
      </c>
      <c r="AG390" s="43">
        <f t="shared" si="695"/>
        <v>0</v>
      </c>
      <c r="AH390" s="43">
        <f t="shared" si="696"/>
        <v>0</v>
      </c>
      <c r="AI390" s="43">
        <f t="shared" si="697"/>
        <v>0</v>
      </c>
      <c r="AJ390" s="43">
        <f t="shared" si="698"/>
        <v>0</v>
      </c>
      <c r="AK390" s="43">
        <f t="shared" si="699"/>
        <v>0</v>
      </c>
      <c r="AL390" s="43">
        <f t="shared" si="700"/>
        <v>0</v>
      </c>
      <c r="AM390" s="43">
        <f t="shared" si="701"/>
        <v>0</v>
      </c>
      <c r="AN390" s="43">
        <f t="shared" si="702"/>
        <v>0</v>
      </c>
      <c r="AO390" s="43">
        <f t="shared" si="703"/>
        <v>0</v>
      </c>
    </row>
    <row r="391" spans="1:41" ht="16.399999999999999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9">
        <f>SUMIF(Dec!$A:$A,TB!$A391,Dec!$H:$H)</f>
        <v>0</v>
      </c>
      <c r="O391" s="188"/>
      <c r="P391" s="188"/>
      <c r="Q391" s="183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92"/>
        <v>0</v>
      </c>
      <c r="AE391" s="43">
        <f t="shared" si="693"/>
        <v>0</v>
      </c>
      <c r="AF391" s="43">
        <f t="shared" si="694"/>
        <v>0</v>
      </c>
      <c r="AG391" s="43">
        <f t="shared" si="695"/>
        <v>0</v>
      </c>
      <c r="AH391" s="43">
        <f t="shared" si="696"/>
        <v>0</v>
      </c>
      <c r="AI391" s="43">
        <f t="shared" si="697"/>
        <v>0</v>
      </c>
      <c r="AJ391" s="43">
        <f t="shared" si="698"/>
        <v>0</v>
      </c>
      <c r="AK391" s="43">
        <f t="shared" si="699"/>
        <v>0</v>
      </c>
      <c r="AL391" s="43">
        <f t="shared" si="700"/>
        <v>0</v>
      </c>
      <c r="AM391" s="43">
        <f t="shared" si="701"/>
        <v>0</v>
      </c>
      <c r="AN391" s="43">
        <f t="shared" si="702"/>
        <v>0</v>
      </c>
      <c r="AO391" s="43">
        <f t="shared" si="703"/>
        <v>0</v>
      </c>
    </row>
    <row r="392" spans="1:41" ht="16.399999999999999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9">
        <f>SUMIF(Dec!$A:$A,TB!$A392,Dec!$H:$H)</f>
        <v>0</v>
      </c>
      <c r="O392" s="188"/>
      <c r="P392" s="188"/>
      <c r="Q392" s="183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92"/>
        <v>0</v>
      </c>
      <c r="AE392" s="43">
        <f t="shared" si="693"/>
        <v>0</v>
      </c>
      <c r="AF392" s="43">
        <f t="shared" si="694"/>
        <v>0</v>
      </c>
      <c r="AG392" s="43">
        <f t="shared" si="695"/>
        <v>0</v>
      </c>
      <c r="AH392" s="43">
        <f t="shared" si="696"/>
        <v>0</v>
      </c>
      <c r="AI392" s="43">
        <f t="shared" si="697"/>
        <v>0</v>
      </c>
      <c r="AJ392" s="43">
        <f t="shared" si="698"/>
        <v>0</v>
      </c>
      <c r="AK392" s="43">
        <f t="shared" si="699"/>
        <v>0</v>
      </c>
      <c r="AL392" s="43">
        <f t="shared" si="700"/>
        <v>0</v>
      </c>
      <c r="AM392" s="43">
        <f t="shared" si="701"/>
        <v>0</v>
      </c>
      <c r="AN392" s="43">
        <f t="shared" si="702"/>
        <v>0</v>
      </c>
      <c r="AO392" s="43">
        <f t="shared" si="703"/>
        <v>0</v>
      </c>
    </row>
    <row r="393" spans="1:41" ht="16.399999999999999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9">
        <f>SUMIF(Dec!$A:$A,TB!$A393,Dec!$H:$H)</f>
        <v>0</v>
      </c>
      <c r="O393" s="188"/>
      <c r="P393" s="188"/>
      <c r="Q393" s="183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92"/>
        <v>0</v>
      </c>
      <c r="AE393" s="43">
        <f t="shared" si="693"/>
        <v>0</v>
      </c>
      <c r="AF393" s="43">
        <f t="shared" si="694"/>
        <v>0</v>
      </c>
      <c r="AG393" s="43">
        <f t="shared" si="695"/>
        <v>0</v>
      </c>
      <c r="AH393" s="43">
        <f t="shared" si="696"/>
        <v>0</v>
      </c>
      <c r="AI393" s="43">
        <f t="shared" si="697"/>
        <v>0</v>
      </c>
      <c r="AJ393" s="43">
        <f t="shared" si="698"/>
        <v>0</v>
      </c>
      <c r="AK393" s="43">
        <f t="shared" si="699"/>
        <v>0</v>
      </c>
      <c r="AL393" s="43">
        <f t="shared" si="700"/>
        <v>0</v>
      </c>
      <c r="AM393" s="43">
        <f t="shared" si="701"/>
        <v>0</v>
      </c>
      <c r="AN393" s="43">
        <f t="shared" si="702"/>
        <v>0</v>
      </c>
      <c r="AO393" s="43">
        <f t="shared" si="703"/>
        <v>0</v>
      </c>
    </row>
    <row r="394" spans="1:41" ht="16.399999999999999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9">
        <f>SUMIF(Dec!$A:$A,TB!$A394,Dec!$H:$H)</f>
        <v>0</v>
      </c>
      <c r="O394" s="188"/>
      <c r="P394" s="188"/>
      <c r="Q394" s="183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92"/>
        <v>0</v>
      </c>
      <c r="AE394" s="43">
        <f t="shared" si="693"/>
        <v>0</v>
      </c>
      <c r="AF394" s="43">
        <f t="shared" si="694"/>
        <v>0</v>
      </c>
      <c r="AG394" s="43">
        <f t="shared" si="695"/>
        <v>0</v>
      </c>
      <c r="AH394" s="43">
        <f t="shared" si="696"/>
        <v>0</v>
      </c>
      <c r="AI394" s="43">
        <f t="shared" si="697"/>
        <v>0</v>
      </c>
      <c r="AJ394" s="43">
        <f t="shared" si="698"/>
        <v>0</v>
      </c>
      <c r="AK394" s="43">
        <f t="shared" si="699"/>
        <v>0</v>
      </c>
      <c r="AL394" s="43">
        <f t="shared" si="700"/>
        <v>0</v>
      </c>
      <c r="AM394" s="43">
        <f t="shared" si="701"/>
        <v>0</v>
      </c>
      <c r="AN394" s="43">
        <f t="shared" si="702"/>
        <v>0</v>
      </c>
      <c r="AO394" s="43">
        <f t="shared" si="703"/>
        <v>0</v>
      </c>
    </row>
    <row r="395" spans="1:41" ht="16.399999999999999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9">
        <f>SUMIF(Dec!$A:$A,TB!$A395,Dec!$H:$H)</f>
        <v>0</v>
      </c>
      <c r="O395" s="188"/>
      <c r="P395" s="188"/>
      <c r="Q395" s="183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92"/>
        <v>0</v>
      </c>
      <c r="AE395" s="43">
        <f t="shared" si="693"/>
        <v>0</v>
      </c>
      <c r="AF395" s="43">
        <f t="shared" si="694"/>
        <v>0</v>
      </c>
      <c r="AG395" s="43">
        <f t="shared" si="695"/>
        <v>0</v>
      </c>
      <c r="AH395" s="43">
        <f t="shared" si="696"/>
        <v>0</v>
      </c>
      <c r="AI395" s="43">
        <f t="shared" si="697"/>
        <v>0</v>
      </c>
      <c r="AJ395" s="43">
        <f t="shared" si="698"/>
        <v>0</v>
      </c>
      <c r="AK395" s="43">
        <f t="shared" si="699"/>
        <v>0</v>
      </c>
      <c r="AL395" s="43">
        <f t="shared" si="700"/>
        <v>0</v>
      </c>
      <c r="AM395" s="43">
        <f t="shared" si="701"/>
        <v>0</v>
      </c>
      <c r="AN395" s="43">
        <f t="shared" si="702"/>
        <v>0</v>
      </c>
      <c r="AO395" s="43">
        <f t="shared" si="703"/>
        <v>0</v>
      </c>
    </row>
    <row r="396" spans="1:41" ht="16.399999999999999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9">
        <f>SUMIF(Dec!$A:$A,TB!$A396,Dec!$H:$H)</f>
        <v>0</v>
      </c>
      <c r="O396" s="188"/>
      <c r="P396" s="188"/>
      <c r="Q396" s="183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92"/>
        <v>0</v>
      </c>
      <c r="AE396" s="43">
        <f t="shared" si="693"/>
        <v>0</v>
      </c>
      <c r="AF396" s="43">
        <f t="shared" si="694"/>
        <v>0</v>
      </c>
      <c r="AG396" s="43">
        <f t="shared" si="695"/>
        <v>0</v>
      </c>
      <c r="AH396" s="43">
        <f t="shared" si="696"/>
        <v>0</v>
      </c>
      <c r="AI396" s="43">
        <f t="shared" si="697"/>
        <v>0</v>
      </c>
      <c r="AJ396" s="43">
        <f t="shared" si="698"/>
        <v>0</v>
      </c>
      <c r="AK396" s="43">
        <f t="shared" si="699"/>
        <v>0</v>
      </c>
      <c r="AL396" s="43">
        <f t="shared" si="700"/>
        <v>0</v>
      </c>
      <c r="AM396" s="43">
        <f t="shared" si="701"/>
        <v>0</v>
      </c>
      <c r="AN396" s="43">
        <f t="shared" si="702"/>
        <v>0</v>
      </c>
      <c r="AO396" s="43">
        <f t="shared" si="703"/>
        <v>0</v>
      </c>
    </row>
    <row r="397" spans="1:41" ht="16.399999999999999" customHeight="1">
      <c r="A397" s="13">
        <v>71998</v>
      </c>
      <c r="B397" s="14" t="s">
        <v>332</v>
      </c>
      <c r="C397" s="43">
        <f>SUMIF(Jan!$A:$A,TB!$A397,Jan!$H:$H)</f>
        <v>-217637.61</v>
      </c>
      <c r="D397" s="43">
        <f>SUMIF(Feb!$A:$A,TB!$A397,Feb!$H:$H)</f>
        <v>-426854.86</v>
      </c>
      <c r="E397" s="43">
        <f>SUMIF(Mar!$A:$A,TB!$A397,Mar!$H:$H)</f>
        <v>-674673.08</v>
      </c>
      <c r="F397" s="43">
        <f>SUMIF(Apr!$A:$A,TB!$A397,Apr!$H:$H)</f>
        <v>-893388.72</v>
      </c>
      <c r="G397" s="43">
        <f>SUMIF(May!$A:$A,TB!$A397,May!$H:$H)</f>
        <v>-1112023.3400000001</v>
      </c>
      <c r="H397" s="43">
        <f>SUMIF(Jun!$A:$A,TB!$A397,Jun!$H:$H)</f>
        <v>-1325410.06</v>
      </c>
      <c r="I397" s="43">
        <f>SUMIF(Jul!$A:$A,TB!$A397,Jul!$H:$H)</f>
        <v>-1325410.06</v>
      </c>
      <c r="J397" s="43">
        <f>SUMIF(Aug!$A:$A,TB!$A397,Aug!$H:$H)</f>
        <v>-1325410.06</v>
      </c>
      <c r="K397" s="43">
        <f>SUMIF(Sep!$A:$A,TB!$A397,Sep!$H:$H)</f>
        <v>-1325410.06</v>
      </c>
      <c r="L397" s="43">
        <f>SUMIF(Oct!$A:$A,TB!$A397,Oct!$H:$H)</f>
        <v>-1325410.06</v>
      </c>
      <c r="M397" s="43">
        <f>SUMIF(Nov!$A:$A,TB!$A397,Nov!$H:$H)</f>
        <v>-1325410.06</v>
      </c>
      <c r="N397" s="179">
        <f>SUMIF(Dec!$A:$A,TB!$A397,Dec!$H:$H)</f>
        <v>-1325410.06</v>
      </c>
      <c r="O397" s="188"/>
      <c r="P397" s="188"/>
      <c r="Q397" s="183">
        <v>-284344.93</v>
      </c>
      <c r="R397" s="43">
        <v>-555372.44999999995</v>
      </c>
      <c r="S397" s="43">
        <v>-865054.32</v>
      </c>
      <c r="T397" s="43">
        <v>-1040269.98</v>
      </c>
      <c r="U397" s="43">
        <v>-1282569.48</v>
      </c>
      <c r="V397" s="43">
        <v>-1517508.79</v>
      </c>
      <c r="W397" s="43">
        <v>-1766836.34</v>
      </c>
      <c r="X397" s="43">
        <v>-2089263.65</v>
      </c>
      <c r="Y397" s="43">
        <v>-2332844.12</v>
      </c>
      <c r="Z397" s="43">
        <v>-2611421.66</v>
      </c>
      <c r="AA397" s="43">
        <v>-2847652.64</v>
      </c>
      <c r="AB397" s="43">
        <v>-3092529.6</v>
      </c>
      <c r="AD397" s="43">
        <f t="shared" si="692"/>
        <v>-5478373.9199999999</v>
      </c>
      <c r="AE397" s="43">
        <f t="shared" si="693"/>
        <v>-10725624.75</v>
      </c>
      <c r="AF397" s="43">
        <f t="shared" si="694"/>
        <v>-16994610.079999998</v>
      </c>
      <c r="AG397" s="43">
        <f t="shared" si="695"/>
        <v>-22572538.079999998</v>
      </c>
      <c r="AH397" s="43">
        <f t="shared" si="696"/>
        <v>-28139750.620000001</v>
      </c>
      <c r="AI397" s="43">
        <f t="shared" si="697"/>
        <v>-33565347.060000002</v>
      </c>
      <c r="AJ397" s="43">
        <f t="shared" si="698"/>
        <v>-33565347.060000002</v>
      </c>
      <c r="AK397" s="43">
        <f t="shared" si="699"/>
        <v>-33565347.060000002</v>
      </c>
      <c r="AL397" s="43">
        <f t="shared" si="700"/>
        <v>-33565347.060000002</v>
      </c>
      <c r="AM397" s="43">
        <f t="shared" si="701"/>
        <v>-33565347.060000002</v>
      </c>
      <c r="AN397" s="43">
        <f t="shared" si="702"/>
        <v>-33565347.060000002</v>
      </c>
      <c r="AO397" s="43">
        <f t="shared" si="703"/>
        <v>-33565347.060000002</v>
      </c>
    </row>
    <row r="398" spans="1:41" ht="16.399999999999999" customHeight="1">
      <c r="A398" s="13">
        <v>72100</v>
      </c>
      <c r="B398" s="14" t="s">
        <v>333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9">
        <f>SUMIF(Dec!$A:$A,TB!$A398,Dec!$H:$H)</f>
        <v>0</v>
      </c>
      <c r="O398" s="188"/>
      <c r="P398" s="188"/>
      <c r="Q398" s="183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92"/>
        <v>0</v>
      </c>
      <c r="AE398" s="43">
        <f t="shared" si="693"/>
        <v>0</v>
      </c>
      <c r="AF398" s="43">
        <f t="shared" si="694"/>
        <v>0</v>
      </c>
      <c r="AG398" s="43">
        <f t="shared" si="695"/>
        <v>0</v>
      </c>
      <c r="AH398" s="43">
        <f t="shared" si="696"/>
        <v>0</v>
      </c>
      <c r="AI398" s="43">
        <f t="shared" si="697"/>
        <v>0</v>
      </c>
      <c r="AJ398" s="43">
        <f t="shared" si="698"/>
        <v>0</v>
      </c>
      <c r="AK398" s="43">
        <f t="shared" si="699"/>
        <v>0</v>
      </c>
      <c r="AL398" s="43">
        <f t="shared" si="700"/>
        <v>0</v>
      </c>
      <c r="AM398" s="43">
        <f t="shared" si="701"/>
        <v>0</v>
      </c>
      <c r="AN398" s="43">
        <f t="shared" si="702"/>
        <v>0</v>
      </c>
      <c r="AO398" s="43">
        <f t="shared" si="703"/>
        <v>0</v>
      </c>
    </row>
    <row r="399" spans="1:41" ht="16.399999999999999" customHeight="1">
      <c r="A399" s="13">
        <v>72101</v>
      </c>
      <c r="B399" s="14" t="s">
        <v>334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9">
        <f>SUMIF(Dec!$A:$A,TB!$A399,Dec!$H:$H)</f>
        <v>0</v>
      </c>
      <c r="O399" s="188"/>
      <c r="P399" s="188"/>
      <c r="Q399" s="183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692"/>
        <v>0</v>
      </c>
      <c r="AE399" s="43">
        <f t="shared" si="693"/>
        <v>0</v>
      </c>
      <c r="AF399" s="43">
        <f t="shared" si="694"/>
        <v>0</v>
      </c>
      <c r="AG399" s="43">
        <f t="shared" si="695"/>
        <v>0</v>
      </c>
      <c r="AH399" s="43">
        <f t="shared" si="696"/>
        <v>0</v>
      </c>
      <c r="AI399" s="43">
        <f t="shared" si="697"/>
        <v>0</v>
      </c>
      <c r="AJ399" s="43">
        <f t="shared" si="698"/>
        <v>0</v>
      </c>
      <c r="AK399" s="43">
        <f t="shared" si="699"/>
        <v>0</v>
      </c>
      <c r="AL399" s="43">
        <f t="shared" si="700"/>
        <v>0</v>
      </c>
      <c r="AM399" s="43">
        <f t="shared" si="701"/>
        <v>0</v>
      </c>
      <c r="AN399" s="43">
        <f t="shared" si="702"/>
        <v>0</v>
      </c>
      <c r="AO399" s="43">
        <f t="shared" si="703"/>
        <v>0</v>
      </c>
    </row>
    <row r="400" spans="1:41" ht="16.399999999999999" customHeight="1">
      <c r="A400" s="13">
        <v>72102</v>
      </c>
      <c r="B400" s="14" t="s">
        <v>335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9">
        <f>SUMIF(Dec!$A:$A,TB!$A400,Dec!$H:$H)</f>
        <v>0</v>
      </c>
      <c r="O400" s="188"/>
      <c r="P400" s="188"/>
      <c r="Q400" s="183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92"/>
        <v>0</v>
      </c>
      <c r="AE400" s="43">
        <f t="shared" si="693"/>
        <v>0</v>
      </c>
      <c r="AF400" s="43">
        <f t="shared" si="694"/>
        <v>0</v>
      </c>
      <c r="AG400" s="43">
        <f t="shared" si="695"/>
        <v>0</v>
      </c>
      <c r="AH400" s="43">
        <f t="shared" si="696"/>
        <v>0</v>
      </c>
      <c r="AI400" s="43">
        <f t="shared" si="697"/>
        <v>0</v>
      </c>
      <c r="AJ400" s="43">
        <f t="shared" si="698"/>
        <v>0</v>
      </c>
      <c r="AK400" s="43">
        <f t="shared" si="699"/>
        <v>0</v>
      </c>
      <c r="AL400" s="43">
        <f t="shared" si="700"/>
        <v>0</v>
      </c>
      <c r="AM400" s="43">
        <f t="shared" si="701"/>
        <v>0</v>
      </c>
      <c r="AN400" s="43">
        <f t="shared" si="702"/>
        <v>0</v>
      </c>
      <c r="AO400" s="43">
        <f t="shared" si="703"/>
        <v>0</v>
      </c>
    </row>
    <row r="401" spans="1:41" ht="16.399999999999999" customHeight="1">
      <c r="A401" s="13">
        <v>72103</v>
      </c>
      <c r="B401" s="14" t="s">
        <v>336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9">
        <f>SUMIF(Dec!$A:$A,TB!$A401,Dec!$H:$H)</f>
        <v>0</v>
      </c>
      <c r="O401" s="188"/>
      <c r="P401" s="188"/>
      <c r="Q401" s="183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92"/>
        <v>0</v>
      </c>
      <c r="AE401" s="43">
        <f t="shared" si="693"/>
        <v>0</v>
      </c>
      <c r="AF401" s="43">
        <f t="shared" si="694"/>
        <v>0</v>
      </c>
      <c r="AG401" s="43">
        <f t="shared" si="695"/>
        <v>0</v>
      </c>
      <c r="AH401" s="43">
        <f t="shared" si="696"/>
        <v>0</v>
      </c>
      <c r="AI401" s="43">
        <f t="shared" si="697"/>
        <v>0</v>
      </c>
      <c r="AJ401" s="43">
        <f t="shared" si="698"/>
        <v>0</v>
      </c>
      <c r="AK401" s="43">
        <f t="shared" si="699"/>
        <v>0</v>
      </c>
      <c r="AL401" s="43">
        <f t="shared" si="700"/>
        <v>0</v>
      </c>
      <c r="AM401" s="43">
        <f t="shared" si="701"/>
        <v>0</v>
      </c>
      <c r="AN401" s="43">
        <f t="shared" si="702"/>
        <v>0</v>
      </c>
      <c r="AO401" s="43">
        <f t="shared" si="703"/>
        <v>0</v>
      </c>
    </row>
    <row r="402" spans="1:41" ht="16.399999999999999" customHeight="1">
      <c r="A402" s="13">
        <v>72200</v>
      </c>
      <c r="B402" s="14" t="s">
        <v>337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9">
        <f>SUMIF(Dec!$A:$A,TB!$A402,Dec!$H:$H)</f>
        <v>0</v>
      </c>
      <c r="O402" s="188"/>
      <c r="P402" s="188"/>
      <c r="Q402" s="18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92"/>
        <v>0</v>
      </c>
      <c r="AE402" s="43">
        <f t="shared" si="693"/>
        <v>0</v>
      </c>
      <c r="AF402" s="43">
        <f t="shared" si="694"/>
        <v>0</v>
      </c>
      <c r="AG402" s="43">
        <f t="shared" si="695"/>
        <v>0</v>
      </c>
      <c r="AH402" s="43">
        <f t="shared" si="696"/>
        <v>0</v>
      </c>
      <c r="AI402" s="43">
        <f t="shared" si="697"/>
        <v>0</v>
      </c>
      <c r="AJ402" s="43">
        <f t="shared" si="698"/>
        <v>0</v>
      </c>
      <c r="AK402" s="43">
        <f t="shared" si="699"/>
        <v>0</v>
      </c>
      <c r="AL402" s="43">
        <f t="shared" si="700"/>
        <v>0</v>
      </c>
      <c r="AM402" s="43">
        <f t="shared" si="701"/>
        <v>0</v>
      </c>
      <c r="AN402" s="43">
        <f t="shared" si="702"/>
        <v>0</v>
      </c>
      <c r="AO402" s="43">
        <f t="shared" si="703"/>
        <v>0</v>
      </c>
    </row>
    <row r="403" spans="1:41" ht="16.399999999999999" customHeight="1">
      <c r="A403" s="13">
        <v>73006</v>
      </c>
      <c r="B403" s="14" t="s">
        <v>338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9">
        <f>SUMIF(Dec!$A:$A,TB!$A403,Dec!$H:$H)</f>
        <v>0</v>
      </c>
      <c r="O403" s="188"/>
      <c r="P403" s="188"/>
      <c r="Q403" s="18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92"/>
        <v>0</v>
      </c>
      <c r="AE403" s="43">
        <f t="shared" si="693"/>
        <v>0</v>
      </c>
      <c r="AF403" s="43">
        <f t="shared" si="694"/>
        <v>0</v>
      </c>
      <c r="AG403" s="43">
        <f t="shared" si="695"/>
        <v>0</v>
      </c>
      <c r="AH403" s="43">
        <f t="shared" si="696"/>
        <v>0</v>
      </c>
      <c r="AI403" s="43">
        <f t="shared" si="697"/>
        <v>0</v>
      </c>
      <c r="AJ403" s="43">
        <f t="shared" si="698"/>
        <v>0</v>
      </c>
      <c r="AK403" s="43">
        <f t="shared" si="699"/>
        <v>0</v>
      </c>
      <c r="AL403" s="43">
        <f t="shared" si="700"/>
        <v>0</v>
      </c>
      <c r="AM403" s="43">
        <f t="shared" si="701"/>
        <v>0</v>
      </c>
      <c r="AN403" s="43">
        <f t="shared" si="702"/>
        <v>0</v>
      </c>
      <c r="AO403" s="43">
        <f t="shared" si="703"/>
        <v>0</v>
      </c>
    </row>
    <row r="404" spans="1:41" ht="16.399999999999999" customHeight="1">
      <c r="A404" s="13">
        <v>74100</v>
      </c>
      <c r="B404" s="14" t="s">
        <v>339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9">
        <f>SUMIF(Dec!$A:$A,TB!$A404,Dec!$H:$H)</f>
        <v>0</v>
      </c>
      <c r="O404" s="188"/>
      <c r="P404" s="188"/>
      <c r="Q404" s="18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92"/>
        <v>0</v>
      </c>
      <c r="AE404" s="43">
        <f t="shared" si="693"/>
        <v>0</v>
      </c>
      <c r="AF404" s="43">
        <f t="shared" si="694"/>
        <v>0</v>
      </c>
      <c r="AG404" s="43">
        <f t="shared" si="695"/>
        <v>0</v>
      </c>
      <c r="AH404" s="43">
        <f t="shared" si="696"/>
        <v>0</v>
      </c>
      <c r="AI404" s="43">
        <f t="shared" si="697"/>
        <v>0</v>
      </c>
      <c r="AJ404" s="43">
        <f t="shared" si="698"/>
        <v>0</v>
      </c>
      <c r="AK404" s="43">
        <f t="shared" si="699"/>
        <v>0</v>
      </c>
      <c r="AL404" s="43">
        <f t="shared" si="700"/>
        <v>0</v>
      </c>
      <c r="AM404" s="43">
        <f t="shared" si="701"/>
        <v>0</v>
      </c>
      <c r="AN404" s="43">
        <f t="shared" si="702"/>
        <v>0</v>
      </c>
      <c r="AO404" s="43">
        <f t="shared" si="703"/>
        <v>0</v>
      </c>
    </row>
    <row r="405" spans="1:41" ht="16.399999999999999" customHeight="1">
      <c r="A405" s="13">
        <v>74101</v>
      </c>
      <c r="B405" s="14" t="s">
        <v>340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9">
        <f>SUMIF(Dec!$A:$A,TB!$A405,Dec!$H:$H)</f>
        <v>0</v>
      </c>
      <c r="O405" s="188"/>
      <c r="P405" s="188"/>
      <c r="Q405" s="18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92"/>
        <v>0</v>
      </c>
      <c r="AE405" s="43">
        <f t="shared" si="693"/>
        <v>0</v>
      </c>
      <c r="AF405" s="43">
        <f t="shared" si="694"/>
        <v>0</v>
      </c>
      <c r="AG405" s="43">
        <f t="shared" si="695"/>
        <v>0</v>
      </c>
      <c r="AH405" s="43">
        <f t="shared" si="696"/>
        <v>0</v>
      </c>
      <c r="AI405" s="43">
        <f t="shared" si="697"/>
        <v>0</v>
      </c>
      <c r="AJ405" s="43">
        <f t="shared" si="698"/>
        <v>0</v>
      </c>
      <c r="AK405" s="43">
        <f t="shared" si="699"/>
        <v>0</v>
      </c>
      <c r="AL405" s="43">
        <f t="shared" si="700"/>
        <v>0</v>
      </c>
      <c r="AM405" s="43">
        <f t="shared" si="701"/>
        <v>0</v>
      </c>
      <c r="AN405" s="43">
        <f t="shared" si="702"/>
        <v>0</v>
      </c>
      <c r="AO405" s="43">
        <f t="shared" si="703"/>
        <v>0</v>
      </c>
    </row>
    <row r="406" spans="1:41" ht="16.399999999999999" customHeight="1">
      <c r="A406" s="13">
        <v>74102</v>
      </c>
      <c r="B406" s="14" t="s">
        <v>341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9">
        <f>SUMIF(Dec!$A:$A,TB!$A406,Dec!$H:$H)</f>
        <v>0</v>
      </c>
      <c r="O406" s="188"/>
      <c r="P406" s="188"/>
      <c r="Q406" s="183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92"/>
        <v>0</v>
      </c>
      <c r="AE406" s="43">
        <f t="shared" si="693"/>
        <v>0</v>
      </c>
      <c r="AF406" s="43">
        <f t="shared" si="694"/>
        <v>0</v>
      </c>
      <c r="AG406" s="43">
        <f t="shared" si="695"/>
        <v>0</v>
      </c>
      <c r="AH406" s="43">
        <f t="shared" si="696"/>
        <v>0</v>
      </c>
      <c r="AI406" s="43">
        <f t="shared" si="697"/>
        <v>0</v>
      </c>
      <c r="AJ406" s="43">
        <f t="shared" si="698"/>
        <v>0</v>
      </c>
      <c r="AK406" s="43">
        <f t="shared" si="699"/>
        <v>0</v>
      </c>
      <c r="AL406" s="43">
        <f t="shared" si="700"/>
        <v>0</v>
      </c>
      <c r="AM406" s="43">
        <f t="shared" si="701"/>
        <v>0</v>
      </c>
      <c r="AN406" s="43">
        <f t="shared" si="702"/>
        <v>0</v>
      </c>
      <c r="AO406" s="43">
        <f t="shared" si="703"/>
        <v>0</v>
      </c>
    </row>
    <row r="407" spans="1:41" ht="16.399999999999999" customHeight="1">
      <c r="A407" s="13">
        <v>74200</v>
      </c>
      <c r="B407" s="14" t="s">
        <v>342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9">
        <f>SUMIF(Dec!$A:$A,TB!$A407,Dec!$H:$H)</f>
        <v>0</v>
      </c>
      <c r="O407" s="188"/>
      <c r="P407" s="188"/>
      <c r="Q407" s="183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92"/>
        <v>0</v>
      </c>
      <c r="AE407" s="43">
        <f t="shared" si="693"/>
        <v>0</v>
      </c>
      <c r="AF407" s="43">
        <f t="shared" si="694"/>
        <v>0</v>
      </c>
      <c r="AG407" s="43">
        <f t="shared" si="695"/>
        <v>0</v>
      </c>
      <c r="AH407" s="43">
        <f t="shared" si="696"/>
        <v>0</v>
      </c>
      <c r="AI407" s="43">
        <f t="shared" si="697"/>
        <v>0</v>
      </c>
      <c r="AJ407" s="43">
        <f t="shared" si="698"/>
        <v>0</v>
      </c>
      <c r="AK407" s="43">
        <f t="shared" si="699"/>
        <v>0</v>
      </c>
      <c r="AL407" s="43">
        <f t="shared" si="700"/>
        <v>0</v>
      </c>
      <c r="AM407" s="43">
        <f t="shared" si="701"/>
        <v>0</v>
      </c>
      <c r="AN407" s="43">
        <f t="shared" si="702"/>
        <v>0</v>
      </c>
      <c r="AO407" s="43">
        <f t="shared" si="703"/>
        <v>0</v>
      </c>
    </row>
    <row r="408" spans="1:41" ht="16.399999999999999" customHeight="1">
      <c r="A408" s="13">
        <v>74201</v>
      </c>
      <c r="B408" s="14" t="s">
        <v>343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9">
        <f>SUMIF(Dec!$A:$A,TB!$A408,Dec!$H:$H)</f>
        <v>0</v>
      </c>
      <c r="O408" s="188"/>
      <c r="P408" s="188"/>
      <c r="Q408" s="183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92"/>
        <v>0</v>
      </c>
      <c r="AE408" s="43">
        <f t="shared" si="693"/>
        <v>0</v>
      </c>
      <c r="AF408" s="43">
        <f t="shared" si="694"/>
        <v>0</v>
      </c>
      <c r="AG408" s="43">
        <f t="shared" si="695"/>
        <v>0</v>
      </c>
      <c r="AH408" s="43">
        <f t="shared" si="696"/>
        <v>0</v>
      </c>
      <c r="AI408" s="43">
        <f t="shared" si="697"/>
        <v>0</v>
      </c>
      <c r="AJ408" s="43">
        <f t="shared" si="698"/>
        <v>0</v>
      </c>
      <c r="AK408" s="43">
        <f t="shared" si="699"/>
        <v>0</v>
      </c>
      <c r="AL408" s="43">
        <f t="shared" si="700"/>
        <v>0</v>
      </c>
      <c r="AM408" s="43">
        <f t="shared" si="701"/>
        <v>0</v>
      </c>
      <c r="AN408" s="43">
        <f t="shared" si="702"/>
        <v>0</v>
      </c>
      <c r="AO408" s="43">
        <f t="shared" si="703"/>
        <v>0</v>
      </c>
    </row>
    <row r="409" spans="1:41" ht="16.399999999999999" customHeight="1">
      <c r="A409" s="13">
        <v>74202</v>
      </c>
      <c r="B409" s="14" t="s">
        <v>344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9">
        <f>SUMIF(Dec!$A:$A,TB!$A409,Dec!$H:$H)</f>
        <v>0</v>
      </c>
      <c r="O409" s="188"/>
      <c r="P409" s="188"/>
      <c r="Q409" s="183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92"/>
        <v>0</v>
      </c>
      <c r="AE409" s="43">
        <f t="shared" si="693"/>
        <v>0</v>
      </c>
      <c r="AF409" s="43">
        <f t="shared" si="694"/>
        <v>0</v>
      </c>
      <c r="AG409" s="43">
        <f t="shared" si="695"/>
        <v>0</v>
      </c>
      <c r="AH409" s="43">
        <f t="shared" si="696"/>
        <v>0</v>
      </c>
      <c r="AI409" s="43">
        <f t="shared" si="697"/>
        <v>0</v>
      </c>
      <c r="AJ409" s="43">
        <f t="shared" si="698"/>
        <v>0</v>
      </c>
      <c r="AK409" s="43">
        <f t="shared" si="699"/>
        <v>0</v>
      </c>
      <c r="AL409" s="43">
        <f t="shared" si="700"/>
        <v>0</v>
      </c>
      <c r="AM409" s="43">
        <f t="shared" si="701"/>
        <v>0</v>
      </c>
      <c r="AN409" s="43">
        <f t="shared" si="702"/>
        <v>0</v>
      </c>
      <c r="AO409" s="43">
        <f t="shared" si="703"/>
        <v>0</v>
      </c>
    </row>
    <row r="410" spans="1:41" ht="16.399999999999999" customHeight="1">
      <c r="A410" s="13">
        <v>74203</v>
      </c>
      <c r="B410" s="14" t="s">
        <v>345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9">
        <f>SUMIF(Dec!$A:$A,TB!$A410,Dec!$H:$H)</f>
        <v>0</v>
      </c>
      <c r="O410" s="188"/>
      <c r="P410" s="188"/>
      <c r="Q410" s="183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92"/>
        <v>0</v>
      </c>
      <c r="AE410" s="43">
        <f t="shared" si="693"/>
        <v>0</v>
      </c>
      <c r="AF410" s="43">
        <f t="shared" si="694"/>
        <v>0</v>
      </c>
      <c r="AG410" s="43">
        <f t="shared" si="695"/>
        <v>0</v>
      </c>
      <c r="AH410" s="43">
        <f t="shared" si="696"/>
        <v>0</v>
      </c>
      <c r="AI410" s="43">
        <f t="shared" si="697"/>
        <v>0</v>
      </c>
      <c r="AJ410" s="43">
        <f t="shared" si="698"/>
        <v>0</v>
      </c>
      <c r="AK410" s="43">
        <f t="shared" si="699"/>
        <v>0</v>
      </c>
      <c r="AL410" s="43">
        <f t="shared" si="700"/>
        <v>0</v>
      </c>
      <c r="AM410" s="43">
        <f t="shared" si="701"/>
        <v>0</v>
      </c>
      <c r="AN410" s="43">
        <f t="shared" si="702"/>
        <v>0</v>
      </c>
      <c r="AO410" s="43">
        <f t="shared" si="703"/>
        <v>0</v>
      </c>
    </row>
    <row r="411" spans="1:41" ht="16.399999999999999" customHeight="1">
      <c r="A411" s="13">
        <v>74204</v>
      </c>
      <c r="B411" s="14" t="s">
        <v>346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9">
        <f>SUMIF(Dec!$A:$A,TB!$A411,Dec!$H:$H)</f>
        <v>0</v>
      </c>
      <c r="O411" s="188"/>
      <c r="P411" s="188"/>
      <c r="Q411" s="183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92"/>
        <v>0</v>
      </c>
      <c r="AE411" s="43">
        <f t="shared" si="693"/>
        <v>0</v>
      </c>
      <c r="AF411" s="43">
        <f t="shared" si="694"/>
        <v>0</v>
      </c>
      <c r="AG411" s="43">
        <f t="shared" si="695"/>
        <v>0</v>
      </c>
      <c r="AH411" s="43">
        <f t="shared" si="696"/>
        <v>0</v>
      </c>
      <c r="AI411" s="43">
        <f t="shared" si="697"/>
        <v>0</v>
      </c>
      <c r="AJ411" s="43">
        <f t="shared" si="698"/>
        <v>0</v>
      </c>
      <c r="AK411" s="43">
        <f t="shared" si="699"/>
        <v>0</v>
      </c>
      <c r="AL411" s="43">
        <f t="shared" si="700"/>
        <v>0</v>
      </c>
      <c r="AM411" s="43">
        <f t="shared" si="701"/>
        <v>0</v>
      </c>
      <c r="AN411" s="43">
        <f t="shared" si="702"/>
        <v>0</v>
      </c>
      <c r="AO411" s="43">
        <f t="shared" si="703"/>
        <v>0</v>
      </c>
    </row>
    <row r="412" spans="1:41" ht="16.399999999999999" customHeight="1">
      <c r="A412" s="13">
        <v>74300</v>
      </c>
      <c r="B412" s="14" t="s">
        <v>347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9">
        <f>SUMIF(Dec!$A:$A,TB!$A412,Dec!$H:$H)</f>
        <v>0</v>
      </c>
      <c r="O412" s="188"/>
      <c r="P412" s="188"/>
      <c r="Q412" s="183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92"/>
        <v>0</v>
      </c>
      <c r="AE412" s="43">
        <f t="shared" si="693"/>
        <v>0</v>
      </c>
      <c r="AF412" s="43">
        <f t="shared" si="694"/>
        <v>0</v>
      </c>
      <c r="AG412" s="43">
        <f t="shared" si="695"/>
        <v>0</v>
      </c>
      <c r="AH412" s="43">
        <f t="shared" si="696"/>
        <v>0</v>
      </c>
      <c r="AI412" s="43">
        <f t="shared" si="697"/>
        <v>0</v>
      </c>
      <c r="AJ412" s="43">
        <f t="shared" si="698"/>
        <v>0</v>
      </c>
      <c r="AK412" s="43">
        <f t="shared" si="699"/>
        <v>0</v>
      </c>
      <c r="AL412" s="43">
        <f t="shared" si="700"/>
        <v>0</v>
      </c>
      <c r="AM412" s="43">
        <f t="shared" si="701"/>
        <v>0</v>
      </c>
      <c r="AN412" s="43">
        <f t="shared" si="702"/>
        <v>0</v>
      </c>
      <c r="AO412" s="43">
        <f t="shared" si="703"/>
        <v>0</v>
      </c>
    </row>
    <row r="413" spans="1:41" ht="16.399999999999999" customHeight="1">
      <c r="A413" s="13"/>
      <c r="B413" s="22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9">
        <f>SUMIF(Dec!$A:$A,TB!$A413,Dec!$H:$H)</f>
        <v>0</v>
      </c>
      <c r="O413" s="188"/>
      <c r="P413" s="188"/>
      <c r="Q413" s="183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92"/>
        <v>0</v>
      </c>
      <c r="AE413" s="43">
        <f t="shared" si="693"/>
        <v>0</v>
      </c>
      <c r="AF413" s="43">
        <f t="shared" si="694"/>
        <v>0</v>
      </c>
      <c r="AG413" s="43">
        <f t="shared" si="695"/>
        <v>0</v>
      </c>
      <c r="AH413" s="43">
        <f t="shared" si="696"/>
        <v>0</v>
      </c>
      <c r="AI413" s="43">
        <f t="shared" si="697"/>
        <v>0</v>
      </c>
      <c r="AJ413" s="43">
        <f t="shared" si="698"/>
        <v>0</v>
      </c>
      <c r="AK413" s="43">
        <f t="shared" si="699"/>
        <v>0</v>
      </c>
      <c r="AL413" s="43">
        <f t="shared" si="700"/>
        <v>0</v>
      </c>
      <c r="AM413" s="43">
        <f t="shared" si="701"/>
        <v>0</v>
      </c>
      <c r="AN413" s="43">
        <f t="shared" si="702"/>
        <v>0</v>
      </c>
      <c r="AO413" s="43">
        <f t="shared" si="703"/>
        <v>0</v>
      </c>
    </row>
    <row r="414" spans="1:41" ht="16.399999999999999" customHeight="1">
      <c r="A414" s="13"/>
      <c r="B414" s="21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79">
        <f>SUMIF(Dec!$A:$A,TB!$A414,Dec!$H:$H)</f>
        <v>0</v>
      </c>
      <c r="O414" s="188"/>
      <c r="P414" s="188"/>
      <c r="Q414" s="183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92"/>
        <v>0</v>
      </c>
      <c r="AE414" s="43">
        <f t="shared" si="693"/>
        <v>0</v>
      </c>
      <c r="AF414" s="43">
        <f t="shared" si="694"/>
        <v>0</v>
      </c>
      <c r="AG414" s="43">
        <f t="shared" si="695"/>
        <v>0</v>
      </c>
      <c r="AH414" s="43">
        <f t="shared" si="696"/>
        <v>0</v>
      </c>
      <c r="AI414" s="43">
        <f t="shared" si="697"/>
        <v>0</v>
      </c>
      <c r="AJ414" s="43">
        <f t="shared" si="698"/>
        <v>0</v>
      </c>
      <c r="AK414" s="43">
        <f t="shared" si="699"/>
        <v>0</v>
      </c>
      <c r="AL414" s="43">
        <f t="shared" si="700"/>
        <v>0</v>
      </c>
      <c r="AM414" s="43">
        <f t="shared" si="701"/>
        <v>0</v>
      </c>
      <c r="AN414" s="43">
        <f t="shared" si="702"/>
        <v>0</v>
      </c>
      <c r="AO414" s="43">
        <f t="shared" si="703"/>
        <v>0</v>
      </c>
    </row>
    <row r="415" spans="1:41" ht="16.399999999999999" customHeight="1">
      <c r="A415" s="17" t="s">
        <v>77</v>
      </c>
      <c r="B415" s="18"/>
      <c r="C415" s="19">
        <f t="shared" ref="C415" si="704">ROUND(SUM(C368:C414),2)</f>
        <v>-560177.68999999994</v>
      </c>
      <c r="D415" s="19">
        <f t="shared" ref="D415:N415" si="705">ROUND(SUM(D368:D414),2)</f>
        <v>-1194086.27</v>
      </c>
      <c r="E415" s="19">
        <f t="shared" si="705"/>
        <v>-1894202.16</v>
      </c>
      <c r="F415" s="19">
        <f t="shared" si="705"/>
        <v>-2583582.79</v>
      </c>
      <c r="G415" s="19">
        <f t="shared" si="705"/>
        <v>-3274667.29</v>
      </c>
      <c r="H415" s="19">
        <f t="shared" si="705"/>
        <v>-3761072.64</v>
      </c>
      <c r="I415" s="19">
        <f t="shared" si="705"/>
        <v>-3761072.64</v>
      </c>
      <c r="J415" s="19">
        <f t="shared" si="705"/>
        <v>-3761072.64</v>
      </c>
      <c r="K415" s="19">
        <f t="shared" si="705"/>
        <v>-3761072.64</v>
      </c>
      <c r="L415" s="19">
        <f t="shared" si="705"/>
        <v>-3761072.64</v>
      </c>
      <c r="M415" s="19">
        <f t="shared" si="705"/>
        <v>-3761072.64</v>
      </c>
      <c r="N415" s="172">
        <f t="shared" si="705"/>
        <v>-3761072.64</v>
      </c>
      <c r="O415" s="177"/>
      <c r="P415" s="177"/>
      <c r="Q415" s="173">
        <v>-1084755.1399999999</v>
      </c>
      <c r="R415" s="19">
        <v>-2046463.26</v>
      </c>
      <c r="S415" s="19">
        <v>-3153780.86</v>
      </c>
      <c r="T415" s="19">
        <v>-3909284.9</v>
      </c>
      <c r="U415" s="19">
        <v>-4752370.0999999996</v>
      </c>
      <c r="V415" s="19">
        <v>-5527754.04</v>
      </c>
      <c r="W415" s="19">
        <v>-6210832.54</v>
      </c>
      <c r="X415" s="19">
        <v>-7030303.7199999997</v>
      </c>
      <c r="Y415" s="19">
        <v>-7691419.5599999996</v>
      </c>
      <c r="Z415" s="19">
        <v>-8403438.0899999999</v>
      </c>
      <c r="AA415" s="19">
        <v>-9135947.2799999993</v>
      </c>
      <c r="AB415" s="19">
        <v>-9670206.8800000008</v>
      </c>
      <c r="AD415" s="19">
        <f t="shared" ref="AD415" si="706">ROUND(SUM(AD368:AD414),2)</f>
        <v>-14100792.810000001</v>
      </c>
      <c r="AE415" s="19">
        <f t="shared" ref="AE415:AO415" si="707">ROUND(SUM(AE368:AE414),2)</f>
        <v>-30003925.109999999</v>
      </c>
      <c r="AF415" s="19">
        <f t="shared" si="707"/>
        <v>-47713815.890000001</v>
      </c>
      <c r="AG415" s="19">
        <f t="shared" si="707"/>
        <v>-65277319.490000002</v>
      </c>
      <c r="AH415" s="19">
        <f t="shared" si="707"/>
        <v>-82865455.769999996</v>
      </c>
      <c r="AI415" s="19">
        <f t="shared" si="707"/>
        <v>-95247284.069999993</v>
      </c>
      <c r="AJ415" s="19">
        <f t="shared" si="707"/>
        <v>-95247284.069999993</v>
      </c>
      <c r="AK415" s="19">
        <f t="shared" si="707"/>
        <v>-95247284.069999993</v>
      </c>
      <c r="AL415" s="19">
        <f t="shared" si="707"/>
        <v>-95247284.069999993</v>
      </c>
      <c r="AM415" s="19">
        <f t="shared" si="707"/>
        <v>-95247284.069999993</v>
      </c>
      <c r="AN415" s="19">
        <f t="shared" si="707"/>
        <v>-95247284.069999993</v>
      </c>
      <c r="AO415" s="217">
        <f t="shared" si="707"/>
        <v>-95247284.069999993</v>
      </c>
    </row>
    <row r="416" spans="1:41" ht="16.399999999999999" customHeight="1">
      <c r="A416" s="13"/>
      <c r="B416" s="22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9">
        <f>SUMIF(Dec!$A:$A,TB!$A416,Dec!$H:$H)</f>
        <v>0</v>
      </c>
      <c r="O416" s="188"/>
      <c r="P416" s="188"/>
      <c r="Q416" s="18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ref="AD416:AD479" si="708">ROUND(C416*AD$2,2)</f>
        <v>0</v>
      </c>
      <c r="AE416" s="43">
        <f t="shared" ref="AE416:AE479" si="709">ROUND(D416*AE$2,2)</f>
        <v>0</v>
      </c>
      <c r="AF416" s="43">
        <f t="shared" ref="AF416:AF479" si="710">ROUND(E416*AF$2,2)</f>
        <v>0</v>
      </c>
      <c r="AG416" s="43">
        <f t="shared" ref="AG416:AG479" si="711">ROUND(F416*AG$2,2)</f>
        <v>0</v>
      </c>
      <c r="AH416" s="43">
        <f t="shared" ref="AH416:AH479" si="712">ROUND(G416*AH$2,2)</f>
        <v>0</v>
      </c>
      <c r="AI416" s="43">
        <f t="shared" ref="AI416:AI479" si="713">ROUND(H416*AI$2,2)</f>
        <v>0</v>
      </c>
      <c r="AJ416" s="43">
        <f t="shared" ref="AJ416:AJ479" si="714">ROUND(I416*AJ$2,2)</f>
        <v>0</v>
      </c>
      <c r="AK416" s="43">
        <f t="shared" ref="AK416:AK479" si="715">ROUND(J416*AK$2,2)</f>
        <v>0</v>
      </c>
      <c r="AL416" s="43">
        <f t="shared" ref="AL416:AL479" si="716">ROUND(K416*AL$2,2)</f>
        <v>0</v>
      </c>
      <c r="AM416" s="43">
        <f t="shared" ref="AM416:AM479" si="717">ROUND(L416*AM$2,2)</f>
        <v>0</v>
      </c>
      <c r="AN416" s="43">
        <f t="shared" ref="AN416:AN479" si="718">ROUND(M416*AN$2,2)</f>
        <v>0</v>
      </c>
      <c r="AO416" s="43">
        <f t="shared" ref="AO416:AO479" si="719">ROUND(N416*AO$2,2)</f>
        <v>0</v>
      </c>
    </row>
    <row r="417" spans="1:41" ht="16.399999999999999" customHeight="1">
      <c r="A417" s="13">
        <v>81001</v>
      </c>
      <c r="B417" s="22" t="s">
        <v>304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9">
        <f>SUMIF(Dec!$A:$A,TB!$A417,Dec!$H:$H)</f>
        <v>0</v>
      </c>
      <c r="O417" s="188"/>
      <c r="P417" s="188"/>
      <c r="Q417" s="183">
        <v>86233.2</v>
      </c>
      <c r="R417" s="43">
        <v>169803.6</v>
      </c>
      <c r="S417" s="43">
        <v>197087.55</v>
      </c>
      <c r="T417" s="43">
        <v>197087.55</v>
      </c>
      <c r="U417" s="43">
        <v>197087.55</v>
      </c>
      <c r="V417" s="43">
        <v>197087.55</v>
      </c>
      <c r="W417" s="43">
        <v>197087.55</v>
      </c>
      <c r="X417" s="43">
        <v>197087.55</v>
      </c>
      <c r="Y417" s="43">
        <v>197087.55</v>
      </c>
      <c r="Z417" s="43">
        <v>197087.55</v>
      </c>
      <c r="AA417" s="43">
        <v>197087.55</v>
      </c>
      <c r="AB417" s="43">
        <v>197087.55</v>
      </c>
      <c r="AD417" s="43">
        <f t="shared" si="708"/>
        <v>0</v>
      </c>
      <c r="AE417" s="43">
        <f t="shared" si="709"/>
        <v>0</v>
      </c>
      <c r="AF417" s="43">
        <f t="shared" si="710"/>
        <v>0</v>
      </c>
      <c r="AG417" s="43">
        <f t="shared" si="711"/>
        <v>0</v>
      </c>
      <c r="AH417" s="43">
        <f t="shared" si="712"/>
        <v>0</v>
      </c>
      <c r="AI417" s="43">
        <f t="shared" si="713"/>
        <v>0</v>
      </c>
      <c r="AJ417" s="43">
        <f t="shared" si="714"/>
        <v>0</v>
      </c>
      <c r="AK417" s="43">
        <f t="shared" si="715"/>
        <v>0</v>
      </c>
      <c r="AL417" s="43">
        <f t="shared" si="716"/>
        <v>0</v>
      </c>
      <c r="AM417" s="43">
        <f t="shared" si="717"/>
        <v>0</v>
      </c>
      <c r="AN417" s="43">
        <f t="shared" si="718"/>
        <v>0</v>
      </c>
      <c r="AO417" s="43">
        <f t="shared" si="719"/>
        <v>0</v>
      </c>
    </row>
    <row r="418" spans="1:41" ht="16.399999999999999" customHeight="1">
      <c r="A418" s="13">
        <v>81002</v>
      </c>
      <c r="B418" s="22" t="s">
        <v>305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9">
        <f>SUMIF(Dec!$A:$A,TB!$A418,Dec!$H:$H)</f>
        <v>0</v>
      </c>
      <c r="O418" s="188"/>
      <c r="P418" s="188"/>
      <c r="Q418" s="18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708"/>
        <v>0</v>
      </c>
      <c r="AE418" s="43">
        <f t="shared" si="709"/>
        <v>0</v>
      </c>
      <c r="AF418" s="43">
        <f t="shared" si="710"/>
        <v>0</v>
      </c>
      <c r="AG418" s="43">
        <f t="shared" si="711"/>
        <v>0</v>
      </c>
      <c r="AH418" s="43">
        <f t="shared" si="712"/>
        <v>0</v>
      </c>
      <c r="AI418" s="43">
        <f t="shared" si="713"/>
        <v>0</v>
      </c>
      <c r="AJ418" s="43">
        <f t="shared" si="714"/>
        <v>0</v>
      </c>
      <c r="AK418" s="43">
        <f t="shared" si="715"/>
        <v>0</v>
      </c>
      <c r="AL418" s="43">
        <f t="shared" si="716"/>
        <v>0</v>
      </c>
      <c r="AM418" s="43">
        <f t="shared" si="717"/>
        <v>0</v>
      </c>
      <c r="AN418" s="43">
        <f t="shared" si="718"/>
        <v>0</v>
      </c>
      <c r="AO418" s="43">
        <f t="shared" si="719"/>
        <v>0</v>
      </c>
    </row>
    <row r="419" spans="1:41" ht="16.399999999999999" customHeight="1">
      <c r="A419" s="13">
        <v>81003</v>
      </c>
      <c r="B419" s="22" t="s">
        <v>306</v>
      </c>
      <c r="C419" s="43">
        <f>SUMIF(Jan!$A:$A,TB!$A419,Jan!$H:$H)</f>
        <v>341.9</v>
      </c>
      <c r="D419" s="43">
        <f>SUMIF(Feb!$A:$A,TB!$A419,Feb!$H:$H)</f>
        <v>341.9</v>
      </c>
      <c r="E419" s="43">
        <f>SUMIF(Mar!$A:$A,TB!$A419,Mar!$H:$H)</f>
        <v>109342.2</v>
      </c>
      <c r="F419" s="43">
        <f>SUMIF(Apr!$A:$A,TB!$A419,Apr!$H:$H)</f>
        <v>109342.2</v>
      </c>
      <c r="G419" s="43">
        <f>SUMIF(May!$A:$A,TB!$A419,May!$H:$H)</f>
        <v>109342.2</v>
      </c>
      <c r="H419" s="43">
        <f>SUMIF(Jun!$A:$A,TB!$A419,Jun!$H:$H)</f>
        <v>109342.2</v>
      </c>
      <c r="I419" s="43">
        <f>SUMIF(Jul!$A:$A,TB!$A419,Jul!$H:$H)</f>
        <v>109342.2</v>
      </c>
      <c r="J419" s="43">
        <f>SUMIF(Aug!$A:$A,TB!$A419,Aug!$H:$H)</f>
        <v>109342.2</v>
      </c>
      <c r="K419" s="43">
        <f>SUMIF(Sep!$A:$A,TB!$A419,Sep!$H:$H)</f>
        <v>109342.2</v>
      </c>
      <c r="L419" s="43">
        <f>SUMIF(Oct!$A:$A,TB!$A419,Oct!$H:$H)</f>
        <v>109342.2</v>
      </c>
      <c r="M419" s="43">
        <f>SUMIF(Nov!$A:$A,TB!$A419,Nov!$H:$H)</f>
        <v>109342.2</v>
      </c>
      <c r="N419" s="179">
        <f>SUMIF(Dec!$A:$A,TB!$A419,Dec!$H:$H)</f>
        <v>109342.2</v>
      </c>
      <c r="O419" s="188"/>
      <c r="P419" s="188"/>
      <c r="Q419" s="183">
        <v>753173.61</v>
      </c>
      <c r="R419" s="43">
        <v>1366569.36</v>
      </c>
      <c r="S419" s="43">
        <v>2138271.58</v>
      </c>
      <c r="T419" s="43">
        <v>2709649.44</v>
      </c>
      <c r="U419" s="43">
        <v>3269802.13</v>
      </c>
      <c r="V419" s="43">
        <v>3895137.67</v>
      </c>
      <c r="W419" s="43">
        <v>4307707.25</v>
      </c>
      <c r="X419" s="43">
        <v>4813487.8499999996</v>
      </c>
      <c r="Y419" s="43">
        <v>4897104.03</v>
      </c>
      <c r="Z419" s="43">
        <v>5105330.5999999996</v>
      </c>
      <c r="AA419" s="43">
        <v>5317495.71</v>
      </c>
      <c r="AB419" s="43">
        <v>5473670.5999999996</v>
      </c>
      <c r="AD419" s="43">
        <f t="shared" si="708"/>
        <v>8606.31</v>
      </c>
      <c r="AE419" s="43">
        <f t="shared" si="709"/>
        <v>8590.9599999999991</v>
      </c>
      <c r="AF419" s="43">
        <f t="shared" si="710"/>
        <v>2754264.41</v>
      </c>
      <c r="AG419" s="43">
        <f t="shared" si="711"/>
        <v>2762661.89</v>
      </c>
      <c r="AH419" s="43">
        <f t="shared" si="712"/>
        <v>2766904.37</v>
      </c>
      <c r="AI419" s="43">
        <f t="shared" si="713"/>
        <v>2769036.54</v>
      </c>
      <c r="AJ419" s="43">
        <f t="shared" si="714"/>
        <v>2769036.54</v>
      </c>
      <c r="AK419" s="43">
        <f t="shared" si="715"/>
        <v>2769036.54</v>
      </c>
      <c r="AL419" s="43">
        <f t="shared" si="716"/>
        <v>2769036.54</v>
      </c>
      <c r="AM419" s="43">
        <f t="shared" si="717"/>
        <v>2769036.54</v>
      </c>
      <c r="AN419" s="43">
        <f t="shared" si="718"/>
        <v>2769036.54</v>
      </c>
      <c r="AO419" s="43">
        <f t="shared" si="719"/>
        <v>2769036.54</v>
      </c>
    </row>
    <row r="420" spans="1:41" ht="16.399999999999999" customHeight="1">
      <c r="A420" s="13">
        <v>81004</v>
      </c>
      <c r="B420" s="22" t="s">
        <v>307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9">
        <f>SUMIF(Dec!$A:$A,TB!$A420,Dec!$H:$H)</f>
        <v>0</v>
      </c>
      <c r="O420" s="188"/>
      <c r="P420" s="188"/>
      <c r="Q420" s="18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708"/>
        <v>0</v>
      </c>
      <c r="AE420" s="43">
        <f t="shared" si="709"/>
        <v>0</v>
      </c>
      <c r="AF420" s="43">
        <f t="shared" si="710"/>
        <v>0</v>
      </c>
      <c r="AG420" s="43">
        <f t="shared" si="711"/>
        <v>0</v>
      </c>
      <c r="AH420" s="43">
        <f t="shared" si="712"/>
        <v>0</v>
      </c>
      <c r="AI420" s="43">
        <f t="shared" si="713"/>
        <v>0</v>
      </c>
      <c r="AJ420" s="43">
        <f t="shared" si="714"/>
        <v>0</v>
      </c>
      <c r="AK420" s="43">
        <f t="shared" si="715"/>
        <v>0</v>
      </c>
      <c r="AL420" s="43">
        <f t="shared" si="716"/>
        <v>0</v>
      </c>
      <c r="AM420" s="43">
        <f t="shared" si="717"/>
        <v>0</v>
      </c>
      <c r="AN420" s="43">
        <f t="shared" si="718"/>
        <v>0</v>
      </c>
      <c r="AO420" s="43">
        <f t="shared" si="719"/>
        <v>0</v>
      </c>
    </row>
    <row r="421" spans="1:41" ht="16.399999999999999" customHeight="1">
      <c r="A421" s="13">
        <v>81005</v>
      </c>
      <c r="B421" s="22" t="s">
        <v>308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9">
        <f>SUMIF(Dec!$A:$A,TB!$A421,Dec!$H:$H)</f>
        <v>0</v>
      </c>
      <c r="O421" s="188"/>
      <c r="P421" s="188"/>
      <c r="Q421" s="183">
        <v>38.770000000000003</v>
      </c>
      <c r="R421" s="43">
        <v>38.770000000000003</v>
      </c>
      <c r="S421" s="43">
        <v>38.770000000000003</v>
      </c>
      <c r="T421" s="43">
        <v>46.27</v>
      </c>
      <c r="U421" s="43">
        <v>48.77</v>
      </c>
      <c r="V421" s="43">
        <v>48.77</v>
      </c>
      <c r="W421" s="43">
        <v>48.77</v>
      </c>
      <c r="X421" s="43">
        <v>48.77</v>
      </c>
      <c r="Y421" s="43">
        <v>48.77</v>
      </c>
      <c r="Z421" s="43">
        <v>48.77</v>
      </c>
      <c r="AA421" s="43">
        <v>48.77</v>
      </c>
      <c r="AB421" s="43">
        <v>48.77</v>
      </c>
      <c r="AD421" s="43">
        <f t="shared" si="708"/>
        <v>0</v>
      </c>
      <c r="AE421" s="43">
        <f t="shared" si="709"/>
        <v>0</v>
      </c>
      <c r="AF421" s="43">
        <f t="shared" si="710"/>
        <v>0</v>
      </c>
      <c r="AG421" s="43">
        <f t="shared" si="711"/>
        <v>0</v>
      </c>
      <c r="AH421" s="43">
        <f t="shared" si="712"/>
        <v>0</v>
      </c>
      <c r="AI421" s="43">
        <f t="shared" si="713"/>
        <v>0</v>
      </c>
      <c r="AJ421" s="43">
        <f t="shared" si="714"/>
        <v>0</v>
      </c>
      <c r="AK421" s="43">
        <f t="shared" si="715"/>
        <v>0</v>
      </c>
      <c r="AL421" s="43">
        <f t="shared" si="716"/>
        <v>0</v>
      </c>
      <c r="AM421" s="43">
        <f t="shared" si="717"/>
        <v>0</v>
      </c>
      <c r="AN421" s="43">
        <f t="shared" si="718"/>
        <v>0</v>
      </c>
      <c r="AO421" s="43">
        <f t="shared" si="719"/>
        <v>0</v>
      </c>
    </row>
    <row r="422" spans="1:41" ht="16.399999999999999" customHeight="1">
      <c r="A422" s="13">
        <v>81006</v>
      </c>
      <c r="B422" s="22" t="s">
        <v>309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9">
        <f>SUMIF(Dec!$A:$A,TB!$A422,Dec!$H:$H)</f>
        <v>0</v>
      </c>
      <c r="O422" s="188"/>
      <c r="P422" s="188"/>
      <c r="Q422" s="18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708"/>
        <v>0</v>
      </c>
      <c r="AE422" s="43">
        <f t="shared" si="709"/>
        <v>0</v>
      </c>
      <c r="AF422" s="43">
        <f t="shared" si="710"/>
        <v>0</v>
      </c>
      <c r="AG422" s="43">
        <f t="shared" si="711"/>
        <v>0</v>
      </c>
      <c r="AH422" s="43">
        <f t="shared" si="712"/>
        <v>0</v>
      </c>
      <c r="AI422" s="43">
        <f t="shared" si="713"/>
        <v>0</v>
      </c>
      <c r="AJ422" s="43">
        <f t="shared" si="714"/>
        <v>0</v>
      </c>
      <c r="AK422" s="43">
        <f t="shared" si="715"/>
        <v>0</v>
      </c>
      <c r="AL422" s="43">
        <f t="shared" si="716"/>
        <v>0</v>
      </c>
      <c r="AM422" s="43">
        <f t="shared" si="717"/>
        <v>0</v>
      </c>
      <c r="AN422" s="43">
        <f t="shared" si="718"/>
        <v>0</v>
      </c>
      <c r="AO422" s="43">
        <f t="shared" si="719"/>
        <v>0</v>
      </c>
    </row>
    <row r="423" spans="1:41" ht="16.399999999999999" customHeight="1">
      <c r="A423" s="13">
        <v>81007</v>
      </c>
      <c r="B423" s="22" t="s">
        <v>310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9">
        <f>SUMIF(Dec!$A:$A,TB!$A423,Dec!$H:$H)</f>
        <v>0</v>
      </c>
      <c r="O423" s="188"/>
      <c r="P423" s="188"/>
      <c r="Q423" s="183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708"/>
        <v>0</v>
      </c>
      <c r="AE423" s="43">
        <f t="shared" si="709"/>
        <v>0</v>
      </c>
      <c r="AF423" s="43">
        <f t="shared" si="710"/>
        <v>0</v>
      </c>
      <c r="AG423" s="43">
        <f t="shared" si="711"/>
        <v>0</v>
      </c>
      <c r="AH423" s="43">
        <f t="shared" si="712"/>
        <v>0</v>
      </c>
      <c r="AI423" s="43">
        <f t="shared" si="713"/>
        <v>0</v>
      </c>
      <c r="AJ423" s="43">
        <f t="shared" si="714"/>
        <v>0</v>
      </c>
      <c r="AK423" s="43">
        <f t="shared" si="715"/>
        <v>0</v>
      </c>
      <c r="AL423" s="43">
        <f t="shared" si="716"/>
        <v>0</v>
      </c>
      <c r="AM423" s="43">
        <f t="shared" si="717"/>
        <v>0</v>
      </c>
      <c r="AN423" s="43">
        <f t="shared" si="718"/>
        <v>0</v>
      </c>
      <c r="AO423" s="43">
        <f t="shared" si="719"/>
        <v>0</v>
      </c>
    </row>
    <row r="424" spans="1:41" ht="16.399999999999999" customHeight="1">
      <c r="A424" s="13">
        <v>81008</v>
      </c>
      <c r="B424" s="22" t="s">
        <v>311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9">
        <f>SUMIF(Dec!$A:$A,TB!$A424,Dec!$H:$H)</f>
        <v>0</v>
      </c>
      <c r="O424" s="188"/>
      <c r="P424" s="188"/>
      <c r="Q424" s="183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708"/>
        <v>0</v>
      </c>
      <c r="AE424" s="43">
        <f t="shared" si="709"/>
        <v>0</v>
      </c>
      <c r="AF424" s="43">
        <f t="shared" si="710"/>
        <v>0</v>
      </c>
      <c r="AG424" s="43">
        <f t="shared" si="711"/>
        <v>0</v>
      </c>
      <c r="AH424" s="43">
        <f t="shared" si="712"/>
        <v>0</v>
      </c>
      <c r="AI424" s="43">
        <f t="shared" si="713"/>
        <v>0</v>
      </c>
      <c r="AJ424" s="43">
        <f t="shared" si="714"/>
        <v>0</v>
      </c>
      <c r="AK424" s="43">
        <f t="shared" si="715"/>
        <v>0</v>
      </c>
      <c r="AL424" s="43">
        <f t="shared" si="716"/>
        <v>0</v>
      </c>
      <c r="AM424" s="43">
        <f t="shared" si="717"/>
        <v>0</v>
      </c>
      <c r="AN424" s="43">
        <f t="shared" si="718"/>
        <v>0</v>
      </c>
      <c r="AO424" s="43">
        <f t="shared" si="719"/>
        <v>0</v>
      </c>
    </row>
    <row r="425" spans="1:41" ht="16.399999999999999" customHeight="1">
      <c r="A425" s="13">
        <v>81009</v>
      </c>
      <c r="B425" s="22" t="s">
        <v>312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9">
        <f>SUMIF(Dec!$A:$A,TB!$A425,Dec!$H:$H)</f>
        <v>0</v>
      </c>
      <c r="O425" s="188"/>
      <c r="P425" s="188"/>
      <c r="Q425" s="183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708"/>
        <v>0</v>
      </c>
      <c r="AE425" s="43">
        <f t="shared" si="709"/>
        <v>0</v>
      </c>
      <c r="AF425" s="43">
        <f t="shared" si="710"/>
        <v>0</v>
      </c>
      <c r="AG425" s="43">
        <f t="shared" si="711"/>
        <v>0</v>
      </c>
      <c r="AH425" s="43">
        <f t="shared" si="712"/>
        <v>0</v>
      </c>
      <c r="AI425" s="43">
        <f t="shared" si="713"/>
        <v>0</v>
      </c>
      <c r="AJ425" s="43">
        <f t="shared" si="714"/>
        <v>0</v>
      </c>
      <c r="AK425" s="43">
        <f t="shared" si="715"/>
        <v>0</v>
      </c>
      <c r="AL425" s="43">
        <f t="shared" si="716"/>
        <v>0</v>
      </c>
      <c r="AM425" s="43">
        <f t="shared" si="717"/>
        <v>0</v>
      </c>
      <c r="AN425" s="43">
        <f t="shared" si="718"/>
        <v>0</v>
      </c>
      <c r="AO425" s="43">
        <f t="shared" si="719"/>
        <v>0</v>
      </c>
    </row>
    <row r="426" spans="1:41" ht="16.399999999999999" customHeight="1">
      <c r="A426" s="13">
        <v>81010</v>
      </c>
      <c r="B426" s="22" t="s">
        <v>313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9">
        <f>SUMIF(Dec!$A:$A,TB!$A426,Dec!$H:$H)</f>
        <v>0</v>
      </c>
      <c r="O426" s="188"/>
      <c r="P426" s="188"/>
      <c r="Q426" s="183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708"/>
        <v>0</v>
      </c>
      <c r="AE426" s="43">
        <f t="shared" si="709"/>
        <v>0</v>
      </c>
      <c r="AF426" s="43">
        <f t="shared" si="710"/>
        <v>0</v>
      </c>
      <c r="AG426" s="43">
        <f t="shared" si="711"/>
        <v>0</v>
      </c>
      <c r="AH426" s="43">
        <f t="shared" si="712"/>
        <v>0</v>
      </c>
      <c r="AI426" s="43">
        <f t="shared" si="713"/>
        <v>0</v>
      </c>
      <c r="AJ426" s="43">
        <f t="shared" si="714"/>
        <v>0</v>
      </c>
      <c r="AK426" s="43">
        <f t="shared" si="715"/>
        <v>0</v>
      </c>
      <c r="AL426" s="43">
        <f t="shared" si="716"/>
        <v>0</v>
      </c>
      <c r="AM426" s="43">
        <f t="shared" si="717"/>
        <v>0</v>
      </c>
      <c r="AN426" s="43">
        <f t="shared" si="718"/>
        <v>0</v>
      </c>
      <c r="AO426" s="43">
        <f t="shared" si="719"/>
        <v>0</v>
      </c>
    </row>
    <row r="427" spans="1:41" ht="16.399999999999999" customHeight="1">
      <c r="A427" s="13">
        <v>81011</v>
      </c>
      <c r="B427" s="22" t="s">
        <v>314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9">
        <f>SUMIF(Dec!$A:$A,TB!$A427,Dec!$H:$H)</f>
        <v>0</v>
      </c>
      <c r="O427" s="188"/>
      <c r="P427" s="188"/>
      <c r="Q427" s="183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708"/>
        <v>0</v>
      </c>
      <c r="AE427" s="43">
        <f t="shared" si="709"/>
        <v>0</v>
      </c>
      <c r="AF427" s="43">
        <f t="shared" si="710"/>
        <v>0</v>
      </c>
      <c r="AG427" s="43">
        <f t="shared" si="711"/>
        <v>0</v>
      </c>
      <c r="AH427" s="43">
        <f t="shared" si="712"/>
        <v>0</v>
      </c>
      <c r="AI427" s="43">
        <f t="shared" si="713"/>
        <v>0</v>
      </c>
      <c r="AJ427" s="43">
        <f t="shared" si="714"/>
        <v>0</v>
      </c>
      <c r="AK427" s="43">
        <f t="shared" si="715"/>
        <v>0</v>
      </c>
      <c r="AL427" s="43">
        <f t="shared" si="716"/>
        <v>0</v>
      </c>
      <c r="AM427" s="43">
        <f t="shared" si="717"/>
        <v>0</v>
      </c>
      <c r="AN427" s="43">
        <f t="shared" si="718"/>
        <v>0</v>
      </c>
      <c r="AO427" s="43">
        <f t="shared" si="719"/>
        <v>0</v>
      </c>
    </row>
    <row r="428" spans="1:41" ht="16.399999999999999" customHeight="1">
      <c r="A428" s="13">
        <v>81012</v>
      </c>
      <c r="B428" s="22" t="s">
        <v>315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9">
        <f>SUMIF(Dec!$A:$A,TB!$A428,Dec!$H:$H)</f>
        <v>0</v>
      </c>
      <c r="O428" s="188"/>
      <c r="P428" s="188"/>
      <c r="Q428" s="183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708"/>
        <v>0</v>
      </c>
      <c r="AE428" s="43">
        <f t="shared" si="709"/>
        <v>0</v>
      </c>
      <c r="AF428" s="43">
        <f t="shared" si="710"/>
        <v>0</v>
      </c>
      <c r="AG428" s="43">
        <f t="shared" si="711"/>
        <v>0</v>
      </c>
      <c r="AH428" s="43">
        <f t="shared" si="712"/>
        <v>0</v>
      </c>
      <c r="AI428" s="43">
        <f t="shared" si="713"/>
        <v>0</v>
      </c>
      <c r="AJ428" s="43">
        <f t="shared" si="714"/>
        <v>0</v>
      </c>
      <c r="AK428" s="43">
        <f t="shared" si="715"/>
        <v>0</v>
      </c>
      <c r="AL428" s="43">
        <f t="shared" si="716"/>
        <v>0</v>
      </c>
      <c r="AM428" s="43">
        <f t="shared" si="717"/>
        <v>0</v>
      </c>
      <c r="AN428" s="43">
        <f t="shared" si="718"/>
        <v>0</v>
      </c>
      <c r="AO428" s="43">
        <f t="shared" si="719"/>
        <v>0</v>
      </c>
    </row>
    <row r="429" spans="1:41" ht="16.399999999999999" customHeight="1">
      <c r="A429" s="13">
        <v>81013</v>
      </c>
      <c r="B429" s="22" t="s">
        <v>316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9">
        <f>SUMIF(Dec!$A:$A,TB!$A429,Dec!$H:$H)</f>
        <v>0</v>
      </c>
      <c r="O429" s="188"/>
      <c r="P429" s="188"/>
      <c r="Q429" s="183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708"/>
        <v>0</v>
      </c>
      <c r="AE429" s="43">
        <f t="shared" si="709"/>
        <v>0</v>
      </c>
      <c r="AF429" s="43">
        <f t="shared" si="710"/>
        <v>0</v>
      </c>
      <c r="AG429" s="43">
        <f t="shared" si="711"/>
        <v>0</v>
      </c>
      <c r="AH429" s="43">
        <f t="shared" si="712"/>
        <v>0</v>
      </c>
      <c r="AI429" s="43">
        <f t="shared" si="713"/>
        <v>0</v>
      </c>
      <c r="AJ429" s="43">
        <f t="shared" si="714"/>
        <v>0</v>
      </c>
      <c r="AK429" s="43">
        <f t="shared" si="715"/>
        <v>0</v>
      </c>
      <c r="AL429" s="43">
        <f t="shared" si="716"/>
        <v>0</v>
      </c>
      <c r="AM429" s="43">
        <f t="shared" si="717"/>
        <v>0</v>
      </c>
      <c r="AN429" s="43">
        <f t="shared" si="718"/>
        <v>0</v>
      </c>
      <c r="AO429" s="43">
        <f t="shared" si="719"/>
        <v>0</v>
      </c>
    </row>
    <row r="430" spans="1:41" ht="16.399999999999999" customHeight="1">
      <c r="A430" s="13">
        <v>81014</v>
      </c>
      <c r="B430" s="22" t="s">
        <v>317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9">
        <f>SUMIF(Dec!$A:$A,TB!$A430,Dec!$H:$H)</f>
        <v>0</v>
      </c>
      <c r="O430" s="188"/>
      <c r="P430" s="188"/>
      <c r="Q430" s="183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708"/>
        <v>0</v>
      </c>
      <c r="AE430" s="43">
        <f t="shared" si="709"/>
        <v>0</v>
      </c>
      <c r="AF430" s="43">
        <f t="shared" si="710"/>
        <v>0</v>
      </c>
      <c r="AG430" s="43">
        <f t="shared" si="711"/>
        <v>0</v>
      </c>
      <c r="AH430" s="43">
        <f t="shared" si="712"/>
        <v>0</v>
      </c>
      <c r="AI430" s="43">
        <f t="shared" si="713"/>
        <v>0</v>
      </c>
      <c r="AJ430" s="43">
        <f t="shared" si="714"/>
        <v>0</v>
      </c>
      <c r="AK430" s="43">
        <f t="shared" si="715"/>
        <v>0</v>
      </c>
      <c r="AL430" s="43">
        <f t="shared" si="716"/>
        <v>0</v>
      </c>
      <c r="AM430" s="43">
        <f t="shared" si="717"/>
        <v>0</v>
      </c>
      <c r="AN430" s="43">
        <f t="shared" si="718"/>
        <v>0</v>
      </c>
      <c r="AO430" s="43">
        <f t="shared" si="719"/>
        <v>0</v>
      </c>
    </row>
    <row r="431" spans="1:41" ht="16.399999999999999" customHeight="1">
      <c r="A431" s="13">
        <v>81015</v>
      </c>
      <c r="B431" s="22" t="s">
        <v>318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9">
        <f>SUMIF(Dec!$A:$A,TB!$A431,Dec!$H:$H)</f>
        <v>0</v>
      </c>
      <c r="O431" s="188"/>
      <c r="P431" s="188"/>
      <c r="Q431" s="183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708"/>
        <v>0</v>
      </c>
      <c r="AE431" s="43">
        <f t="shared" si="709"/>
        <v>0</v>
      </c>
      <c r="AF431" s="43">
        <f t="shared" si="710"/>
        <v>0</v>
      </c>
      <c r="AG431" s="43">
        <f t="shared" si="711"/>
        <v>0</v>
      </c>
      <c r="AH431" s="43">
        <f t="shared" si="712"/>
        <v>0</v>
      </c>
      <c r="AI431" s="43">
        <f t="shared" si="713"/>
        <v>0</v>
      </c>
      <c r="AJ431" s="43">
        <f t="shared" si="714"/>
        <v>0</v>
      </c>
      <c r="AK431" s="43">
        <f t="shared" si="715"/>
        <v>0</v>
      </c>
      <c r="AL431" s="43">
        <f t="shared" si="716"/>
        <v>0</v>
      </c>
      <c r="AM431" s="43">
        <f t="shared" si="717"/>
        <v>0</v>
      </c>
      <c r="AN431" s="43">
        <f t="shared" si="718"/>
        <v>0</v>
      </c>
      <c r="AO431" s="43">
        <f t="shared" si="719"/>
        <v>0</v>
      </c>
    </row>
    <row r="432" spans="1:41" ht="16.399999999999999" customHeight="1">
      <c r="A432" s="13">
        <v>81016</v>
      </c>
      <c r="B432" s="22" t="s">
        <v>319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9">
        <f>SUMIF(Dec!$A:$A,TB!$A432,Dec!$H:$H)</f>
        <v>0</v>
      </c>
      <c r="O432" s="188"/>
      <c r="P432" s="188"/>
      <c r="Q432" s="183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708"/>
        <v>0</v>
      </c>
      <c r="AE432" s="43">
        <f t="shared" si="709"/>
        <v>0</v>
      </c>
      <c r="AF432" s="43">
        <f t="shared" si="710"/>
        <v>0</v>
      </c>
      <c r="AG432" s="43">
        <f t="shared" si="711"/>
        <v>0</v>
      </c>
      <c r="AH432" s="43">
        <f t="shared" si="712"/>
        <v>0</v>
      </c>
      <c r="AI432" s="43">
        <f t="shared" si="713"/>
        <v>0</v>
      </c>
      <c r="AJ432" s="43">
        <f t="shared" si="714"/>
        <v>0</v>
      </c>
      <c r="AK432" s="43">
        <f t="shared" si="715"/>
        <v>0</v>
      </c>
      <c r="AL432" s="43">
        <f t="shared" si="716"/>
        <v>0</v>
      </c>
      <c r="AM432" s="43">
        <f t="shared" si="717"/>
        <v>0</v>
      </c>
      <c r="AN432" s="43">
        <f t="shared" si="718"/>
        <v>0</v>
      </c>
      <c r="AO432" s="43">
        <f t="shared" si="719"/>
        <v>0</v>
      </c>
    </row>
    <row r="433" spans="1:41" ht="16.399999999999999" customHeight="1">
      <c r="A433" s="13">
        <v>81017</v>
      </c>
      <c r="B433" s="22" t="s">
        <v>320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9">
        <f>SUMIF(Dec!$A:$A,TB!$A433,Dec!$H:$H)</f>
        <v>0</v>
      </c>
      <c r="O433" s="188"/>
      <c r="P433" s="188"/>
      <c r="Q433" s="18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708"/>
        <v>0</v>
      </c>
      <c r="AE433" s="43">
        <f t="shared" si="709"/>
        <v>0</v>
      </c>
      <c r="AF433" s="43">
        <f t="shared" si="710"/>
        <v>0</v>
      </c>
      <c r="AG433" s="43">
        <f t="shared" si="711"/>
        <v>0</v>
      </c>
      <c r="AH433" s="43">
        <f t="shared" si="712"/>
        <v>0</v>
      </c>
      <c r="AI433" s="43">
        <f t="shared" si="713"/>
        <v>0</v>
      </c>
      <c r="AJ433" s="43">
        <f t="shared" si="714"/>
        <v>0</v>
      </c>
      <c r="AK433" s="43">
        <f t="shared" si="715"/>
        <v>0</v>
      </c>
      <c r="AL433" s="43">
        <f t="shared" si="716"/>
        <v>0</v>
      </c>
      <c r="AM433" s="43">
        <f t="shared" si="717"/>
        <v>0</v>
      </c>
      <c r="AN433" s="43">
        <f t="shared" si="718"/>
        <v>0</v>
      </c>
      <c r="AO433" s="43">
        <f t="shared" si="719"/>
        <v>0</v>
      </c>
    </row>
    <row r="434" spans="1:41" ht="16.399999999999999" customHeight="1">
      <c r="A434" s="13">
        <v>81018</v>
      </c>
      <c r="B434" s="22" t="s">
        <v>321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9">
        <f>SUMIF(Dec!$A:$A,TB!$A434,Dec!$H:$H)</f>
        <v>0</v>
      </c>
      <c r="O434" s="188"/>
      <c r="P434" s="188"/>
      <c r="Q434" s="18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1775.4</v>
      </c>
      <c r="W434" s="43">
        <v>1775.4</v>
      </c>
      <c r="X434" s="43">
        <v>2336.4</v>
      </c>
      <c r="Y434" s="43">
        <v>2484.9</v>
      </c>
      <c r="Z434" s="43">
        <v>2484.9</v>
      </c>
      <c r="AA434" s="43">
        <v>2484.9</v>
      </c>
      <c r="AB434" s="43">
        <v>2484.9</v>
      </c>
      <c r="AD434" s="43">
        <f t="shared" si="708"/>
        <v>0</v>
      </c>
      <c r="AE434" s="43">
        <f t="shared" si="709"/>
        <v>0</v>
      </c>
      <c r="AF434" s="43">
        <f t="shared" si="710"/>
        <v>0</v>
      </c>
      <c r="AG434" s="43">
        <f t="shared" si="711"/>
        <v>0</v>
      </c>
      <c r="AH434" s="43">
        <f t="shared" si="712"/>
        <v>0</v>
      </c>
      <c r="AI434" s="43">
        <f t="shared" si="713"/>
        <v>0</v>
      </c>
      <c r="AJ434" s="43">
        <f t="shared" si="714"/>
        <v>0</v>
      </c>
      <c r="AK434" s="43">
        <f t="shared" si="715"/>
        <v>0</v>
      </c>
      <c r="AL434" s="43">
        <f t="shared" si="716"/>
        <v>0</v>
      </c>
      <c r="AM434" s="43">
        <f t="shared" si="717"/>
        <v>0</v>
      </c>
      <c r="AN434" s="43">
        <f t="shared" si="718"/>
        <v>0</v>
      </c>
      <c r="AO434" s="43">
        <f t="shared" si="719"/>
        <v>0</v>
      </c>
    </row>
    <row r="435" spans="1:41" ht="16.399999999999999" customHeight="1">
      <c r="A435" s="13">
        <v>81019</v>
      </c>
      <c r="B435" s="22" t="s">
        <v>322</v>
      </c>
      <c r="C435" s="43">
        <f>SUMIF(Jan!$A:$A,TB!$A435,Jan!$H:$H)</f>
        <v>284395.59999999998</v>
      </c>
      <c r="D435" s="43">
        <f>SUMIF(Feb!$A:$A,TB!$A435,Feb!$H:$H)</f>
        <v>683717.18</v>
      </c>
      <c r="E435" s="43">
        <f>SUMIF(Mar!$A:$A,TB!$A435,Mar!$H:$H)</f>
        <v>868603.61</v>
      </c>
      <c r="F435" s="43">
        <f>SUMIF(Apr!$A:$A,TB!$A435,Apr!$H:$H)</f>
        <v>1204302.48</v>
      </c>
      <c r="G435" s="43">
        <f>SUMIF(May!$A:$A,TB!$A435,May!$H:$H)</f>
        <v>1571248.92</v>
      </c>
      <c r="H435" s="43">
        <f>SUMIF(Jun!$A:$A,TB!$A435,Jun!$H:$H)</f>
        <v>1766272.66</v>
      </c>
      <c r="I435" s="43">
        <f>SUMIF(Jul!$A:$A,TB!$A435,Jul!$H:$H)</f>
        <v>1766272.66</v>
      </c>
      <c r="J435" s="43">
        <f>SUMIF(Aug!$A:$A,TB!$A435,Aug!$H:$H)</f>
        <v>1766272.66</v>
      </c>
      <c r="K435" s="43">
        <f>SUMIF(Sep!$A:$A,TB!$A435,Sep!$H:$H)</f>
        <v>1766272.66</v>
      </c>
      <c r="L435" s="43">
        <f>SUMIF(Oct!$A:$A,TB!$A435,Oct!$H:$H)</f>
        <v>1766272.66</v>
      </c>
      <c r="M435" s="43">
        <f>SUMIF(Nov!$A:$A,TB!$A435,Nov!$H:$H)</f>
        <v>1766272.66</v>
      </c>
      <c r="N435" s="179">
        <f>SUMIF(Dec!$A:$A,TB!$A435,Dec!$H:$H)</f>
        <v>1766272.66</v>
      </c>
      <c r="O435" s="188"/>
      <c r="P435" s="188"/>
      <c r="Q435" s="18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137653.15</v>
      </c>
      <c r="Z435" s="43">
        <v>323257.68</v>
      </c>
      <c r="AA435" s="43">
        <v>563353.4</v>
      </c>
      <c r="AB435" s="43">
        <v>777659.84</v>
      </c>
      <c r="AD435" s="43">
        <f t="shared" si="708"/>
        <v>7158806.04</v>
      </c>
      <c r="AE435" s="43">
        <f t="shared" si="709"/>
        <v>17179829.949999999</v>
      </c>
      <c r="AF435" s="43">
        <f t="shared" si="710"/>
        <v>21879603.77</v>
      </c>
      <c r="AG435" s="43">
        <f t="shared" si="711"/>
        <v>30428147.32</v>
      </c>
      <c r="AH435" s="43">
        <f t="shared" si="712"/>
        <v>39760453.920000002</v>
      </c>
      <c r="AI435" s="43">
        <f t="shared" si="713"/>
        <v>44729971.979999997</v>
      </c>
      <c r="AJ435" s="43">
        <f t="shared" si="714"/>
        <v>44729971.979999997</v>
      </c>
      <c r="AK435" s="43">
        <f t="shared" si="715"/>
        <v>44729971.979999997</v>
      </c>
      <c r="AL435" s="43">
        <f t="shared" si="716"/>
        <v>44729971.979999997</v>
      </c>
      <c r="AM435" s="43">
        <f t="shared" si="717"/>
        <v>44729971.979999997</v>
      </c>
      <c r="AN435" s="43">
        <f t="shared" si="718"/>
        <v>44729971.979999997</v>
      </c>
      <c r="AO435" s="43">
        <f t="shared" si="719"/>
        <v>44729971.979999997</v>
      </c>
    </row>
    <row r="436" spans="1:41" ht="16.399999999999999" customHeight="1">
      <c r="A436" s="13">
        <v>81020</v>
      </c>
      <c r="B436" s="22" t="s">
        <v>323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9">
        <f>SUMIF(Dec!$A:$A,TB!$A436,Dec!$H:$H)</f>
        <v>0</v>
      </c>
      <c r="O436" s="188"/>
      <c r="P436" s="188"/>
      <c r="Q436" s="183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708"/>
        <v>0</v>
      </c>
      <c r="AE436" s="43">
        <f t="shared" si="709"/>
        <v>0</v>
      </c>
      <c r="AF436" s="43">
        <f t="shared" si="710"/>
        <v>0</v>
      </c>
      <c r="AG436" s="43">
        <f t="shared" si="711"/>
        <v>0</v>
      </c>
      <c r="AH436" s="43">
        <f t="shared" si="712"/>
        <v>0</v>
      </c>
      <c r="AI436" s="43">
        <f t="shared" si="713"/>
        <v>0</v>
      </c>
      <c r="AJ436" s="43">
        <f t="shared" si="714"/>
        <v>0</v>
      </c>
      <c r="AK436" s="43">
        <f t="shared" si="715"/>
        <v>0</v>
      </c>
      <c r="AL436" s="43">
        <f t="shared" si="716"/>
        <v>0</v>
      </c>
      <c r="AM436" s="43">
        <f t="shared" si="717"/>
        <v>0</v>
      </c>
      <c r="AN436" s="43">
        <f t="shared" si="718"/>
        <v>0</v>
      </c>
      <c r="AO436" s="43">
        <f t="shared" si="719"/>
        <v>0</v>
      </c>
    </row>
    <row r="437" spans="1:41" ht="16.399999999999999" customHeight="1">
      <c r="A437" s="13">
        <v>81021</v>
      </c>
      <c r="B437" s="22" t="s">
        <v>324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9">
        <f>SUMIF(Dec!$A:$A,TB!$A437,Dec!$H:$H)</f>
        <v>0</v>
      </c>
      <c r="O437" s="188"/>
      <c r="P437" s="188"/>
      <c r="Q437" s="183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708"/>
        <v>0</v>
      </c>
      <c r="AE437" s="43">
        <f t="shared" si="709"/>
        <v>0</v>
      </c>
      <c r="AF437" s="43">
        <f t="shared" si="710"/>
        <v>0</v>
      </c>
      <c r="AG437" s="43">
        <f t="shared" si="711"/>
        <v>0</v>
      </c>
      <c r="AH437" s="43">
        <f t="shared" si="712"/>
        <v>0</v>
      </c>
      <c r="AI437" s="43">
        <f t="shared" si="713"/>
        <v>0</v>
      </c>
      <c r="AJ437" s="43">
        <f t="shared" si="714"/>
        <v>0</v>
      </c>
      <c r="AK437" s="43">
        <f t="shared" si="715"/>
        <v>0</v>
      </c>
      <c r="AL437" s="43">
        <f t="shared" si="716"/>
        <v>0</v>
      </c>
      <c r="AM437" s="43">
        <f t="shared" si="717"/>
        <v>0</v>
      </c>
      <c r="AN437" s="43">
        <f t="shared" si="718"/>
        <v>0</v>
      </c>
      <c r="AO437" s="43">
        <f t="shared" si="719"/>
        <v>0</v>
      </c>
    </row>
    <row r="438" spans="1:41" ht="16.399999999999999" customHeight="1">
      <c r="A438" s="13">
        <v>81022</v>
      </c>
      <c r="B438" s="22" t="s">
        <v>325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9">
        <f>SUMIF(Dec!$A:$A,TB!$A438,Dec!$H:$H)</f>
        <v>0</v>
      </c>
      <c r="O438" s="188"/>
      <c r="P438" s="188"/>
      <c r="Q438" s="183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708"/>
        <v>0</v>
      </c>
      <c r="AE438" s="43">
        <f t="shared" si="709"/>
        <v>0</v>
      </c>
      <c r="AF438" s="43">
        <f t="shared" si="710"/>
        <v>0</v>
      </c>
      <c r="AG438" s="43">
        <f t="shared" si="711"/>
        <v>0</v>
      </c>
      <c r="AH438" s="43">
        <f t="shared" si="712"/>
        <v>0</v>
      </c>
      <c r="AI438" s="43">
        <f t="shared" si="713"/>
        <v>0</v>
      </c>
      <c r="AJ438" s="43">
        <f t="shared" si="714"/>
        <v>0</v>
      </c>
      <c r="AK438" s="43">
        <f t="shared" si="715"/>
        <v>0</v>
      </c>
      <c r="AL438" s="43">
        <f t="shared" si="716"/>
        <v>0</v>
      </c>
      <c r="AM438" s="43">
        <f t="shared" si="717"/>
        <v>0</v>
      </c>
      <c r="AN438" s="43">
        <f t="shared" si="718"/>
        <v>0</v>
      </c>
      <c r="AO438" s="43">
        <f t="shared" si="719"/>
        <v>0</v>
      </c>
    </row>
    <row r="439" spans="1:41" ht="16.399999999999999" customHeight="1">
      <c r="A439" s="13">
        <v>81023</v>
      </c>
      <c r="B439" s="22" t="s">
        <v>326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9">
        <f>SUMIF(Dec!$A:$A,TB!$A439,Dec!$H:$H)</f>
        <v>0</v>
      </c>
      <c r="O439" s="188"/>
      <c r="P439" s="188"/>
      <c r="Q439" s="183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708"/>
        <v>0</v>
      </c>
      <c r="AE439" s="43">
        <f t="shared" si="709"/>
        <v>0</v>
      </c>
      <c r="AF439" s="43">
        <f t="shared" si="710"/>
        <v>0</v>
      </c>
      <c r="AG439" s="43">
        <f t="shared" si="711"/>
        <v>0</v>
      </c>
      <c r="AH439" s="43">
        <f t="shared" si="712"/>
        <v>0</v>
      </c>
      <c r="AI439" s="43">
        <f t="shared" si="713"/>
        <v>0</v>
      </c>
      <c r="AJ439" s="43">
        <f t="shared" si="714"/>
        <v>0</v>
      </c>
      <c r="AK439" s="43">
        <f t="shared" si="715"/>
        <v>0</v>
      </c>
      <c r="AL439" s="43">
        <f t="shared" si="716"/>
        <v>0</v>
      </c>
      <c r="AM439" s="43">
        <f t="shared" si="717"/>
        <v>0</v>
      </c>
      <c r="AN439" s="43">
        <f t="shared" si="718"/>
        <v>0</v>
      </c>
      <c r="AO439" s="43">
        <f t="shared" si="719"/>
        <v>0</v>
      </c>
    </row>
    <row r="440" spans="1:41" ht="16.399999999999999" customHeight="1">
      <c r="A440" s="13">
        <v>81024</v>
      </c>
      <c r="B440" s="22" t="s">
        <v>327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9">
        <f>SUMIF(Dec!$A:$A,TB!$A440,Dec!$H:$H)</f>
        <v>0</v>
      </c>
      <c r="O440" s="188"/>
      <c r="P440" s="188"/>
      <c r="Q440" s="183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708"/>
        <v>0</v>
      </c>
      <c r="AE440" s="43">
        <f t="shared" si="709"/>
        <v>0</v>
      </c>
      <c r="AF440" s="43">
        <f t="shared" si="710"/>
        <v>0</v>
      </c>
      <c r="AG440" s="43">
        <f t="shared" si="711"/>
        <v>0</v>
      </c>
      <c r="AH440" s="43">
        <f t="shared" si="712"/>
        <v>0</v>
      </c>
      <c r="AI440" s="43">
        <f t="shared" si="713"/>
        <v>0</v>
      </c>
      <c r="AJ440" s="43">
        <f t="shared" si="714"/>
        <v>0</v>
      </c>
      <c r="AK440" s="43">
        <f t="shared" si="715"/>
        <v>0</v>
      </c>
      <c r="AL440" s="43">
        <f t="shared" si="716"/>
        <v>0</v>
      </c>
      <c r="AM440" s="43">
        <f t="shared" si="717"/>
        <v>0</v>
      </c>
      <c r="AN440" s="43">
        <f t="shared" si="718"/>
        <v>0</v>
      </c>
      <c r="AO440" s="43">
        <f t="shared" si="719"/>
        <v>0</v>
      </c>
    </row>
    <row r="441" spans="1:41" ht="16.399999999999999" customHeight="1">
      <c r="A441" s="13">
        <v>81025</v>
      </c>
      <c r="B441" s="22" t="s">
        <v>328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9">
        <f>SUMIF(Dec!$A:$A,TB!$A441,Dec!$H:$H)</f>
        <v>0</v>
      </c>
      <c r="O441" s="188"/>
      <c r="P441" s="188"/>
      <c r="Q441" s="183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708"/>
        <v>0</v>
      </c>
      <c r="AE441" s="43">
        <f t="shared" si="709"/>
        <v>0</v>
      </c>
      <c r="AF441" s="43">
        <f t="shared" si="710"/>
        <v>0</v>
      </c>
      <c r="AG441" s="43">
        <f t="shared" si="711"/>
        <v>0</v>
      </c>
      <c r="AH441" s="43">
        <f t="shared" si="712"/>
        <v>0</v>
      </c>
      <c r="AI441" s="43">
        <f t="shared" si="713"/>
        <v>0</v>
      </c>
      <c r="AJ441" s="43">
        <f t="shared" si="714"/>
        <v>0</v>
      </c>
      <c r="AK441" s="43">
        <f t="shared" si="715"/>
        <v>0</v>
      </c>
      <c r="AL441" s="43">
        <f t="shared" si="716"/>
        <v>0</v>
      </c>
      <c r="AM441" s="43">
        <f t="shared" si="717"/>
        <v>0</v>
      </c>
      <c r="AN441" s="43">
        <f t="shared" si="718"/>
        <v>0</v>
      </c>
      <c r="AO441" s="43">
        <f t="shared" si="719"/>
        <v>0</v>
      </c>
    </row>
    <row r="442" spans="1:41" ht="16.399999999999999" customHeight="1">
      <c r="A442" s="13">
        <v>81026</v>
      </c>
      <c r="B442" s="22" t="s">
        <v>329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9">
        <f>SUMIF(Dec!$A:$A,TB!$A442,Dec!$H:$H)</f>
        <v>0</v>
      </c>
      <c r="O442" s="188"/>
      <c r="P442" s="188"/>
      <c r="Q442" s="183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708"/>
        <v>0</v>
      </c>
      <c r="AE442" s="43">
        <f t="shared" si="709"/>
        <v>0</v>
      </c>
      <c r="AF442" s="43">
        <f t="shared" si="710"/>
        <v>0</v>
      </c>
      <c r="AG442" s="43">
        <f t="shared" si="711"/>
        <v>0</v>
      </c>
      <c r="AH442" s="43">
        <f t="shared" si="712"/>
        <v>0</v>
      </c>
      <c r="AI442" s="43">
        <f t="shared" si="713"/>
        <v>0</v>
      </c>
      <c r="AJ442" s="43">
        <f t="shared" si="714"/>
        <v>0</v>
      </c>
      <c r="AK442" s="43">
        <f t="shared" si="715"/>
        <v>0</v>
      </c>
      <c r="AL442" s="43">
        <f t="shared" si="716"/>
        <v>0</v>
      </c>
      <c r="AM442" s="43">
        <f t="shared" si="717"/>
        <v>0</v>
      </c>
      <c r="AN442" s="43">
        <f t="shared" si="718"/>
        <v>0</v>
      </c>
      <c r="AO442" s="43">
        <f t="shared" si="719"/>
        <v>0</v>
      </c>
    </row>
    <row r="443" spans="1:41" ht="16.399999999999999" customHeight="1">
      <c r="A443" s="13">
        <v>81027</v>
      </c>
      <c r="B443" s="22" t="s">
        <v>330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9">
        <f>SUMIF(Dec!$A:$A,TB!$A443,Dec!$H:$H)</f>
        <v>0</v>
      </c>
      <c r="O443" s="188"/>
      <c r="P443" s="188"/>
      <c r="Q443" s="183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708"/>
        <v>0</v>
      </c>
      <c r="AE443" s="43">
        <f t="shared" si="709"/>
        <v>0</v>
      </c>
      <c r="AF443" s="43">
        <f t="shared" si="710"/>
        <v>0</v>
      </c>
      <c r="AG443" s="43">
        <f t="shared" si="711"/>
        <v>0</v>
      </c>
      <c r="AH443" s="43">
        <f t="shared" si="712"/>
        <v>0</v>
      </c>
      <c r="AI443" s="43">
        <f t="shared" si="713"/>
        <v>0</v>
      </c>
      <c r="AJ443" s="43">
        <f t="shared" si="714"/>
        <v>0</v>
      </c>
      <c r="AK443" s="43">
        <f t="shared" si="715"/>
        <v>0</v>
      </c>
      <c r="AL443" s="43">
        <f t="shared" si="716"/>
        <v>0</v>
      </c>
      <c r="AM443" s="43">
        <f t="shared" si="717"/>
        <v>0</v>
      </c>
      <c r="AN443" s="43">
        <f t="shared" si="718"/>
        <v>0</v>
      </c>
      <c r="AO443" s="43">
        <f t="shared" si="719"/>
        <v>0</v>
      </c>
    </row>
    <row r="444" spans="1:41" ht="16.399999999999999" customHeight="1">
      <c r="A444" s="13">
        <v>81028</v>
      </c>
      <c r="B444" s="22" t="s">
        <v>331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9">
        <f>SUMIF(Dec!$A:$A,TB!$A444,Dec!$H:$H)</f>
        <v>0</v>
      </c>
      <c r="O444" s="188"/>
      <c r="P444" s="188"/>
      <c r="Q444" s="183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708"/>
        <v>0</v>
      </c>
      <c r="AE444" s="43">
        <f t="shared" si="709"/>
        <v>0</v>
      </c>
      <c r="AF444" s="43">
        <f t="shared" si="710"/>
        <v>0</v>
      </c>
      <c r="AG444" s="43">
        <f t="shared" si="711"/>
        <v>0</v>
      </c>
      <c r="AH444" s="43">
        <f t="shared" si="712"/>
        <v>0</v>
      </c>
      <c r="AI444" s="43">
        <f t="shared" si="713"/>
        <v>0</v>
      </c>
      <c r="AJ444" s="43">
        <f t="shared" si="714"/>
        <v>0</v>
      </c>
      <c r="AK444" s="43">
        <f t="shared" si="715"/>
        <v>0</v>
      </c>
      <c r="AL444" s="43">
        <f t="shared" si="716"/>
        <v>0</v>
      </c>
      <c r="AM444" s="43">
        <f t="shared" si="717"/>
        <v>0</v>
      </c>
      <c r="AN444" s="43">
        <f t="shared" si="718"/>
        <v>0</v>
      </c>
      <c r="AO444" s="43">
        <f t="shared" si="719"/>
        <v>0</v>
      </c>
    </row>
    <row r="445" spans="1:41" ht="16.399999999999999" customHeight="1">
      <c r="A445" s="13">
        <v>81998</v>
      </c>
      <c r="B445" s="22" t="s">
        <v>348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9">
        <f>SUMIF(Dec!$A:$A,TB!$A445,Dec!$H:$H)</f>
        <v>0</v>
      </c>
      <c r="O445" s="188"/>
      <c r="P445" s="188"/>
      <c r="Q445" s="18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10261.6</v>
      </c>
      <c r="Z445" s="43">
        <v>10261.6</v>
      </c>
      <c r="AA445" s="43">
        <v>10261.6</v>
      </c>
      <c r="AB445" s="43">
        <v>10261.6</v>
      </c>
      <c r="AD445" s="43">
        <f t="shared" si="708"/>
        <v>0</v>
      </c>
      <c r="AE445" s="43">
        <f t="shared" si="709"/>
        <v>0</v>
      </c>
      <c r="AF445" s="43">
        <f t="shared" si="710"/>
        <v>0</v>
      </c>
      <c r="AG445" s="43">
        <f t="shared" si="711"/>
        <v>0</v>
      </c>
      <c r="AH445" s="43">
        <f t="shared" si="712"/>
        <v>0</v>
      </c>
      <c r="AI445" s="43">
        <f t="shared" si="713"/>
        <v>0</v>
      </c>
      <c r="AJ445" s="43">
        <f t="shared" si="714"/>
        <v>0</v>
      </c>
      <c r="AK445" s="43">
        <f t="shared" si="715"/>
        <v>0</v>
      </c>
      <c r="AL445" s="43">
        <f t="shared" si="716"/>
        <v>0</v>
      </c>
      <c r="AM445" s="43">
        <f t="shared" si="717"/>
        <v>0</v>
      </c>
      <c r="AN445" s="43">
        <f t="shared" si="718"/>
        <v>0</v>
      </c>
      <c r="AO445" s="43">
        <f t="shared" si="719"/>
        <v>0</v>
      </c>
    </row>
    <row r="446" spans="1:41" ht="16.399999999999999" customHeight="1">
      <c r="A446" s="13">
        <v>82099</v>
      </c>
      <c r="B446" s="22" t="s">
        <v>349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9">
        <f>SUMIF(Dec!$A:$A,TB!$A446,Dec!$H:$H)</f>
        <v>0</v>
      </c>
      <c r="O446" s="188"/>
      <c r="P446" s="188"/>
      <c r="Q446" s="183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708"/>
        <v>0</v>
      </c>
      <c r="AE446" s="43">
        <f t="shared" si="709"/>
        <v>0</v>
      </c>
      <c r="AF446" s="43">
        <f t="shared" si="710"/>
        <v>0</v>
      </c>
      <c r="AG446" s="43">
        <f t="shared" si="711"/>
        <v>0</v>
      </c>
      <c r="AH446" s="43">
        <f t="shared" si="712"/>
        <v>0</v>
      </c>
      <c r="AI446" s="43">
        <f t="shared" si="713"/>
        <v>0</v>
      </c>
      <c r="AJ446" s="43">
        <f t="shared" si="714"/>
        <v>0</v>
      </c>
      <c r="AK446" s="43">
        <f t="shared" si="715"/>
        <v>0</v>
      </c>
      <c r="AL446" s="43">
        <f t="shared" si="716"/>
        <v>0</v>
      </c>
      <c r="AM446" s="43">
        <f t="shared" si="717"/>
        <v>0</v>
      </c>
      <c r="AN446" s="43">
        <f t="shared" si="718"/>
        <v>0</v>
      </c>
      <c r="AO446" s="43">
        <f t="shared" si="719"/>
        <v>0</v>
      </c>
    </row>
    <row r="447" spans="1:41" ht="16.399999999999999" customHeight="1">
      <c r="A447" s="13">
        <v>82100</v>
      </c>
      <c r="B447" s="22" t="s">
        <v>350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9">
        <f>SUMIF(Dec!$A:$A,TB!$A447,Dec!$H:$H)</f>
        <v>0</v>
      </c>
      <c r="O447" s="188"/>
      <c r="P447" s="188"/>
      <c r="Q447" s="183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si="708"/>
        <v>0</v>
      </c>
      <c r="AE447" s="43">
        <f t="shared" si="709"/>
        <v>0</v>
      </c>
      <c r="AF447" s="43">
        <f t="shared" si="710"/>
        <v>0</v>
      </c>
      <c r="AG447" s="43">
        <f t="shared" si="711"/>
        <v>0</v>
      </c>
      <c r="AH447" s="43">
        <f t="shared" si="712"/>
        <v>0</v>
      </c>
      <c r="AI447" s="43">
        <f t="shared" si="713"/>
        <v>0</v>
      </c>
      <c r="AJ447" s="43">
        <f t="shared" si="714"/>
        <v>0</v>
      </c>
      <c r="AK447" s="43">
        <f t="shared" si="715"/>
        <v>0</v>
      </c>
      <c r="AL447" s="43">
        <f t="shared" si="716"/>
        <v>0</v>
      </c>
      <c r="AM447" s="43">
        <f t="shared" si="717"/>
        <v>0</v>
      </c>
      <c r="AN447" s="43">
        <f t="shared" si="718"/>
        <v>0</v>
      </c>
      <c r="AO447" s="43">
        <f t="shared" si="719"/>
        <v>0</v>
      </c>
    </row>
    <row r="448" spans="1:41" ht="16.399999999999999" customHeight="1">
      <c r="A448" s="13">
        <v>82101</v>
      </c>
      <c r="B448" s="22" t="s">
        <v>351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9">
        <f>SUMIF(Dec!$A:$A,TB!$A448,Dec!$H:$H)</f>
        <v>0</v>
      </c>
      <c r="O448" s="188"/>
      <c r="P448" s="188"/>
      <c r="Q448" s="183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708"/>
        <v>0</v>
      </c>
      <c r="AE448" s="43">
        <f t="shared" si="709"/>
        <v>0</v>
      </c>
      <c r="AF448" s="43">
        <f t="shared" si="710"/>
        <v>0</v>
      </c>
      <c r="AG448" s="43">
        <f t="shared" si="711"/>
        <v>0</v>
      </c>
      <c r="AH448" s="43">
        <f t="shared" si="712"/>
        <v>0</v>
      </c>
      <c r="AI448" s="43">
        <f t="shared" si="713"/>
        <v>0</v>
      </c>
      <c r="AJ448" s="43">
        <f t="shared" si="714"/>
        <v>0</v>
      </c>
      <c r="AK448" s="43">
        <f t="shared" si="715"/>
        <v>0</v>
      </c>
      <c r="AL448" s="43">
        <f t="shared" si="716"/>
        <v>0</v>
      </c>
      <c r="AM448" s="43">
        <f t="shared" si="717"/>
        <v>0</v>
      </c>
      <c r="AN448" s="43">
        <f t="shared" si="718"/>
        <v>0</v>
      </c>
      <c r="AO448" s="43">
        <f t="shared" si="719"/>
        <v>0</v>
      </c>
    </row>
    <row r="449" spans="1:41" ht="16.399999999999999" customHeight="1">
      <c r="A449" s="13">
        <v>82102</v>
      </c>
      <c r="B449" s="22" t="s">
        <v>352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9">
        <f>SUMIF(Dec!$A:$A,TB!$A449,Dec!$H:$H)</f>
        <v>0</v>
      </c>
      <c r="O449" s="188"/>
      <c r="P449" s="188"/>
      <c r="Q449" s="18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708"/>
        <v>0</v>
      </c>
      <c r="AE449" s="43">
        <f t="shared" si="709"/>
        <v>0</v>
      </c>
      <c r="AF449" s="43">
        <f t="shared" si="710"/>
        <v>0</v>
      </c>
      <c r="AG449" s="43">
        <f t="shared" si="711"/>
        <v>0</v>
      </c>
      <c r="AH449" s="43">
        <f t="shared" si="712"/>
        <v>0</v>
      </c>
      <c r="AI449" s="43">
        <f t="shared" si="713"/>
        <v>0</v>
      </c>
      <c r="AJ449" s="43">
        <f t="shared" si="714"/>
        <v>0</v>
      </c>
      <c r="AK449" s="43">
        <f t="shared" si="715"/>
        <v>0</v>
      </c>
      <c r="AL449" s="43">
        <f t="shared" si="716"/>
        <v>0</v>
      </c>
      <c r="AM449" s="43">
        <f t="shared" si="717"/>
        <v>0</v>
      </c>
      <c r="AN449" s="43">
        <f t="shared" si="718"/>
        <v>0</v>
      </c>
      <c r="AO449" s="43">
        <f t="shared" si="719"/>
        <v>0</v>
      </c>
    </row>
    <row r="450" spans="1:41" ht="16.399999999999999" customHeight="1">
      <c r="A450" s="13">
        <v>82103</v>
      </c>
      <c r="B450" s="22" t="s">
        <v>353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9">
        <f>SUMIF(Dec!$A:$A,TB!$A450,Dec!$H:$H)</f>
        <v>0</v>
      </c>
      <c r="O450" s="188"/>
      <c r="P450" s="188"/>
      <c r="Q450" s="183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708"/>
        <v>0</v>
      </c>
      <c r="AE450" s="43">
        <f t="shared" si="709"/>
        <v>0</v>
      </c>
      <c r="AF450" s="43">
        <f t="shared" si="710"/>
        <v>0</v>
      </c>
      <c r="AG450" s="43">
        <f t="shared" si="711"/>
        <v>0</v>
      </c>
      <c r="AH450" s="43">
        <f t="shared" si="712"/>
        <v>0</v>
      </c>
      <c r="AI450" s="43">
        <f t="shared" si="713"/>
        <v>0</v>
      </c>
      <c r="AJ450" s="43">
        <f t="shared" si="714"/>
        <v>0</v>
      </c>
      <c r="AK450" s="43">
        <f t="shared" si="715"/>
        <v>0</v>
      </c>
      <c r="AL450" s="43">
        <f t="shared" si="716"/>
        <v>0</v>
      </c>
      <c r="AM450" s="43">
        <f t="shared" si="717"/>
        <v>0</v>
      </c>
      <c r="AN450" s="43">
        <f t="shared" si="718"/>
        <v>0</v>
      </c>
      <c r="AO450" s="43">
        <f t="shared" si="719"/>
        <v>0</v>
      </c>
    </row>
    <row r="451" spans="1:41" ht="16.399999999999999" customHeight="1">
      <c r="A451" s="13">
        <v>82104</v>
      </c>
      <c r="B451" s="22" t="s">
        <v>354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9">
        <f>SUMIF(Dec!$A:$A,TB!$A451,Dec!$H:$H)</f>
        <v>0</v>
      </c>
      <c r="O451" s="188"/>
      <c r="P451" s="188"/>
      <c r="Q451" s="183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708"/>
        <v>0</v>
      </c>
      <c r="AE451" s="43">
        <f t="shared" si="709"/>
        <v>0</v>
      </c>
      <c r="AF451" s="43">
        <f t="shared" si="710"/>
        <v>0</v>
      </c>
      <c r="AG451" s="43">
        <f t="shared" si="711"/>
        <v>0</v>
      </c>
      <c r="AH451" s="43">
        <f t="shared" si="712"/>
        <v>0</v>
      </c>
      <c r="AI451" s="43">
        <f t="shared" si="713"/>
        <v>0</v>
      </c>
      <c r="AJ451" s="43">
        <f t="shared" si="714"/>
        <v>0</v>
      </c>
      <c r="AK451" s="43">
        <f t="shared" si="715"/>
        <v>0</v>
      </c>
      <c r="AL451" s="43">
        <f t="shared" si="716"/>
        <v>0</v>
      </c>
      <c r="AM451" s="43">
        <f t="shared" si="717"/>
        <v>0</v>
      </c>
      <c r="AN451" s="43">
        <f t="shared" si="718"/>
        <v>0</v>
      </c>
      <c r="AO451" s="43">
        <f t="shared" si="719"/>
        <v>0</v>
      </c>
    </row>
    <row r="452" spans="1:41" ht="16.399999999999999" customHeight="1">
      <c r="A452" s="13">
        <v>82105</v>
      </c>
      <c r="B452" s="22" t="s">
        <v>355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9">
        <f>SUMIF(Dec!$A:$A,TB!$A452,Dec!$H:$H)</f>
        <v>0</v>
      </c>
      <c r="O452" s="188"/>
      <c r="P452" s="188"/>
      <c r="Q452" s="183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708"/>
        <v>0</v>
      </c>
      <c r="AE452" s="43">
        <f t="shared" si="709"/>
        <v>0</v>
      </c>
      <c r="AF452" s="43">
        <f t="shared" si="710"/>
        <v>0</v>
      </c>
      <c r="AG452" s="43">
        <f t="shared" si="711"/>
        <v>0</v>
      </c>
      <c r="AH452" s="43">
        <f t="shared" si="712"/>
        <v>0</v>
      </c>
      <c r="AI452" s="43">
        <f t="shared" si="713"/>
        <v>0</v>
      </c>
      <c r="AJ452" s="43">
        <f t="shared" si="714"/>
        <v>0</v>
      </c>
      <c r="AK452" s="43">
        <f t="shared" si="715"/>
        <v>0</v>
      </c>
      <c r="AL452" s="43">
        <f t="shared" si="716"/>
        <v>0</v>
      </c>
      <c r="AM452" s="43">
        <f t="shared" si="717"/>
        <v>0</v>
      </c>
      <c r="AN452" s="43">
        <f t="shared" si="718"/>
        <v>0</v>
      </c>
      <c r="AO452" s="43">
        <f t="shared" si="719"/>
        <v>0</v>
      </c>
    </row>
    <row r="453" spans="1:41" ht="16.399999999999999" customHeight="1">
      <c r="A453" s="13">
        <v>82106</v>
      </c>
      <c r="B453" s="22" t="s">
        <v>356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9">
        <f>SUMIF(Dec!$A:$A,TB!$A453,Dec!$H:$H)</f>
        <v>0</v>
      </c>
      <c r="O453" s="188"/>
      <c r="P453" s="188"/>
      <c r="Q453" s="183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708"/>
        <v>0</v>
      </c>
      <c r="AE453" s="43">
        <f t="shared" si="709"/>
        <v>0</v>
      </c>
      <c r="AF453" s="43">
        <f t="shared" si="710"/>
        <v>0</v>
      </c>
      <c r="AG453" s="43">
        <f t="shared" si="711"/>
        <v>0</v>
      </c>
      <c r="AH453" s="43">
        <f t="shared" si="712"/>
        <v>0</v>
      </c>
      <c r="AI453" s="43">
        <f t="shared" si="713"/>
        <v>0</v>
      </c>
      <c r="AJ453" s="43">
        <f t="shared" si="714"/>
        <v>0</v>
      </c>
      <c r="AK453" s="43">
        <f t="shared" si="715"/>
        <v>0</v>
      </c>
      <c r="AL453" s="43">
        <f t="shared" si="716"/>
        <v>0</v>
      </c>
      <c r="AM453" s="43">
        <f t="shared" si="717"/>
        <v>0</v>
      </c>
      <c r="AN453" s="43">
        <f t="shared" si="718"/>
        <v>0</v>
      </c>
      <c r="AO453" s="43">
        <f t="shared" si="719"/>
        <v>0</v>
      </c>
    </row>
    <row r="454" spans="1:41" ht="16.399999999999999" customHeight="1">
      <c r="A454" s="13">
        <v>82107</v>
      </c>
      <c r="B454" s="22" t="s">
        <v>357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9">
        <f>SUMIF(Dec!$A:$A,TB!$A454,Dec!$H:$H)</f>
        <v>0</v>
      </c>
      <c r="O454" s="188"/>
      <c r="P454" s="188"/>
      <c r="Q454" s="183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708"/>
        <v>0</v>
      </c>
      <c r="AE454" s="43">
        <f t="shared" si="709"/>
        <v>0</v>
      </c>
      <c r="AF454" s="43">
        <f t="shared" si="710"/>
        <v>0</v>
      </c>
      <c r="AG454" s="43">
        <f t="shared" si="711"/>
        <v>0</v>
      </c>
      <c r="AH454" s="43">
        <f t="shared" si="712"/>
        <v>0</v>
      </c>
      <c r="AI454" s="43">
        <f t="shared" si="713"/>
        <v>0</v>
      </c>
      <c r="AJ454" s="43">
        <f t="shared" si="714"/>
        <v>0</v>
      </c>
      <c r="AK454" s="43">
        <f t="shared" si="715"/>
        <v>0</v>
      </c>
      <c r="AL454" s="43">
        <f t="shared" si="716"/>
        <v>0</v>
      </c>
      <c r="AM454" s="43">
        <f t="shared" si="717"/>
        <v>0</v>
      </c>
      <c r="AN454" s="43">
        <f t="shared" si="718"/>
        <v>0</v>
      </c>
      <c r="AO454" s="43">
        <f t="shared" si="719"/>
        <v>0</v>
      </c>
    </row>
    <row r="455" spans="1:41" ht="16.399999999999999" customHeight="1">
      <c r="A455" s="13">
        <v>82108</v>
      </c>
      <c r="B455" s="22" t="s">
        <v>358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9">
        <f>SUMIF(Dec!$A:$A,TB!$A455,Dec!$H:$H)</f>
        <v>0</v>
      </c>
      <c r="O455" s="188"/>
      <c r="P455" s="188"/>
      <c r="Q455" s="183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708"/>
        <v>0</v>
      </c>
      <c r="AE455" s="43">
        <f t="shared" si="709"/>
        <v>0</v>
      </c>
      <c r="AF455" s="43">
        <f t="shared" si="710"/>
        <v>0</v>
      </c>
      <c r="AG455" s="43">
        <f t="shared" si="711"/>
        <v>0</v>
      </c>
      <c r="AH455" s="43">
        <f t="shared" si="712"/>
        <v>0</v>
      </c>
      <c r="AI455" s="43">
        <f t="shared" si="713"/>
        <v>0</v>
      </c>
      <c r="AJ455" s="43">
        <f t="shared" si="714"/>
        <v>0</v>
      </c>
      <c r="AK455" s="43">
        <f t="shared" si="715"/>
        <v>0</v>
      </c>
      <c r="AL455" s="43">
        <f t="shared" si="716"/>
        <v>0</v>
      </c>
      <c r="AM455" s="43">
        <f t="shared" si="717"/>
        <v>0</v>
      </c>
      <c r="AN455" s="43">
        <f t="shared" si="718"/>
        <v>0</v>
      </c>
      <c r="AO455" s="43">
        <f t="shared" si="719"/>
        <v>0</v>
      </c>
    </row>
    <row r="456" spans="1:41" ht="16.399999999999999" customHeight="1">
      <c r="A456" s="13">
        <v>82109</v>
      </c>
      <c r="B456" s="22" t="s">
        <v>359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9">
        <f>SUMIF(Dec!$A:$A,TB!$A456,Dec!$H:$H)</f>
        <v>0</v>
      </c>
      <c r="O456" s="188"/>
      <c r="P456" s="188"/>
      <c r="Q456" s="183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708"/>
        <v>0</v>
      </c>
      <c r="AE456" s="43">
        <f t="shared" si="709"/>
        <v>0</v>
      </c>
      <c r="AF456" s="43">
        <f t="shared" si="710"/>
        <v>0</v>
      </c>
      <c r="AG456" s="43">
        <f t="shared" si="711"/>
        <v>0</v>
      </c>
      <c r="AH456" s="43">
        <f t="shared" si="712"/>
        <v>0</v>
      </c>
      <c r="AI456" s="43">
        <f t="shared" si="713"/>
        <v>0</v>
      </c>
      <c r="AJ456" s="43">
        <f t="shared" si="714"/>
        <v>0</v>
      </c>
      <c r="AK456" s="43">
        <f t="shared" si="715"/>
        <v>0</v>
      </c>
      <c r="AL456" s="43">
        <f t="shared" si="716"/>
        <v>0</v>
      </c>
      <c r="AM456" s="43">
        <f t="shared" si="717"/>
        <v>0</v>
      </c>
      <c r="AN456" s="43">
        <f t="shared" si="718"/>
        <v>0</v>
      </c>
      <c r="AO456" s="43">
        <f t="shared" si="719"/>
        <v>0</v>
      </c>
    </row>
    <row r="457" spans="1:41" ht="16.399999999999999" customHeight="1">
      <c r="A457" s="13">
        <v>82201</v>
      </c>
      <c r="B457" s="22" t="s">
        <v>360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9">
        <f>SUMIF(Dec!$A:$A,TB!$A457,Dec!$H:$H)</f>
        <v>0</v>
      </c>
      <c r="O457" s="188"/>
      <c r="P457" s="188"/>
      <c r="Q457" s="183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708"/>
        <v>0</v>
      </c>
      <c r="AE457" s="43">
        <f t="shared" si="709"/>
        <v>0</v>
      </c>
      <c r="AF457" s="43">
        <f t="shared" si="710"/>
        <v>0</v>
      </c>
      <c r="AG457" s="43">
        <f t="shared" si="711"/>
        <v>0</v>
      </c>
      <c r="AH457" s="43">
        <f t="shared" si="712"/>
        <v>0</v>
      </c>
      <c r="AI457" s="43">
        <f t="shared" si="713"/>
        <v>0</v>
      </c>
      <c r="AJ457" s="43">
        <f t="shared" si="714"/>
        <v>0</v>
      </c>
      <c r="AK457" s="43">
        <f t="shared" si="715"/>
        <v>0</v>
      </c>
      <c r="AL457" s="43">
        <f t="shared" si="716"/>
        <v>0</v>
      </c>
      <c r="AM457" s="43">
        <f t="shared" si="717"/>
        <v>0</v>
      </c>
      <c r="AN457" s="43">
        <f t="shared" si="718"/>
        <v>0</v>
      </c>
      <c r="AO457" s="43">
        <f t="shared" si="719"/>
        <v>0</v>
      </c>
    </row>
    <row r="458" spans="1:41" ht="16.399999999999999" customHeight="1">
      <c r="A458" s="13">
        <v>82202</v>
      </c>
      <c r="B458" s="22" t="s">
        <v>361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9">
        <f>SUMIF(Dec!$A:$A,TB!$A458,Dec!$H:$H)</f>
        <v>0</v>
      </c>
      <c r="O458" s="188"/>
      <c r="P458" s="188"/>
      <c r="Q458" s="183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708"/>
        <v>0</v>
      </c>
      <c r="AE458" s="43">
        <f t="shared" si="709"/>
        <v>0</v>
      </c>
      <c r="AF458" s="43">
        <f t="shared" si="710"/>
        <v>0</v>
      </c>
      <c r="AG458" s="43">
        <f t="shared" si="711"/>
        <v>0</v>
      </c>
      <c r="AH458" s="43">
        <f t="shared" si="712"/>
        <v>0</v>
      </c>
      <c r="AI458" s="43">
        <f t="shared" si="713"/>
        <v>0</v>
      </c>
      <c r="AJ458" s="43">
        <f t="shared" si="714"/>
        <v>0</v>
      </c>
      <c r="AK458" s="43">
        <f t="shared" si="715"/>
        <v>0</v>
      </c>
      <c r="AL458" s="43">
        <f t="shared" si="716"/>
        <v>0</v>
      </c>
      <c r="AM458" s="43">
        <f t="shared" si="717"/>
        <v>0</v>
      </c>
      <c r="AN458" s="43">
        <f t="shared" si="718"/>
        <v>0</v>
      </c>
      <c r="AO458" s="43">
        <f t="shared" si="719"/>
        <v>0</v>
      </c>
    </row>
    <row r="459" spans="1:41" ht="16.399999999999999" customHeight="1">
      <c r="A459" s="13">
        <v>82203</v>
      </c>
      <c r="B459" s="22" t="s">
        <v>362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9">
        <f>SUMIF(Dec!$A:$A,TB!$A459,Dec!$H:$H)</f>
        <v>0</v>
      </c>
      <c r="O459" s="188"/>
      <c r="P459" s="188"/>
      <c r="Q459" s="183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708"/>
        <v>0</v>
      </c>
      <c r="AE459" s="43">
        <f t="shared" si="709"/>
        <v>0</v>
      </c>
      <c r="AF459" s="43">
        <f t="shared" si="710"/>
        <v>0</v>
      </c>
      <c r="AG459" s="43">
        <f t="shared" si="711"/>
        <v>0</v>
      </c>
      <c r="AH459" s="43">
        <f t="shared" si="712"/>
        <v>0</v>
      </c>
      <c r="AI459" s="43">
        <f t="shared" si="713"/>
        <v>0</v>
      </c>
      <c r="AJ459" s="43">
        <f t="shared" si="714"/>
        <v>0</v>
      </c>
      <c r="AK459" s="43">
        <f t="shared" si="715"/>
        <v>0</v>
      </c>
      <c r="AL459" s="43">
        <f t="shared" si="716"/>
        <v>0</v>
      </c>
      <c r="AM459" s="43">
        <f t="shared" si="717"/>
        <v>0</v>
      </c>
      <c r="AN459" s="43">
        <f t="shared" si="718"/>
        <v>0</v>
      </c>
      <c r="AO459" s="43">
        <f t="shared" si="719"/>
        <v>0</v>
      </c>
    </row>
    <row r="460" spans="1:41" ht="16.399999999999999" customHeight="1">
      <c r="A460" s="13">
        <v>82204</v>
      </c>
      <c r="B460" s="22" t="s">
        <v>363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9">
        <f>SUMIF(Dec!$A:$A,TB!$A460,Dec!$H:$H)</f>
        <v>0</v>
      </c>
      <c r="O460" s="188"/>
      <c r="P460" s="188"/>
      <c r="Q460" s="183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708"/>
        <v>0</v>
      </c>
      <c r="AE460" s="43">
        <f t="shared" si="709"/>
        <v>0</v>
      </c>
      <c r="AF460" s="43">
        <f t="shared" si="710"/>
        <v>0</v>
      </c>
      <c r="AG460" s="43">
        <f t="shared" si="711"/>
        <v>0</v>
      </c>
      <c r="AH460" s="43">
        <f t="shared" si="712"/>
        <v>0</v>
      </c>
      <c r="AI460" s="43">
        <f t="shared" si="713"/>
        <v>0</v>
      </c>
      <c r="AJ460" s="43">
        <f t="shared" si="714"/>
        <v>0</v>
      </c>
      <c r="AK460" s="43">
        <f t="shared" si="715"/>
        <v>0</v>
      </c>
      <c r="AL460" s="43">
        <f t="shared" si="716"/>
        <v>0</v>
      </c>
      <c r="AM460" s="43">
        <f t="shared" si="717"/>
        <v>0</v>
      </c>
      <c r="AN460" s="43">
        <f t="shared" si="718"/>
        <v>0</v>
      </c>
      <c r="AO460" s="43">
        <f t="shared" si="719"/>
        <v>0</v>
      </c>
    </row>
    <row r="461" spans="1:41" ht="16.399999999999999" customHeight="1">
      <c r="A461" s="13">
        <v>82205</v>
      </c>
      <c r="B461" s="22" t="s">
        <v>364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9">
        <f>SUMIF(Dec!$A:$A,TB!$A461,Dec!$H:$H)</f>
        <v>0</v>
      </c>
      <c r="O461" s="188"/>
      <c r="P461" s="188"/>
      <c r="Q461" s="183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708"/>
        <v>0</v>
      </c>
      <c r="AE461" s="43">
        <f t="shared" si="709"/>
        <v>0</v>
      </c>
      <c r="AF461" s="43">
        <f t="shared" si="710"/>
        <v>0</v>
      </c>
      <c r="AG461" s="43">
        <f t="shared" si="711"/>
        <v>0</v>
      </c>
      <c r="AH461" s="43">
        <f t="shared" si="712"/>
        <v>0</v>
      </c>
      <c r="AI461" s="43">
        <f t="shared" si="713"/>
        <v>0</v>
      </c>
      <c r="AJ461" s="43">
        <f t="shared" si="714"/>
        <v>0</v>
      </c>
      <c r="AK461" s="43">
        <f t="shared" si="715"/>
        <v>0</v>
      </c>
      <c r="AL461" s="43">
        <f t="shared" si="716"/>
        <v>0</v>
      </c>
      <c r="AM461" s="43">
        <f t="shared" si="717"/>
        <v>0</v>
      </c>
      <c r="AN461" s="43">
        <f t="shared" si="718"/>
        <v>0</v>
      </c>
      <c r="AO461" s="43">
        <f t="shared" si="719"/>
        <v>0</v>
      </c>
    </row>
    <row r="462" spans="1:41" ht="16.399999999999999" customHeight="1">
      <c r="A462" s="13">
        <v>82600</v>
      </c>
      <c r="B462" s="22" t="s">
        <v>365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9">
        <f>SUMIF(Dec!$A:$A,TB!$A462,Dec!$H:$H)</f>
        <v>0</v>
      </c>
      <c r="O462" s="188"/>
      <c r="P462" s="188"/>
      <c r="Q462" s="183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708"/>
        <v>0</v>
      </c>
      <c r="AE462" s="43">
        <f t="shared" si="709"/>
        <v>0</v>
      </c>
      <c r="AF462" s="43">
        <f t="shared" si="710"/>
        <v>0</v>
      </c>
      <c r="AG462" s="43">
        <f t="shared" si="711"/>
        <v>0</v>
      </c>
      <c r="AH462" s="43">
        <f t="shared" si="712"/>
        <v>0</v>
      </c>
      <c r="AI462" s="43">
        <f t="shared" si="713"/>
        <v>0</v>
      </c>
      <c r="AJ462" s="43">
        <f t="shared" si="714"/>
        <v>0</v>
      </c>
      <c r="AK462" s="43">
        <f t="shared" si="715"/>
        <v>0</v>
      </c>
      <c r="AL462" s="43">
        <f t="shared" si="716"/>
        <v>0</v>
      </c>
      <c r="AM462" s="43">
        <f t="shared" si="717"/>
        <v>0</v>
      </c>
      <c r="AN462" s="43">
        <f t="shared" si="718"/>
        <v>0</v>
      </c>
      <c r="AO462" s="43">
        <f t="shared" si="719"/>
        <v>0</v>
      </c>
    </row>
    <row r="463" spans="1:41" ht="16.399999999999999" customHeight="1">
      <c r="A463" s="13">
        <v>82601</v>
      </c>
      <c r="B463" s="22" t="s">
        <v>366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9">
        <f>SUMIF(Dec!$A:$A,TB!$A463,Dec!$H:$H)</f>
        <v>0</v>
      </c>
      <c r="O463" s="188"/>
      <c r="P463" s="188"/>
      <c r="Q463" s="18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708"/>
        <v>0</v>
      </c>
      <c r="AE463" s="43">
        <f t="shared" si="709"/>
        <v>0</v>
      </c>
      <c r="AF463" s="43">
        <f t="shared" si="710"/>
        <v>0</v>
      </c>
      <c r="AG463" s="43">
        <f t="shared" si="711"/>
        <v>0</v>
      </c>
      <c r="AH463" s="43">
        <f t="shared" si="712"/>
        <v>0</v>
      </c>
      <c r="AI463" s="43">
        <f t="shared" si="713"/>
        <v>0</v>
      </c>
      <c r="AJ463" s="43">
        <f t="shared" si="714"/>
        <v>0</v>
      </c>
      <c r="AK463" s="43">
        <f t="shared" si="715"/>
        <v>0</v>
      </c>
      <c r="AL463" s="43">
        <f t="shared" si="716"/>
        <v>0</v>
      </c>
      <c r="AM463" s="43">
        <f t="shared" si="717"/>
        <v>0</v>
      </c>
      <c r="AN463" s="43">
        <f t="shared" si="718"/>
        <v>0</v>
      </c>
      <c r="AO463" s="43">
        <f t="shared" si="719"/>
        <v>0</v>
      </c>
    </row>
    <row r="464" spans="1:41" ht="16.399999999999999" customHeight="1">
      <c r="A464" s="13">
        <v>82602</v>
      </c>
      <c r="B464" s="22" t="s">
        <v>367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9">
        <f>SUMIF(Dec!$A:$A,TB!$A464,Dec!$H:$H)</f>
        <v>0</v>
      </c>
      <c r="O464" s="188"/>
      <c r="P464" s="188"/>
      <c r="Q464" s="18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708"/>
        <v>0</v>
      </c>
      <c r="AE464" s="43">
        <f t="shared" si="709"/>
        <v>0</v>
      </c>
      <c r="AF464" s="43">
        <f t="shared" si="710"/>
        <v>0</v>
      </c>
      <c r="AG464" s="43">
        <f t="shared" si="711"/>
        <v>0</v>
      </c>
      <c r="AH464" s="43">
        <f t="shared" si="712"/>
        <v>0</v>
      </c>
      <c r="AI464" s="43">
        <f t="shared" si="713"/>
        <v>0</v>
      </c>
      <c r="AJ464" s="43">
        <f t="shared" si="714"/>
        <v>0</v>
      </c>
      <c r="AK464" s="43">
        <f t="shared" si="715"/>
        <v>0</v>
      </c>
      <c r="AL464" s="43">
        <f t="shared" si="716"/>
        <v>0</v>
      </c>
      <c r="AM464" s="43">
        <f t="shared" si="717"/>
        <v>0</v>
      </c>
      <c r="AN464" s="43">
        <f t="shared" si="718"/>
        <v>0</v>
      </c>
      <c r="AO464" s="43">
        <f t="shared" si="719"/>
        <v>0</v>
      </c>
    </row>
    <row r="465" spans="1:41" ht="16.399999999999999" customHeight="1">
      <c r="A465" s="13">
        <v>82603</v>
      </c>
      <c r="B465" s="22" t="s">
        <v>368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9">
        <f>SUMIF(Dec!$A:$A,TB!$A465,Dec!$H:$H)</f>
        <v>0</v>
      </c>
      <c r="O465" s="188"/>
      <c r="P465" s="188"/>
      <c r="Q465" s="18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708"/>
        <v>0</v>
      </c>
      <c r="AE465" s="43">
        <f t="shared" si="709"/>
        <v>0</v>
      </c>
      <c r="AF465" s="43">
        <f t="shared" si="710"/>
        <v>0</v>
      </c>
      <c r="AG465" s="43">
        <f t="shared" si="711"/>
        <v>0</v>
      </c>
      <c r="AH465" s="43">
        <f t="shared" si="712"/>
        <v>0</v>
      </c>
      <c r="AI465" s="43">
        <f t="shared" si="713"/>
        <v>0</v>
      </c>
      <c r="AJ465" s="43">
        <f t="shared" si="714"/>
        <v>0</v>
      </c>
      <c r="AK465" s="43">
        <f t="shared" si="715"/>
        <v>0</v>
      </c>
      <c r="AL465" s="43">
        <f t="shared" si="716"/>
        <v>0</v>
      </c>
      <c r="AM465" s="43">
        <f t="shared" si="717"/>
        <v>0</v>
      </c>
      <c r="AN465" s="43">
        <f t="shared" si="718"/>
        <v>0</v>
      </c>
      <c r="AO465" s="43">
        <f t="shared" si="719"/>
        <v>0</v>
      </c>
    </row>
    <row r="466" spans="1:41" ht="16.399999999999999" customHeight="1">
      <c r="A466" s="13">
        <v>82604</v>
      </c>
      <c r="B466" s="22" t="s">
        <v>369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9">
        <f>SUMIF(Dec!$A:$A,TB!$A466,Dec!$H:$H)</f>
        <v>0</v>
      </c>
      <c r="O466" s="188"/>
      <c r="P466" s="188"/>
      <c r="Q466" s="183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708"/>
        <v>0</v>
      </c>
      <c r="AE466" s="43">
        <f t="shared" si="709"/>
        <v>0</v>
      </c>
      <c r="AF466" s="43">
        <f t="shared" si="710"/>
        <v>0</v>
      </c>
      <c r="AG466" s="43">
        <f t="shared" si="711"/>
        <v>0</v>
      </c>
      <c r="AH466" s="43">
        <f t="shared" si="712"/>
        <v>0</v>
      </c>
      <c r="AI466" s="43">
        <f t="shared" si="713"/>
        <v>0</v>
      </c>
      <c r="AJ466" s="43">
        <f t="shared" si="714"/>
        <v>0</v>
      </c>
      <c r="AK466" s="43">
        <f t="shared" si="715"/>
        <v>0</v>
      </c>
      <c r="AL466" s="43">
        <f t="shared" si="716"/>
        <v>0</v>
      </c>
      <c r="AM466" s="43">
        <f t="shared" si="717"/>
        <v>0</v>
      </c>
      <c r="AN466" s="43">
        <f t="shared" si="718"/>
        <v>0</v>
      </c>
      <c r="AO466" s="43">
        <f t="shared" si="719"/>
        <v>0</v>
      </c>
    </row>
    <row r="467" spans="1:41" ht="16.399999999999999" customHeight="1">
      <c r="A467" s="13">
        <v>82605</v>
      </c>
      <c r="B467" s="22" t="s">
        <v>370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9">
        <f>SUMIF(Dec!$A:$A,TB!$A467,Dec!$H:$H)</f>
        <v>0</v>
      </c>
      <c r="O467" s="188"/>
      <c r="P467" s="188"/>
      <c r="Q467" s="183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708"/>
        <v>0</v>
      </c>
      <c r="AE467" s="43">
        <f t="shared" si="709"/>
        <v>0</v>
      </c>
      <c r="AF467" s="43">
        <f t="shared" si="710"/>
        <v>0</v>
      </c>
      <c r="AG467" s="43">
        <f t="shared" si="711"/>
        <v>0</v>
      </c>
      <c r="AH467" s="43">
        <f t="shared" si="712"/>
        <v>0</v>
      </c>
      <c r="AI467" s="43">
        <f t="shared" si="713"/>
        <v>0</v>
      </c>
      <c r="AJ467" s="43">
        <f t="shared" si="714"/>
        <v>0</v>
      </c>
      <c r="AK467" s="43">
        <f t="shared" si="715"/>
        <v>0</v>
      </c>
      <c r="AL467" s="43">
        <f t="shared" si="716"/>
        <v>0</v>
      </c>
      <c r="AM467" s="43">
        <f t="shared" si="717"/>
        <v>0</v>
      </c>
      <c r="AN467" s="43">
        <f t="shared" si="718"/>
        <v>0</v>
      </c>
      <c r="AO467" s="43">
        <f t="shared" si="719"/>
        <v>0</v>
      </c>
    </row>
    <row r="468" spans="1:41" ht="16.399999999999999" customHeight="1">
      <c r="A468" s="13">
        <v>82606</v>
      </c>
      <c r="B468" s="22" t="s">
        <v>371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9">
        <f>SUMIF(Dec!$A:$A,TB!$A468,Dec!$H:$H)</f>
        <v>0</v>
      </c>
      <c r="O468" s="188"/>
      <c r="P468" s="188"/>
      <c r="Q468" s="183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708"/>
        <v>0</v>
      </c>
      <c r="AE468" s="43">
        <f t="shared" si="709"/>
        <v>0</v>
      </c>
      <c r="AF468" s="43">
        <f t="shared" si="710"/>
        <v>0</v>
      </c>
      <c r="AG468" s="43">
        <f t="shared" si="711"/>
        <v>0</v>
      </c>
      <c r="AH468" s="43">
        <f t="shared" si="712"/>
        <v>0</v>
      </c>
      <c r="AI468" s="43">
        <f t="shared" si="713"/>
        <v>0</v>
      </c>
      <c r="AJ468" s="43">
        <f t="shared" si="714"/>
        <v>0</v>
      </c>
      <c r="AK468" s="43">
        <f t="shared" si="715"/>
        <v>0</v>
      </c>
      <c r="AL468" s="43">
        <f t="shared" si="716"/>
        <v>0</v>
      </c>
      <c r="AM468" s="43">
        <f t="shared" si="717"/>
        <v>0</v>
      </c>
      <c r="AN468" s="43">
        <f t="shared" si="718"/>
        <v>0</v>
      </c>
      <c r="AO468" s="43">
        <f t="shared" si="719"/>
        <v>0</v>
      </c>
    </row>
    <row r="469" spans="1:41" ht="16.399999999999999" customHeight="1">
      <c r="A469" s="13">
        <v>82607</v>
      </c>
      <c r="B469" s="22" t="s">
        <v>372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9">
        <f>SUMIF(Dec!$A:$A,TB!$A469,Dec!$H:$H)</f>
        <v>0</v>
      </c>
      <c r="O469" s="188"/>
      <c r="P469" s="188"/>
      <c r="Q469" s="183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708"/>
        <v>0</v>
      </c>
      <c r="AE469" s="43">
        <f t="shared" si="709"/>
        <v>0</v>
      </c>
      <c r="AF469" s="43">
        <f t="shared" si="710"/>
        <v>0</v>
      </c>
      <c r="AG469" s="43">
        <f t="shared" si="711"/>
        <v>0</v>
      </c>
      <c r="AH469" s="43">
        <f t="shared" si="712"/>
        <v>0</v>
      </c>
      <c r="AI469" s="43">
        <f t="shared" si="713"/>
        <v>0</v>
      </c>
      <c r="AJ469" s="43">
        <f t="shared" si="714"/>
        <v>0</v>
      </c>
      <c r="AK469" s="43">
        <f t="shared" si="715"/>
        <v>0</v>
      </c>
      <c r="AL469" s="43">
        <f t="shared" si="716"/>
        <v>0</v>
      </c>
      <c r="AM469" s="43">
        <f t="shared" si="717"/>
        <v>0</v>
      </c>
      <c r="AN469" s="43">
        <f t="shared" si="718"/>
        <v>0</v>
      </c>
      <c r="AO469" s="43">
        <f t="shared" si="719"/>
        <v>0</v>
      </c>
    </row>
    <row r="470" spans="1:41" ht="16.399999999999999" customHeight="1">
      <c r="A470" s="13">
        <v>82700</v>
      </c>
      <c r="B470" s="22" t="s">
        <v>373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9">
        <f>SUMIF(Dec!$A:$A,TB!$A470,Dec!$H:$H)</f>
        <v>0</v>
      </c>
      <c r="O470" s="188"/>
      <c r="P470" s="188"/>
      <c r="Q470" s="183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708"/>
        <v>0</v>
      </c>
      <c r="AE470" s="43">
        <f t="shared" si="709"/>
        <v>0</v>
      </c>
      <c r="AF470" s="43">
        <f t="shared" si="710"/>
        <v>0</v>
      </c>
      <c r="AG470" s="43">
        <f t="shared" si="711"/>
        <v>0</v>
      </c>
      <c r="AH470" s="43">
        <f t="shared" si="712"/>
        <v>0</v>
      </c>
      <c r="AI470" s="43">
        <f t="shared" si="713"/>
        <v>0</v>
      </c>
      <c r="AJ470" s="43">
        <f t="shared" si="714"/>
        <v>0</v>
      </c>
      <c r="AK470" s="43">
        <f t="shared" si="715"/>
        <v>0</v>
      </c>
      <c r="AL470" s="43">
        <f t="shared" si="716"/>
        <v>0</v>
      </c>
      <c r="AM470" s="43">
        <f t="shared" si="717"/>
        <v>0</v>
      </c>
      <c r="AN470" s="43">
        <f t="shared" si="718"/>
        <v>0</v>
      </c>
      <c r="AO470" s="43">
        <f t="shared" si="719"/>
        <v>0</v>
      </c>
    </row>
    <row r="471" spans="1:41" ht="16.399999999999999" customHeight="1">
      <c r="A471" s="13">
        <v>82701</v>
      </c>
      <c r="B471" s="22" t="s">
        <v>374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9">
        <f>SUMIF(Dec!$A:$A,TB!$A471,Dec!$H:$H)</f>
        <v>0</v>
      </c>
      <c r="O471" s="188"/>
      <c r="P471" s="188"/>
      <c r="Q471" s="183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708"/>
        <v>0</v>
      </c>
      <c r="AE471" s="43">
        <f t="shared" si="709"/>
        <v>0</v>
      </c>
      <c r="AF471" s="43">
        <f t="shared" si="710"/>
        <v>0</v>
      </c>
      <c r="AG471" s="43">
        <f t="shared" si="711"/>
        <v>0</v>
      </c>
      <c r="AH471" s="43">
        <f t="shared" si="712"/>
        <v>0</v>
      </c>
      <c r="AI471" s="43">
        <f t="shared" si="713"/>
        <v>0</v>
      </c>
      <c r="AJ471" s="43">
        <f t="shared" si="714"/>
        <v>0</v>
      </c>
      <c r="AK471" s="43">
        <f t="shared" si="715"/>
        <v>0</v>
      </c>
      <c r="AL471" s="43">
        <f t="shared" si="716"/>
        <v>0</v>
      </c>
      <c r="AM471" s="43">
        <f t="shared" si="717"/>
        <v>0</v>
      </c>
      <c r="AN471" s="43">
        <f t="shared" si="718"/>
        <v>0</v>
      </c>
      <c r="AO471" s="43">
        <f t="shared" si="719"/>
        <v>0</v>
      </c>
    </row>
    <row r="472" spans="1:41" ht="16.399999999999999" customHeight="1">
      <c r="A472" s="13">
        <v>82702</v>
      </c>
      <c r="B472" s="22" t="s">
        <v>375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9">
        <f>SUMIF(Dec!$A:$A,TB!$A472,Dec!$H:$H)</f>
        <v>0</v>
      </c>
      <c r="O472" s="188"/>
      <c r="P472" s="188"/>
      <c r="Q472" s="183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708"/>
        <v>0</v>
      </c>
      <c r="AE472" s="43">
        <f t="shared" si="709"/>
        <v>0</v>
      </c>
      <c r="AF472" s="43">
        <f t="shared" si="710"/>
        <v>0</v>
      </c>
      <c r="AG472" s="43">
        <f t="shared" si="711"/>
        <v>0</v>
      </c>
      <c r="AH472" s="43">
        <f t="shared" si="712"/>
        <v>0</v>
      </c>
      <c r="AI472" s="43">
        <f t="shared" si="713"/>
        <v>0</v>
      </c>
      <c r="AJ472" s="43">
        <f t="shared" si="714"/>
        <v>0</v>
      </c>
      <c r="AK472" s="43">
        <f t="shared" si="715"/>
        <v>0</v>
      </c>
      <c r="AL472" s="43">
        <f t="shared" si="716"/>
        <v>0</v>
      </c>
      <c r="AM472" s="43">
        <f t="shared" si="717"/>
        <v>0</v>
      </c>
      <c r="AN472" s="43">
        <f t="shared" si="718"/>
        <v>0</v>
      </c>
      <c r="AO472" s="43">
        <f t="shared" si="719"/>
        <v>0</v>
      </c>
    </row>
    <row r="473" spans="1:41" ht="16.399999999999999" customHeight="1">
      <c r="A473" s="13">
        <v>82703</v>
      </c>
      <c r="B473" s="22" t="s">
        <v>376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9">
        <f>SUMIF(Dec!$A:$A,TB!$A473,Dec!$H:$H)</f>
        <v>0</v>
      </c>
      <c r="O473" s="188"/>
      <c r="P473" s="188"/>
      <c r="Q473" s="183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708"/>
        <v>0</v>
      </c>
      <c r="AE473" s="43">
        <f t="shared" si="709"/>
        <v>0</v>
      </c>
      <c r="AF473" s="43">
        <f t="shared" si="710"/>
        <v>0</v>
      </c>
      <c r="AG473" s="43">
        <f t="shared" si="711"/>
        <v>0</v>
      </c>
      <c r="AH473" s="43">
        <f t="shared" si="712"/>
        <v>0</v>
      </c>
      <c r="AI473" s="43">
        <f t="shared" si="713"/>
        <v>0</v>
      </c>
      <c r="AJ473" s="43">
        <f t="shared" si="714"/>
        <v>0</v>
      </c>
      <c r="AK473" s="43">
        <f t="shared" si="715"/>
        <v>0</v>
      </c>
      <c r="AL473" s="43">
        <f t="shared" si="716"/>
        <v>0</v>
      </c>
      <c r="AM473" s="43">
        <f t="shared" si="717"/>
        <v>0</v>
      </c>
      <c r="AN473" s="43">
        <f t="shared" si="718"/>
        <v>0</v>
      </c>
      <c r="AO473" s="43">
        <f t="shared" si="719"/>
        <v>0</v>
      </c>
    </row>
    <row r="474" spans="1:41" ht="16.399999999999999" customHeight="1">
      <c r="A474" s="13">
        <v>82704</v>
      </c>
      <c r="B474" s="22" t="s">
        <v>377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9">
        <f>SUMIF(Dec!$A:$A,TB!$A474,Dec!$H:$H)</f>
        <v>0</v>
      </c>
      <c r="O474" s="188"/>
      <c r="P474" s="188"/>
      <c r="Q474" s="183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708"/>
        <v>0</v>
      </c>
      <c r="AE474" s="43">
        <f t="shared" si="709"/>
        <v>0</v>
      </c>
      <c r="AF474" s="43">
        <f t="shared" si="710"/>
        <v>0</v>
      </c>
      <c r="AG474" s="43">
        <f t="shared" si="711"/>
        <v>0</v>
      </c>
      <c r="AH474" s="43">
        <f t="shared" si="712"/>
        <v>0</v>
      </c>
      <c r="AI474" s="43">
        <f t="shared" si="713"/>
        <v>0</v>
      </c>
      <c r="AJ474" s="43">
        <f t="shared" si="714"/>
        <v>0</v>
      </c>
      <c r="AK474" s="43">
        <f t="shared" si="715"/>
        <v>0</v>
      </c>
      <c r="AL474" s="43">
        <f t="shared" si="716"/>
        <v>0</v>
      </c>
      <c r="AM474" s="43">
        <f t="shared" si="717"/>
        <v>0</v>
      </c>
      <c r="AN474" s="43">
        <f t="shared" si="718"/>
        <v>0</v>
      </c>
      <c r="AO474" s="43">
        <f t="shared" si="719"/>
        <v>0</v>
      </c>
    </row>
    <row r="475" spans="1:41" ht="16.399999999999999" customHeight="1">
      <c r="A475" s="13">
        <v>82705</v>
      </c>
      <c r="B475" s="22" t="s">
        <v>378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9">
        <f>SUMIF(Dec!$A:$A,TB!$A475,Dec!$H:$H)</f>
        <v>0</v>
      </c>
      <c r="O475" s="188"/>
      <c r="P475" s="188"/>
      <c r="Q475" s="183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708"/>
        <v>0</v>
      </c>
      <c r="AE475" s="43">
        <f t="shared" si="709"/>
        <v>0</v>
      </c>
      <c r="AF475" s="43">
        <f t="shared" si="710"/>
        <v>0</v>
      </c>
      <c r="AG475" s="43">
        <f t="shared" si="711"/>
        <v>0</v>
      </c>
      <c r="AH475" s="43">
        <f t="shared" si="712"/>
        <v>0</v>
      </c>
      <c r="AI475" s="43">
        <f t="shared" si="713"/>
        <v>0</v>
      </c>
      <c r="AJ475" s="43">
        <f t="shared" si="714"/>
        <v>0</v>
      </c>
      <c r="AK475" s="43">
        <f t="shared" si="715"/>
        <v>0</v>
      </c>
      <c r="AL475" s="43">
        <f t="shared" si="716"/>
        <v>0</v>
      </c>
      <c r="AM475" s="43">
        <f t="shared" si="717"/>
        <v>0</v>
      </c>
      <c r="AN475" s="43">
        <f t="shared" si="718"/>
        <v>0</v>
      </c>
      <c r="AO475" s="43">
        <f t="shared" si="719"/>
        <v>0</v>
      </c>
    </row>
    <row r="476" spans="1:41" ht="16.399999999999999" customHeight="1">
      <c r="A476" s="13">
        <v>82706</v>
      </c>
      <c r="B476" s="22" t="s">
        <v>379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9">
        <f>SUMIF(Dec!$A:$A,TB!$A476,Dec!$H:$H)</f>
        <v>0</v>
      </c>
      <c r="O476" s="188"/>
      <c r="P476" s="188"/>
      <c r="Q476" s="183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708"/>
        <v>0</v>
      </c>
      <c r="AE476" s="43">
        <f t="shared" si="709"/>
        <v>0</v>
      </c>
      <c r="AF476" s="43">
        <f t="shared" si="710"/>
        <v>0</v>
      </c>
      <c r="AG476" s="43">
        <f t="shared" si="711"/>
        <v>0</v>
      </c>
      <c r="AH476" s="43">
        <f t="shared" si="712"/>
        <v>0</v>
      </c>
      <c r="AI476" s="43">
        <f t="shared" si="713"/>
        <v>0</v>
      </c>
      <c r="AJ476" s="43">
        <f t="shared" si="714"/>
        <v>0</v>
      </c>
      <c r="AK476" s="43">
        <f t="shared" si="715"/>
        <v>0</v>
      </c>
      <c r="AL476" s="43">
        <f t="shared" si="716"/>
        <v>0</v>
      </c>
      <c r="AM476" s="43">
        <f t="shared" si="717"/>
        <v>0</v>
      </c>
      <c r="AN476" s="43">
        <f t="shared" si="718"/>
        <v>0</v>
      </c>
      <c r="AO476" s="43">
        <f t="shared" si="719"/>
        <v>0</v>
      </c>
    </row>
    <row r="477" spans="1:41" ht="16.399999999999999" customHeight="1">
      <c r="A477" s="13">
        <v>83006</v>
      </c>
      <c r="B477" s="22" t="s">
        <v>380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9">
        <f>SUMIF(Dec!$A:$A,TB!$A477,Dec!$H:$H)</f>
        <v>0</v>
      </c>
      <c r="O477" s="188"/>
      <c r="P477" s="188"/>
      <c r="Q477" s="183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708"/>
        <v>0</v>
      </c>
      <c r="AE477" s="43">
        <f t="shared" si="709"/>
        <v>0</v>
      </c>
      <c r="AF477" s="43">
        <f t="shared" si="710"/>
        <v>0</v>
      </c>
      <c r="AG477" s="43">
        <f t="shared" si="711"/>
        <v>0</v>
      </c>
      <c r="AH477" s="43">
        <f t="shared" si="712"/>
        <v>0</v>
      </c>
      <c r="AI477" s="43">
        <f t="shared" si="713"/>
        <v>0</v>
      </c>
      <c r="AJ477" s="43">
        <f t="shared" si="714"/>
        <v>0</v>
      </c>
      <c r="AK477" s="43">
        <f t="shared" si="715"/>
        <v>0</v>
      </c>
      <c r="AL477" s="43">
        <f t="shared" si="716"/>
        <v>0</v>
      </c>
      <c r="AM477" s="43">
        <f t="shared" si="717"/>
        <v>0</v>
      </c>
      <c r="AN477" s="43">
        <f t="shared" si="718"/>
        <v>0</v>
      </c>
      <c r="AO477" s="43">
        <f t="shared" si="719"/>
        <v>0</v>
      </c>
    </row>
    <row r="478" spans="1:41" ht="16.399999999999999" customHeight="1">
      <c r="A478" s="13">
        <v>84100</v>
      </c>
      <c r="B478" s="22" t="s">
        <v>381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9">
        <f>SUMIF(Dec!$A:$A,TB!$A478,Dec!$H:$H)</f>
        <v>0</v>
      </c>
      <c r="O478" s="188"/>
      <c r="P478" s="188"/>
      <c r="Q478" s="183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708"/>
        <v>0</v>
      </c>
      <c r="AE478" s="43">
        <f t="shared" si="709"/>
        <v>0</v>
      </c>
      <c r="AF478" s="43">
        <f t="shared" si="710"/>
        <v>0</v>
      </c>
      <c r="AG478" s="43">
        <f t="shared" si="711"/>
        <v>0</v>
      </c>
      <c r="AH478" s="43">
        <f t="shared" si="712"/>
        <v>0</v>
      </c>
      <c r="AI478" s="43">
        <f t="shared" si="713"/>
        <v>0</v>
      </c>
      <c r="AJ478" s="43">
        <f t="shared" si="714"/>
        <v>0</v>
      </c>
      <c r="AK478" s="43">
        <f t="shared" si="715"/>
        <v>0</v>
      </c>
      <c r="AL478" s="43">
        <f t="shared" si="716"/>
        <v>0</v>
      </c>
      <c r="AM478" s="43">
        <f t="shared" si="717"/>
        <v>0</v>
      </c>
      <c r="AN478" s="43">
        <f t="shared" si="718"/>
        <v>0</v>
      </c>
      <c r="AO478" s="43">
        <f t="shared" si="719"/>
        <v>0</v>
      </c>
    </row>
    <row r="479" spans="1:41" ht="16.399999999999999" customHeight="1">
      <c r="A479" s="13">
        <v>84101</v>
      </c>
      <c r="B479" s="22" t="s">
        <v>382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9">
        <f>SUMIF(Dec!$A:$A,TB!$A479,Dec!$H:$H)</f>
        <v>0</v>
      </c>
      <c r="O479" s="188"/>
      <c r="P479" s="188"/>
      <c r="Q479" s="183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708"/>
        <v>0</v>
      </c>
      <c r="AE479" s="43">
        <f t="shared" si="709"/>
        <v>0</v>
      </c>
      <c r="AF479" s="43">
        <f t="shared" si="710"/>
        <v>0</v>
      </c>
      <c r="AG479" s="43">
        <f t="shared" si="711"/>
        <v>0</v>
      </c>
      <c r="AH479" s="43">
        <f t="shared" si="712"/>
        <v>0</v>
      </c>
      <c r="AI479" s="43">
        <f t="shared" si="713"/>
        <v>0</v>
      </c>
      <c r="AJ479" s="43">
        <f t="shared" si="714"/>
        <v>0</v>
      </c>
      <c r="AK479" s="43">
        <f t="shared" si="715"/>
        <v>0</v>
      </c>
      <c r="AL479" s="43">
        <f t="shared" si="716"/>
        <v>0</v>
      </c>
      <c r="AM479" s="43">
        <f t="shared" si="717"/>
        <v>0</v>
      </c>
      <c r="AN479" s="43">
        <f t="shared" si="718"/>
        <v>0</v>
      </c>
      <c r="AO479" s="43">
        <f t="shared" si="719"/>
        <v>0</v>
      </c>
    </row>
    <row r="480" spans="1:41" ht="16.399999999999999" customHeight="1">
      <c r="A480" s="13">
        <v>84102</v>
      </c>
      <c r="B480" s="22" t="s">
        <v>383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9">
        <f>SUMIF(Dec!$A:$A,TB!$A480,Dec!$H:$H)</f>
        <v>0</v>
      </c>
      <c r="O480" s="188"/>
      <c r="P480" s="188"/>
      <c r="Q480" s="183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ref="AD480:AD494" si="720">ROUND(C480*AD$2,2)</f>
        <v>0</v>
      </c>
      <c r="AE480" s="43">
        <f t="shared" ref="AE480:AE494" si="721">ROUND(D480*AE$2,2)</f>
        <v>0</v>
      </c>
      <c r="AF480" s="43">
        <f t="shared" ref="AF480:AF494" si="722">ROUND(E480*AF$2,2)</f>
        <v>0</v>
      </c>
      <c r="AG480" s="43">
        <f t="shared" ref="AG480:AG494" si="723">ROUND(F480*AG$2,2)</f>
        <v>0</v>
      </c>
      <c r="AH480" s="43">
        <f t="shared" ref="AH480:AH494" si="724">ROUND(G480*AH$2,2)</f>
        <v>0</v>
      </c>
      <c r="AI480" s="43">
        <f t="shared" ref="AI480:AI494" si="725">ROUND(H480*AI$2,2)</f>
        <v>0</v>
      </c>
      <c r="AJ480" s="43">
        <f t="shared" ref="AJ480:AJ494" si="726">ROUND(I480*AJ$2,2)</f>
        <v>0</v>
      </c>
      <c r="AK480" s="43">
        <f t="shared" ref="AK480:AK494" si="727">ROUND(J480*AK$2,2)</f>
        <v>0</v>
      </c>
      <c r="AL480" s="43">
        <f t="shared" ref="AL480:AL494" si="728">ROUND(K480*AL$2,2)</f>
        <v>0</v>
      </c>
      <c r="AM480" s="43">
        <f t="shared" ref="AM480:AM494" si="729">ROUND(L480*AM$2,2)</f>
        <v>0</v>
      </c>
      <c r="AN480" s="43">
        <f t="shared" ref="AN480:AN494" si="730">ROUND(M480*AN$2,2)</f>
        <v>0</v>
      </c>
      <c r="AO480" s="43">
        <f t="shared" ref="AO480:AO494" si="731">ROUND(N480*AO$2,2)</f>
        <v>0</v>
      </c>
    </row>
    <row r="481" spans="1:41" ht="16.399999999999999" customHeight="1">
      <c r="A481" s="13">
        <v>84103</v>
      </c>
      <c r="B481" s="22" t="s">
        <v>384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9">
        <f>SUMIF(Dec!$A:$A,TB!$A481,Dec!$H:$H)</f>
        <v>0</v>
      </c>
      <c r="O481" s="188"/>
      <c r="P481" s="188"/>
      <c r="Q481" s="183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720"/>
        <v>0</v>
      </c>
      <c r="AE481" s="43">
        <f t="shared" si="721"/>
        <v>0</v>
      </c>
      <c r="AF481" s="43">
        <f t="shared" si="722"/>
        <v>0</v>
      </c>
      <c r="AG481" s="43">
        <f t="shared" si="723"/>
        <v>0</v>
      </c>
      <c r="AH481" s="43">
        <f t="shared" si="724"/>
        <v>0</v>
      </c>
      <c r="AI481" s="43">
        <f t="shared" si="725"/>
        <v>0</v>
      </c>
      <c r="AJ481" s="43">
        <f t="shared" si="726"/>
        <v>0</v>
      </c>
      <c r="AK481" s="43">
        <f t="shared" si="727"/>
        <v>0</v>
      </c>
      <c r="AL481" s="43">
        <f t="shared" si="728"/>
        <v>0</v>
      </c>
      <c r="AM481" s="43">
        <f t="shared" si="729"/>
        <v>0</v>
      </c>
      <c r="AN481" s="43">
        <f t="shared" si="730"/>
        <v>0</v>
      </c>
      <c r="AO481" s="43">
        <f t="shared" si="731"/>
        <v>0</v>
      </c>
    </row>
    <row r="482" spans="1:41" ht="16.399999999999999" customHeight="1">
      <c r="A482" s="13">
        <v>84104</v>
      </c>
      <c r="B482" s="22" t="s">
        <v>385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9">
        <f>SUMIF(Dec!$A:$A,TB!$A482,Dec!$H:$H)</f>
        <v>0</v>
      </c>
      <c r="O482" s="188"/>
      <c r="P482" s="188"/>
      <c r="Q482" s="183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720"/>
        <v>0</v>
      </c>
      <c r="AE482" s="43">
        <f t="shared" si="721"/>
        <v>0</v>
      </c>
      <c r="AF482" s="43">
        <f t="shared" si="722"/>
        <v>0</v>
      </c>
      <c r="AG482" s="43">
        <f t="shared" si="723"/>
        <v>0</v>
      </c>
      <c r="AH482" s="43">
        <f t="shared" si="724"/>
        <v>0</v>
      </c>
      <c r="AI482" s="43">
        <f t="shared" si="725"/>
        <v>0</v>
      </c>
      <c r="AJ482" s="43">
        <f t="shared" si="726"/>
        <v>0</v>
      </c>
      <c r="AK482" s="43">
        <f t="shared" si="727"/>
        <v>0</v>
      </c>
      <c r="AL482" s="43">
        <f t="shared" si="728"/>
        <v>0</v>
      </c>
      <c r="AM482" s="43">
        <f t="shared" si="729"/>
        <v>0</v>
      </c>
      <c r="AN482" s="43">
        <f t="shared" si="730"/>
        <v>0</v>
      </c>
      <c r="AO482" s="43">
        <f t="shared" si="731"/>
        <v>0</v>
      </c>
    </row>
    <row r="483" spans="1:41" ht="16.399999999999999" customHeight="1">
      <c r="A483" s="13">
        <v>84201</v>
      </c>
      <c r="B483" s="22" t="s">
        <v>343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9">
        <f>SUMIF(Dec!$A:$A,TB!$A483,Dec!$H:$H)</f>
        <v>0</v>
      </c>
      <c r="O483" s="188"/>
      <c r="P483" s="188"/>
      <c r="Q483" s="183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720"/>
        <v>0</v>
      </c>
      <c r="AE483" s="43">
        <f t="shared" si="721"/>
        <v>0</v>
      </c>
      <c r="AF483" s="43">
        <f t="shared" si="722"/>
        <v>0</v>
      </c>
      <c r="AG483" s="43">
        <f t="shared" si="723"/>
        <v>0</v>
      </c>
      <c r="AH483" s="43">
        <f t="shared" si="724"/>
        <v>0</v>
      </c>
      <c r="AI483" s="43">
        <f t="shared" si="725"/>
        <v>0</v>
      </c>
      <c r="AJ483" s="43">
        <f t="shared" si="726"/>
        <v>0</v>
      </c>
      <c r="AK483" s="43">
        <f t="shared" si="727"/>
        <v>0</v>
      </c>
      <c r="AL483" s="43">
        <f t="shared" si="728"/>
        <v>0</v>
      </c>
      <c r="AM483" s="43">
        <f t="shared" si="729"/>
        <v>0</v>
      </c>
      <c r="AN483" s="43">
        <f t="shared" si="730"/>
        <v>0</v>
      </c>
      <c r="AO483" s="43">
        <f t="shared" si="731"/>
        <v>0</v>
      </c>
    </row>
    <row r="484" spans="1:41" ht="16.399999999999999" customHeight="1">
      <c r="A484" s="13">
        <v>84202</v>
      </c>
      <c r="B484" s="22" t="s">
        <v>344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9">
        <f>SUMIF(Dec!$A:$A,TB!$A484,Dec!$H:$H)</f>
        <v>0</v>
      </c>
      <c r="O484" s="188"/>
      <c r="P484" s="188"/>
      <c r="Q484" s="183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720"/>
        <v>0</v>
      </c>
      <c r="AE484" s="43">
        <f t="shared" si="721"/>
        <v>0</v>
      </c>
      <c r="AF484" s="43">
        <f t="shared" si="722"/>
        <v>0</v>
      </c>
      <c r="AG484" s="43">
        <f t="shared" si="723"/>
        <v>0</v>
      </c>
      <c r="AH484" s="43">
        <f t="shared" si="724"/>
        <v>0</v>
      </c>
      <c r="AI484" s="43">
        <f t="shared" si="725"/>
        <v>0</v>
      </c>
      <c r="AJ484" s="43">
        <f t="shared" si="726"/>
        <v>0</v>
      </c>
      <c r="AK484" s="43">
        <f t="shared" si="727"/>
        <v>0</v>
      </c>
      <c r="AL484" s="43">
        <f t="shared" si="728"/>
        <v>0</v>
      </c>
      <c r="AM484" s="43">
        <f t="shared" si="729"/>
        <v>0</v>
      </c>
      <c r="AN484" s="43">
        <f t="shared" si="730"/>
        <v>0</v>
      </c>
      <c r="AO484" s="43">
        <f t="shared" si="731"/>
        <v>0</v>
      </c>
    </row>
    <row r="485" spans="1:41" ht="16.399999999999999" customHeight="1">
      <c r="A485" s="13">
        <v>84203</v>
      </c>
      <c r="B485" s="22" t="s">
        <v>345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9">
        <f>SUMIF(Dec!$A:$A,TB!$A485,Dec!$H:$H)</f>
        <v>0</v>
      </c>
      <c r="O485" s="188"/>
      <c r="P485" s="188"/>
      <c r="Q485" s="183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720"/>
        <v>0</v>
      </c>
      <c r="AE485" s="43">
        <f t="shared" si="721"/>
        <v>0</v>
      </c>
      <c r="AF485" s="43">
        <f t="shared" si="722"/>
        <v>0</v>
      </c>
      <c r="AG485" s="43">
        <f t="shared" si="723"/>
        <v>0</v>
      </c>
      <c r="AH485" s="43">
        <f t="shared" si="724"/>
        <v>0</v>
      </c>
      <c r="AI485" s="43">
        <f t="shared" si="725"/>
        <v>0</v>
      </c>
      <c r="AJ485" s="43">
        <f t="shared" si="726"/>
        <v>0</v>
      </c>
      <c r="AK485" s="43">
        <f t="shared" si="727"/>
        <v>0</v>
      </c>
      <c r="AL485" s="43">
        <f t="shared" si="728"/>
        <v>0</v>
      </c>
      <c r="AM485" s="43">
        <f t="shared" si="729"/>
        <v>0</v>
      </c>
      <c r="AN485" s="43">
        <f t="shared" si="730"/>
        <v>0</v>
      </c>
      <c r="AO485" s="43">
        <f t="shared" si="731"/>
        <v>0</v>
      </c>
    </row>
    <row r="486" spans="1:41" ht="16.399999999999999" customHeight="1">
      <c r="A486" s="13">
        <v>84204</v>
      </c>
      <c r="B486" s="22" t="s">
        <v>346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9">
        <f>SUMIF(Dec!$A:$A,TB!$A486,Dec!$H:$H)</f>
        <v>0</v>
      </c>
      <c r="O486" s="188"/>
      <c r="P486" s="188"/>
      <c r="Q486" s="183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720"/>
        <v>0</v>
      </c>
      <c r="AE486" s="43">
        <f t="shared" si="721"/>
        <v>0</v>
      </c>
      <c r="AF486" s="43">
        <f t="shared" si="722"/>
        <v>0</v>
      </c>
      <c r="AG486" s="43">
        <f t="shared" si="723"/>
        <v>0</v>
      </c>
      <c r="AH486" s="43">
        <f t="shared" si="724"/>
        <v>0</v>
      </c>
      <c r="AI486" s="43">
        <f t="shared" si="725"/>
        <v>0</v>
      </c>
      <c r="AJ486" s="43">
        <f t="shared" si="726"/>
        <v>0</v>
      </c>
      <c r="AK486" s="43">
        <f t="shared" si="727"/>
        <v>0</v>
      </c>
      <c r="AL486" s="43">
        <f t="shared" si="728"/>
        <v>0</v>
      </c>
      <c r="AM486" s="43">
        <f t="shared" si="729"/>
        <v>0</v>
      </c>
      <c r="AN486" s="43">
        <f t="shared" si="730"/>
        <v>0</v>
      </c>
      <c r="AO486" s="43">
        <f t="shared" si="731"/>
        <v>0</v>
      </c>
    </row>
    <row r="487" spans="1:41" ht="16.399999999999999" customHeight="1">
      <c r="A487" s="13">
        <v>84205</v>
      </c>
      <c r="B487" s="22" t="s">
        <v>386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9">
        <f>SUMIF(Dec!$A:$A,TB!$A487,Dec!$H:$H)</f>
        <v>0</v>
      </c>
      <c r="O487" s="188"/>
      <c r="P487" s="188"/>
      <c r="Q487" s="183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720"/>
        <v>0</v>
      </c>
      <c r="AE487" s="43">
        <f t="shared" si="721"/>
        <v>0</v>
      </c>
      <c r="AF487" s="43">
        <f t="shared" si="722"/>
        <v>0</v>
      </c>
      <c r="AG487" s="43">
        <f t="shared" si="723"/>
        <v>0</v>
      </c>
      <c r="AH487" s="43">
        <f t="shared" si="724"/>
        <v>0</v>
      </c>
      <c r="AI487" s="43">
        <f t="shared" si="725"/>
        <v>0</v>
      </c>
      <c r="AJ487" s="43">
        <f t="shared" si="726"/>
        <v>0</v>
      </c>
      <c r="AK487" s="43">
        <f t="shared" si="727"/>
        <v>0</v>
      </c>
      <c r="AL487" s="43">
        <f t="shared" si="728"/>
        <v>0</v>
      </c>
      <c r="AM487" s="43">
        <f t="shared" si="729"/>
        <v>0</v>
      </c>
      <c r="AN487" s="43">
        <f t="shared" si="730"/>
        <v>0</v>
      </c>
      <c r="AO487" s="43">
        <f t="shared" si="731"/>
        <v>0</v>
      </c>
    </row>
    <row r="488" spans="1:41" ht="16.399999999999999" customHeight="1">
      <c r="A488" s="13">
        <v>84206</v>
      </c>
      <c r="B488" s="22" t="s">
        <v>387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9">
        <f>SUMIF(Dec!$A:$A,TB!$A488,Dec!$H:$H)</f>
        <v>0</v>
      </c>
      <c r="O488" s="188"/>
      <c r="P488" s="188"/>
      <c r="Q488" s="183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720"/>
        <v>0</v>
      </c>
      <c r="AE488" s="43">
        <f t="shared" si="721"/>
        <v>0</v>
      </c>
      <c r="AF488" s="43">
        <f t="shared" si="722"/>
        <v>0</v>
      </c>
      <c r="AG488" s="43">
        <f t="shared" si="723"/>
        <v>0</v>
      </c>
      <c r="AH488" s="43">
        <f t="shared" si="724"/>
        <v>0</v>
      </c>
      <c r="AI488" s="43">
        <f t="shared" si="725"/>
        <v>0</v>
      </c>
      <c r="AJ488" s="43">
        <f t="shared" si="726"/>
        <v>0</v>
      </c>
      <c r="AK488" s="43">
        <f t="shared" si="727"/>
        <v>0</v>
      </c>
      <c r="AL488" s="43">
        <f t="shared" si="728"/>
        <v>0</v>
      </c>
      <c r="AM488" s="43">
        <f t="shared" si="729"/>
        <v>0</v>
      </c>
      <c r="AN488" s="43">
        <f t="shared" si="730"/>
        <v>0</v>
      </c>
      <c r="AO488" s="43">
        <f t="shared" si="731"/>
        <v>0</v>
      </c>
    </row>
    <row r="489" spans="1:41" ht="16.399999999999999" customHeight="1">
      <c r="A489" s="13">
        <v>84207</v>
      </c>
      <c r="B489" s="22" t="s">
        <v>388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9">
        <f>SUMIF(Dec!$A:$A,TB!$A489,Dec!$H:$H)</f>
        <v>0</v>
      </c>
      <c r="O489" s="188"/>
      <c r="P489" s="188"/>
      <c r="Q489" s="183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720"/>
        <v>0</v>
      </c>
      <c r="AE489" s="43">
        <f t="shared" si="721"/>
        <v>0</v>
      </c>
      <c r="AF489" s="43">
        <f t="shared" si="722"/>
        <v>0</v>
      </c>
      <c r="AG489" s="43">
        <f t="shared" si="723"/>
        <v>0</v>
      </c>
      <c r="AH489" s="43">
        <f t="shared" si="724"/>
        <v>0</v>
      </c>
      <c r="AI489" s="43">
        <f t="shared" si="725"/>
        <v>0</v>
      </c>
      <c r="AJ489" s="43">
        <f t="shared" si="726"/>
        <v>0</v>
      </c>
      <c r="AK489" s="43">
        <f t="shared" si="727"/>
        <v>0</v>
      </c>
      <c r="AL489" s="43">
        <f t="shared" si="728"/>
        <v>0</v>
      </c>
      <c r="AM489" s="43">
        <f t="shared" si="729"/>
        <v>0</v>
      </c>
      <c r="AN489" s="43">
        <f t="shared" si="730"/>
        <v>0</v>
      </c>
      <c r="AO489" s="43">
        <f t="shared" si="731"/>
        <v>0</v>
      </c>
    </row>
    <row r="490" spans="1:41" ht="16.399999999999999" customHeight="1">
      <c r="A490" s="13">
        <v>84300</v>
      </c>
      <c r="B490" s="22" t="s">
        <v>389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9">
        <f>SUMIF(Dec!$A:$A,TB!$A490,Dec!$H:$H)</f>
        <v>0</v>
      </c>
      <c r="O490" s="188"/>
      <c r="P490" s="188"/>
      <c r="Q490" s="183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720"/>
        <v>0</v>
      </c>
      <c r="AE490" s="43">
        <f t="shared" si="721"/>
        <v>0</v>
      </c>
      <c r="AF490" s="43">
        <f t="shared" si="722"/>
        <v>0</v>
      </c>
      <c r="AG490" s="43">
        <f t="shared" si="723"/>
        <v>0</v>
      </c>
      <c r="AH490" s="43">
        <f t="shared" si="724"/>
        <v>0</v>
      </c>
      <c r="AI490" s="43">
        <f t="shared" si="725"/>
        <v>0</v>
      </c>
      <c r="AJ490" s="43">
        <f t="shared" si="726"/>
        <v>0</v>
      </c>
      <c r="AK490" s="43">
        <f t="shared" si="727"/>
        <v>0</v>
      </c>
      <c r="AL490" s="43">
        <f t="shared" si="728"/>
        <v>0</v>
      </c>
      <c r="AM490" s="43">
        <f t="shared" si="729"/>
        <v>0</v>
      </c>
      <c r="AN490" s="43">
        <f t="shared" si="730"/>
        <v>0</v>
      </c>
      <c r="AO490" s="43">
        <f t="shared" si="731"/>
        <v>0</v>
      </c>
    </row>
    <row r="491" spans="1:41" ht="16.399999999999999" customHeight="1">
      <c r="A491" s="13">
        <v>85001</v>
      </c>
      <c r="B491" s="22" t="s">
        <v>390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9">
        <f>SUMIF(Dec!$A:$A,TB!$A491,Dec!$H:$H)</f>
        <v>0</v>
      </c>
      <c r="O491" s="188"/>
      <c r="P491" s="188"/>
      <c r="Q491" s="183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720"/>
        <v>0</v>
      </c>
      <c r="AE491" s="43">
        <f t="shared" si="721"/>
        <v>0</v>
      </c>
      <c r="AF491" s="43">
        <f t="shared" si="722"/>
        <v>0</v>
      </c>
      <c r="AG491" s="43">
        <f t="shared" si="723"/>
        <v>0</v>
      </c>
      <c r="AH491" s="43">
        <f t="shared" si="724"/>
        <v>0</v>
      </c>
      <c r="AI491" s="43">
        <f t="shared" si="725"/>
        <v>0</v>
      </c>
      <c r="AJ491" s="43">
        <f t="shared" si="726"/>
        <v>0</v>
      </c>
      <c r="AK491" s="43">
        <f t="shared" si="727"/>
        <v>0</v>
      </c>
      <c r="AL491" s="43">
        <f t="shared" si="728"/>
        <v>0</v>
      </c>
      <c r="AM491" s="43">
        <f t="shared" si="729"/>
        <v>0</v>
      </c>
      <c r="AN491" s="43">
        <f t="shared" si="730"/>
        <v>0</v>
      </c>
      <c r="AO491" s="43">
        <f t="shared" si="731"/>
        <v>0</v>
      </c>
    </row>
    <row r="492" spans="1:41" ht="16.399999999999999" customHeight="1">
      <c r="A492" s="13">
        <v>85002</v>
      </c>
      <c r="B492" s="22" t="s">
        <v>391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9">
        <f>SUMIF(Dec!$A:$A,TB!$A492,Dec!$H:$H)</f>
        <v>0</v>
      </c>
      <c r="O492" s="188"/>
      <c r="P492" s="188"/>
      <c r="Q492" s="183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720"/>
        <v>0</v>
      </c>
      <c r="AE492" s="43">
        <f t="shared" si="721"/>
        <v>0</v>
      </c>
      <c r="AF492" s="43">
        <f t="shared" si="722"/>
        <v>0</v>
      </c>
      <c r="AG492" s="43">
        <f t="shared" si="723"/>
        <v>0</v>
      </c>
      <c r="AH492" s="43">
        <f t="shared" si="724"/>
        <v>0</v>
      </c>
      <c r="AI492" s="43">
        <f t="shared" si="725"/>
        <v>0</v>
      </c>
      <c r="AJ492" s="43">
        <f t="shared" si="726"/>
        <v>0</v>
      </c>
      <c r="AK492" s="43">
        <f t="shared" si="727"/>
        <v>0</v>
      </c>
      <c r="AL492" s="43">
        <f t="shared" si="728"/>
        <v>0</v>
      </c>
      <c r="AM492" s="43">
        <f t="shared" si="729"/>
        <v>0</v>
      </c>
      <c r="AN492" s="43">
        <f t="shared" si="730"/>
        <v>0</v>
      </c>
      <c r="AO492" s="43">
        <f t="shared" si="731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9">
        <f>SUMIF(Dec!$A:$A,TB!$A493,Dec!$H:$H)</f>
        <v>0</v>
      </c>
      <c r="O493" s="188"/>
      <c r="P493" s="188"/>
      <c r="Q493" s="183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720"/>
        <v>0</v>
      </c>
      <c r="AE493" s="43">
        <f t="shared" si="721"/>
        <v>0</v>
      </c>
      <c r="AF493" s="43">
        <f t="shared" si="722"/>
        <v>0</v>
      </c>
      <c r="AG493" s="43">
        <f t="shared" si="723"/>
        <v>0</v>
      </c>
      <c r="AH493" s="43">
        <f t="shared" si="724"/>
        <v>0</v>
      </c>
      <c r="AI493" s="43">
        <f t="shared" si="725"/>
        <v>0</v>
      </c>
      <c r="AJ493" s="43">
        <f t="shared" si="726"/>
        <v>0</v>
      </c>
      <c r="AK493" s="43">
        <f t="shared" si="727"/>
        <v>0</v>
      </c>
      <c r="AL493" s="43">
        <f t="shared" si="728"/>
        <v>0</v>
      </c>
      <c r="AM493" s="43">
        <f t="shared" si="729"/>
        <v>0</v>
      </c>
      <c r="AN493" s="43">
        <f t="shared" si="730"/>
        <v>0</v>
      </c>
      <c r="AO493" s="43">
        <f t="shared" si="731"/>
        <v>0</v>
      </c>
    </row>
    <row r="494" spans="1:41" ht="16.399999999999999" customHeight="1">
      <c r="A494" s="13"/>
      <c r="B494" s="21"/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79">
        <f>SUMIF(Dec!$A:$A,TB!$A494,Dec!$H:$H)</f>
        <v>0</v>
      </c>
      <c r="O494" s="188"/>
      <c r="P494" s="188"/>
      <c r="Q494" s="183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720"/>
        <v>0</v>
      </c>
      <c r="AE494" s="43">
        <f t="shared" si="721"/>
        <v>0</v>
      </c>
      <c r="AF494" s="43">
        <f t="shared" si="722"/>
        <v>0</v>
      </c>
      <c r="AG494" s="43">
        <f t="shared" si="723"/>
        <v>0</v>
      </c>
      <c r="AH494" s="43">
        <f t="shared" si="724"/>
        <v>0</v>
      </c>
      <c r="AI494" s="43">
        <f t="shared" si="725"/>
        <v>0</v>
      </c>
      <c r="AJ494" s="43">
        <f t="shared" si="726"/>
        <v>0</v>
      </c>
      <c r="AK494" s="43">
        <f t="shared" si="727"/>
        <v>0</v>
      </c>
      <c r="AL494" s="43">
        <f t="shared" si="728"/>
        <v>0</v>
      </c>
      <c r="AM494" s="43">
        <f t="shared" si="729"/>
        <v>0</v>
      </c>
      <c r="AN494" s="43">
        <f t="shared" si="730"/>
        <v>0</v>
      </c>
      <c r="AO494" s="43">
        <f t="shared" si="731"/>
        <v>0</v>
      </c>
    </row>
    <row r="495" spans="1:41" ht="16.399999999999999" customHeight="1">
      <c r="A495" s="17" t="s">
        <v>78</v>
      </c>
      <c r="B495" s="18"/>
      <c r="C495" s="19">
        <f t="shared" ref="C495" si="732">ROUND(SUM(C416:C494),2)</f>
        <v>284737.5</v>
      </c>
      <c r="D495" s="19">
        <f t="shared" ref="D495:N495" si="733">ROUND(SUM(D416:D494),2)</f>
        <v>684059.08</v>
      </c>
      <c r="E495" s="19">
        <f t="shared" si="733"/>
        <v>977945.81</v>
      </c>
      <c r="F495" s="19">
        <f t="shared" si="733"/>
        <v>1313644.68</v>
      </c>
      <c r="G495" s="19">
        <f t="shared" si="733"/>
        <v>1680591.12</v>
      </c>
      <c r="H495" s="19">
        <f t="shared" si="733"/>
        <v>1875614.86</v>
      </c>
      <c r="I495" s="19">
        <f t="shared" si="733"/>
        <v>1875614.86</v>
      </c>
      <c r="J495" s="19">
        <f t="shared" si="733"/>
        <v>1875614.86</v>
      </c>
      <c r="K495" s="19">
        <f t="shared" si="733"/>
        <v>1875614.86</v>
      </c>
      <c r="L495" s="19">
        <f t="shared" si="733"/>
        <v>1875614.86</v>
      </c>
      <c r="M495" s="19">
        <f t="shared" si="733"/>
        <v>1875614.86</v>
      </c>
      <c r="N495" s="172">
        <f t="shared" si="733"/>
        <v>1875614.86</v>
      </c>
      <c r="O495" s="177"/>
      <c r="P495" s="177"/>
      <c r="Q495" s="173">
        <v>839445.58</v>
      </c>
      <c r="R495" s="19">
        <v>1536411.73</v>
      </c>
      <c r="S495" s="19">
        <v>2335397.9</v>
      </c>
      <c r="T495" s="19">
        <v>2906783.26</v>
      </c>
      <c r="U495" s="19">
        <v>3466938.45</v>
      </c>
      <c r="V495" s="19">
        <v>4094049.39</v>
      </c>
      <c r="W495" s="19">
        <v>4506618.97</v>
      </c>
      <c r="X495" s="19">
        <v>5012960.57</v>
      </c>
      <c r="Y495" s="19">
        <v>5244640</v>
      </c>
      <c r="Z495" s="19">
        <v>5638471.0999999996</v>
      </c>
      <c r="AA495" s="19">
        <v>6090731.9299999997</v>
      </c>
      <c r="AB495" s="19">
        <v>6461213.2599999998</v>
      </c>
      <c r="AD495" s="19">
        <f t="shared" ref="AD495" si="734">ROUND(SUM(AD416:AD494),2)</f>
        <v>7167412.3499999996</v>
      </c>
      <c r="AE495" s="19">
        <f t="shared" ref="AE495:AO495" si="735">ROUND(SUM(AE416:AE494),2)</f>
        <v>17188420.91</v>
      </c>
      <c r="AF495" s="19">
        <f t="shared" si="735"/>
        <v>24633868.18</v>
      </c>
      <c r="AG495" s="19">
        <f t="shared" si="735"/>
        <v>33190809.210000001</v>
      </c>
      <c r="AH495" s="19">
        <f t="shared" si="735"/>
        <v>42527358.289999999</v>
      </c>
      <c r="AI495" s="19">
        <f t="shared" si="735"/>
        <v>47499008.520000003</v>
      </c>
      <c r="AJ495" s="19">
        <f t="shared" si="735"/>
        <v>47499008.520000003</v>
      </c>
      <c r="AK495" s="19">
        <f t="shared" si="735"/>
        <v>47499008.520000003</v>
      </c>
      <c r="AL495" s="19">
        <f t="shared" si="735"/>
        <v>47499008.520000003</v>
      </c>
      <c r="AM495" s="19">
        <f t="shared" si="735"/>
        <v>47499008.520000003</v>
      </c>
      <c r="AN495" s="19">
        <f t="shared" si="735"/>
        <v>47499008.520000003</v>
      </c>
      <c r="AO495" s="217">
        <f t="shared" si="735"/>
        <v>47499008.520000003</v>
      </c>
    </row>
    <row r="496" spans="1:41" ht="16.399999999999999" customHeight="1">
      <c r="A496" s="20"/>
      <c r="B496" s="14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9">
        <f>SUMIF(Dec!$A:$A,TB!$A496,Dec!$H:$H)</f>
        <v>0</v>
      </c>
      <c r="O496" s="188"/>
      <c r="P496" s="188"/>
      <c r="Q496" s="183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ref="AD496:AD499" si="736">ROUND(C496*AD$2,2)</f>
        <v>0</v>
      </c>
      <c r="AE496" s="43">
        <f t="shared" ref="AE496:AE499" si="737">ROUND(D496*AE$2,2)</f>
        <v>0</v>
      </c>
      <c r="AF496" s="43">
        <f t="shared" ref="AF496:AF499" si="738">ROUND(E496*AF$2,2)</f>
        <v>0</v>
      </c>
      <c r="AG496" s="43">
        <f t="shared" ref="AG496:AG499" si="739">ROUND(F496*AG$2,2)</f>
        <v>0</v>
      </c>
      <c r="AH496" s="43">
        <f t="shared" ref="AH496:AH499" si="740">ROUND(G496*AH$2,2)</f>
        <v>0</v>
      </c>
      <c r="AI496" s="43">
        <f t="shared" ref="AI496:AI499" si="741">ROUND(H496*AI$2,2)</f>
        <v>0</v>
      </c>
      <c r="AJ496" s="43">
        <f t="shared" ref="AJ496:AJ499" si="742">ROUND(I496*AJ$2,2)</f>
        <v>0</v>
      </c>
      <c r="AK496" s="43">
        <f t="shared" ref="AK496:AK499" si="743">ROUND(J496*AK$2,2)</f>
        <v>0</v>
      </c>
      <c r="AL496" s="43">
        <f t="shared" ref="AL496:AL499" si="744">ROUND(K496*AL$2,2)</f>
        <v>0</v>
      </c>
      <c r="AM496" s="43">
        <f t="shared" ref="AM496:AM499" si="745">ROUND(L496*AM$2,2)</f>
        <v>0</v>
      </c>
      <c r="AN496" s="43">
        <f t="shared" ref="AN496:AN499" si="746">ROUND(M496*AN$2,2)</f>
        <v>0</v>
      </c>
      <c r="AO496" s="43">
        <f t="shared" ref="AO496:AO499" si="747">ROUND(N496*AO$2,2)</f>
        <v>0</v>
      </c>
    </row>
    <row r="497" spans="1:41" ht="16.399999999999999" customHeight="1">
      <c r="A497" s="13">
        <v>60001</v>
      </c>
      <c r="B497" s="21" t="s">
        <v>392</v>
      </c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79">
        <f>SUMIF(Dec!$A:$A,TB!$A497,Dec!$H:$H)</f>
        <v>0</v>
      </c>
      <c r="O497" s="188"/>
      <c r="P497" s="188"/>
      <c r="Q497" s="183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736"/>
        <v>0</v>
      </c>
      <c r="AE497" s="43">
        <f t="shared" si="737"/>
        <v>0</v>
      </c>
      <c r="AF497" s="43">
        <f t="shared" si="738"/>
        <v>0</v>
      </c>
      <c r="AG497" s="43">
        <f t="shared" si="739"/>
        <v>0</v>
      </c>
      <c r="AH497" s="43">
        <f t="shared" si="740"/>
        <v>0</v>
      </c>
      <c r="AI497" s="43">
        <f t="shared" si="741"/>
        <v>0</v>
      </c>
      <c r="AJ497" s="43">
        <f t="shared" si="742"/>
        <v>0</v>
      </c>
      <c r="AK497" s="43">
        <f t="shared" si="743"/>
        <v>0</v>
      </c>
      <c r="AL497" s="43">
        <f t="shared" si="744"/>
        <v>0</v>
      </c>
      <c r="AM497" s="43">
        <f t="shared" si="745"/>
        <v>0</v>
      </c>
      <c r="AN497" s="43">
        <f t="shared" si="746"/>
        <v>0</v>
      </c>
      <c r="AO497" s="43">
        <f t="shared" si="747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9">
        <f>SUMIF(Dec!$A:$A,TB!$A498,Dec!$H:$H)</f>
        <v>0</v>
      </c>
      <c r="O498" s="188"/>
      <c r="P498" s="188"/>
      <c r="Q498" s="183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736"/>
        <v>0</v>
      </c>
      <c r="AE498" s="43">
        <f t="shared" si="737"/>
        <v>0</v>
      </c>
      <c r="AF498" s="43">
        <f t="shared" si="738"/>
        <v>0</v>
      </c>
      <c r="AG498" s="43">
        <f t="shared" si="739"/>
        <v>0</v>
      </c>
      <c r="AH498" s="43">
        <f t="shared" si="740"/>
        <v>0</v>
      </c>
      <c r="AI498" s="43">
        <f t="shared" si="741"/>
        <v>0</v>
      </c>
      <c r="AJ498" s="43">
        <f t="shared" si="742"/>
        <v>0</v>
      </c>
      <c r="AK498" s="43">
        <f t="shared" si="743"/>
        <v>0</v>
      </c>
      <c r="AL498" s="43">
        <f t="shared" si="744"/>
        <v>0</v>
      </c>
      <c r="AM498" s="43">
        <f t="shared" si="745"/>
        <v>0</v>
      </c>
      <c r="AN498" s="43">
        <f t="shared" si="746"/>
        <v>0</v>
      </c>
      <c r="AO498" s="43">
        <f t="shared" si="747"/>
        <v>0</v>
      </c>
    </row>
    <row r="499" spans="1:41" ht="16.399999999999999" customHeight="1">
      <c r="A499" s="13"/>
      <c r="B499" s="21"/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79">
        <f>SUMIF(Dec!$A:$A,TB!$A499,Dec!$H:$H)</f>
        <v>0</v>
      </c>
      <c r="O499" s="188"/>
      <c r="P499" s="188"/>
      <c r="Q499" s="183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736"/>
        <v>0</v>
      </c>
      <c r="AE499" s="43">
        <f t="shared" si="737"/>
        <v>0</v>
      </c>
      <c r="AF499" s="43">
        <f t="shared" si="738"/>
        <v>0</v>
      </c>
      <c r="AG499" s="43">
        <f t="shared" si="739"/>
        <v>0</v>
      </c>
      <c r="AH499" s="43">
        <f t="shared" si="740"/>
        <v>0</v>
      </c>
      <c r="AI499" s="43">
        <f t="shared" si="741"/>
        <v>0</v>
      </c>
      <c r="AJ499" s="43">
        <f t="shared" si="742"/>
        <v>0</v>
      </c>
      <c r="AK499" s="43">
        <f t="shared" si="743"/>
        <v>0</v>
      </c>
      <c r="AL499" s="43">
        <f t="shared" si="744"/>
        <v>0</v>
      </c>
      <c r="AM499" s="43">
        <f t="shared" si="745"/>
        <v>0</v>
      </c>
      <c r="AN499" s="43">
        <f t="shared" si="746"/>
        <v>0</v>
      </c>
      <c r="AO499" s="43">
        <f t="shared" si="747"/>
        <v>0</v>
      </c>
    </row>
    <row r="500" spans="1:41" ht="16.399999999999999" customHeight="1">
      <c r="A500" s="17" t="s">
        <v>80</v>
      </c>
      <c r="B500" s="18"/>
      <c r="C500" s="19">
        <f t="shared" ref="C500" si="748">ROUND(SUM(C496:C499),2)</f>
        <v>0</v>
      </c>
      <c r="D500" s="19">
        <f t="shared" ref="D500:N500" si="749">ROUND(SUM(D496:D499),2)</f>
        <v>0</v>
      </c>
      <c r="E500" s="19">
        <f t="shared" si="749"/>
        <v>0</v>
      </c>
      <c r="F500" s="19">
        <f t="shared" si="749"/>
        <v>0</v>
      </c>
      <c r="G500" s="19">
        <f t="shared" si="749"/>
        <v>0</v>
      </c>
      <c r="H500" s="19">
        <f t="shared" si="749"/>
        <v>0</v>
      </c>
      <c r="I500" s="19">
        <f t="shared" si="749"/>
        <v>0</v>
      </c>
      <c r="J500" s="19">
        <f t="shared" si="749"/>
        <v>0</v>
      </c>
      <c r="K500" s="19">
        <f t="shared" si="749"/>
        <v>0</v>
      </c>
      <c r="L500" s="19">
        <f t="shared" si="749"/>
        <v>0</v>
      </c>
      <c r="M500" s="19">
        <f t="shared" si="749"/>
        <v>0</v>
      </c>
      <c r="N500" s="172">
        <f t="shared" si="749"/>
        <v>0</v>
      </c>
      <c r="O500" s="177"/>
      <c r="P500" s="177"/>
      <c r="Q500" s="173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" si="750">ROUND(SUM(AD496:AD499),2)</f>
        <v>0</v>
      </c>
      <c r="AE500" s="19">
        <f t="shared" ref="AE500:AO500" si="751">ROUND(SUM(AE496:AE499),2)</f>
        <v>0</v>
      </c>
      <c r="AF500" s="19">
        <f t="shared" si="751"/>
        <v>0</v>
      </c>
      <c r="AG500" s="19">
        <f t="shared" si="751"/>
        <v>0</v>
      </c>
      <c r="AH500" s="19">
        <f t="shared" si="751"/>
        <v>0</v>
      </c>
      <c r="AI500" s="19">
        <f t="shared" si="751"/>
        <v>0</v>
      </c>
      <c r="AJ500" s="19">
        <f t="shared" si="751"/>
        <v>0</v>
      </c>
      <c r="AK500" s="19">
        <f t="shared" si="751"/>
        <v>0</v>
      </c>
      <c r="AL500" s="19">
        <f t="shared" si="751"/>
        <v>0</v>
      </c>
      <c r="AM500" s="19">
        <f t="shared" si="751"/>
        <v>0</v>
      </c>
      <c r="AN500" s="19">
        <f t="shared" si="751"/>
        <v>0</v>
      </c>
      <c r="AO500" s="217">
        <f t="shared" si="751"/>
        <v>0</v>
      </c>
    </row>
    <row r="501" spans="1:41" ht="16.399999999999999" customHeight="1">
      <c r="A501" s="20"/>
      <c r="B501" s="14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9">
        <f>SUMIF(Dec!$A:$A,TB!$A501,Dec!$H:$H)</f>
        <v>0</v>
      </c>
      <c r="O501" s="188"/>
      <c r="P501" s="188"/>
      <c r="Q501" s="183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ref="AD501:AD506" si="752">ROUND(C501*AD$2,2)</f>
        <v>0</v>
      </c>
      <c r="AE501" s="43">
        <f t="shared" ref="AE501:AE506" si="753">ROUND(D501*AE$2,2)</f>
        <v>0</v>
      </c>
      <c r="AF501" s="43">
        <f t="shared" ref="AF501:AF506" si="754">ROUND(E501*AF$2,2)</f>
        <v>0</v>
      </c>
      <c r="AG501" s="43">
        <f t="shared" ref="AG501:AG506" si="755">ROUND(F501*AG$2,2)</f>
        <v>0</v>
      </c>
      <c r="AH501" s="43">
        <f t="shared" ref="AH501:AH506" si="756">ROUND(G501*AH$2,2)</f>
        <v>0</v>
      </c>
      <c r="AI501" s="43">
        <f t="shared" ref="AI501:AI506" si="757">ROUND(H501*AI$2,2)</f>
        <v>0</v>
      </c>
      <c r="AJ501" s="43">
        <f t="shared" ref="AJ501:AJ506" si="758">ROUND(I501*AJ$2,2)</f>
        <v>0</v>
      </c>
      <c r="AK501" s="43">
        <f t="shared" ref="AK501:AK506" si="759">ROUND(J501*AK$2,2)</f>
        <v>0</v>
      </c>
      <c r="AL501" s="43">
        <f t="shared" ref="AL501:AL506" si="760">ROUND(K501*AL$2,2)</f>
        <v>0</v>
      </c>
      <c r="AM501" s="43">
        <f t="shared" ref="AM501:AM506" si="761">ROUND(L501*AM$2,2)</f>
        <v>0</v>
      </c>
      <c r="AN501" s="43">
        <f t="shared" ref="AN501:AN506" si="762">ROUND(M501*AN$2,2)</f>
        <v>0</v>
      </c>
      <c r="AO501" s="43">
        <f t="shared" ref="AO501:AO506" si="763">ROUND(N501*AO$2,2)</f>
        <v>0</v>
      </c>
    </row>
    <row r="502" spans="1:41" ht="16.399999999999999" customHeight="1">
      <c r="A502" s="20">
        <v>60002</v>
      </c>
      <c r="B502" s="14" t="s">
        <v>393</v>
      </c>
      <c r="C502" s="43">
        <f>SUMIF(Jan!$A:$A,TB!$A502,Jan!$H:$H)</f>
        <v>51841.03</v>
      </c>
      <c r="D502" s="43">
        <f>SUMIF(Feb!$A:$A,TB!$A502,Feb!$H:$H)</f>
        <v>-6342.22</v>
      </c>
      <c r="E502" s="43">
        <f>SUMIF(Mar!$A:$A,TB!$A502,Mar!$H:$H)</f>
        <v>-8178.22</v>
      </c>
      <c r="F502" s="43">
        <f>SUMIF(Apr!$A:$A,TB!$A502,Apr!$H:$H)</f>
        <v>-8178.22</v>
      </c>
      <c r="G502" s="43">
        <f>SUMIF(May!$A:$A,TB!$A502,May!$H:$H)</f>
        <v>-8178.22</v>
      </c>
      <c r="H502" s="43">
        <f>SUMIF(Jun!$A:$A,TB!$A502,Jun!$H:$H)</f>
        <v>-9689.9</v>
      </c>
      <c r="I502" s="43">
        <f>SUMIF(Jul!$A:$A,TB!$A502,Jul!$H:$H)</f>
        <v>-9689.9</v>
      </c>
      <c r="J502" s="43">
        <f>SUMIF(Aug!$A:$A,TB!$A502,Aug!$H:$H)</f>
        <v>-9689.9</v>
      </c>
      <c r="K502" s="43">
        <f>SUMIF(Sep!$A:$A,TB!$A502,Sep!$H:$H)</f>
        <v>-9689.9</v>
      </c>
      <c r="L502" s="43">
        <f>SUMIF(Oct!$A:$A,TB!$A502,Oct!$H:$H)</f>
        <v>-9689.9</v>
      </c>
      <c r="M502" s="43">
        <f>SUMIF(Nov!$A:$A,TB!$A502,Nov!$H:$H)</f>
        <v>-9689.9</v>
      </c>
      <c r="N502" s="179">
        <f>SUMIF(Dec!$A:$A,TB!$A502,Dec!$H:$H)</f>
        <v>-9689.9</v>
      </c>
      <c r="O502" s="188"/>
      <c r="P502" s="188"/>
      <c r="Q502" s="183">
        <v>50740.61</v>
      </c>
      <c r="R502" s="43">
        <v>-2938.12</v>
      </c>
      <c r="S502" s="43">
        <v>-7480.66</v>
      </c>
      <c r="T502" s="43">
        <v>-7480.66</v>
      </c>
      <c r="U502" s="43">
        <v>-7480.66</v>
      </c>
      <c r="V502" s="43">
        <v>-7480.66</v>
      </c>
      <c r="W502" s="43">
        <v>-7480.66</v>
      </c>
      <c r="X502" s="43">
        <v>-7480.66</v>
      </c>
      <c r="Y502" s="43">
        <v>-7480.66</v>
      </c>
      <c r="Z502" s="43">
        <v>-7480.66</v>
      </c>
      <c r="AA502" s="43">
        <v>-7480.66</v>
      </c>
      <c r="AB502" s="43">
        <v>-60190.89</v>
      </c>
      <c r="AD502" s="43">
        <f t="shared" si="752"/>
        <v>1304942.4099999999</v>
      </c>
      <c r="AE502" s="43">
        <f t="shared" si="753"/>
        <v>-159361.60000000001</v>
      </c>
      <c r="AF502" s="43">
        <f t="shared" si="754"/>
        <v>-206004.45</v>
      </c>
      <c r="AG502" s="43">
        <f t="shared" si="755"/>
        <v>-206632.54</v>
      </c>
      <c r="AH502" s="43">
        <f t="shared" si="756"/>
        <v>-206949.86</v>
      </c>
      <c r="AI502" s="43">
        <f t="shared" si="757"/>
        <v>-245391.87</v>
      </c>
      <c r="AJ502" s="43">
        <f t="shared" si="758"/>
        <v>-245391.87</v>
      </c>
      <c r="AK502" s="43">
        <f t="shared" si="759"/>
        <v>-245391.87</v>
      </c>
      <c r="AL502" s="43">
        <f t="shared" si="760"/>
        <v>-245391.87</v>
      </c>
      <c r="AM502" s="43">
        <f t="shared" si="761"/>
        <v>-245391.87</v>
      </c>
      <c r="AN502" s="43">
        <f t="shared" si="762"/>
        <v>-245391.87</v>
      </c>
      <c r="AO502" s="43">
        <f t="shared" si="763"/>
        <v>-245391.87</v>
      </c>
    </row>
    <row r="503" spans="1:41" ht="16.399999999999999" customHeight="1">
      <c r="A503" s="20">
        <v>60003</v>
      </c>
      <c r="B503" s="14" t="s">
        <v>394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-1311.49</v>
      </c>
      <c r="F503" s="43">
        <f>SUMIF(Apr!$A:$A,TB!$A503,Apr!$H:$H)</f>
        <v>-1311.49</v>
      </c>
      <c r="G503" s="43">
        <f>SUMIF(May!$A:$A,TB!$A503,May!$H:$H)</f>
        <v>-3311.49</v>
      </c>
      <c r="H503" s="43">
        <f>SUMIF(Jun!$A:$A,TB!$A503,Jun!$H:$H)</f>
        <v>-3311.49</v>
      </c>
      <c r="I503" s="43">
        <f>SUMIF(Jul!$A:$A,TB!$A503,Jul!$H:$H)</f>
        <v>-3311.49</v>
      </c>
      <c r="J503" s="43">
        <f>SUMIF(Aug!$A:$A,TB!$A503,Aug!$H:$H)</f>
        <v>-3311.49</v>
      </c>
      <c r="K503" s="43">
        <f>SUMIF(Sep!$A:$A,TB!$A503,Sep!$H:$H)</f>
        <v>-3311.49</v>
      </c>
      <c r="L503" s="43">
        <f>SUMIF(Oct!$A:$A,TB!$A503,Oct!$H:$H)</f>
        <v>-3311.49</v>
      </c>
      <c r="M503" s="43">
        <f>SUMIF(Nov!$A:$A,TB!$A503,Nov!$H:$H)</f>
        <v>-3311.49</v>
      </c>
      <c r="N503" s="179">
        <f>SUMIF(Dec!$A:$A,TB!$A503,Dec!$H:$H)</f>
        <v>-3311.49</v>
      </c>
      <c r="O503" s="188"/>
      <c r="P503" s="188"/>
      <c r="Q503" s="183">
        <v>0</v>
      </c>
      <c r="R503" s="43">
        <v>0</v>
      </c>
      <c r="S503" s="43">
        <v>-550.87</v>
      </c>
      <c r="T503" s="43">
        <v>-550.87</v>
      </c>
      <c r="U503" s="43">
        <v>-550.87</v>
      </c>
      <c r="V503" s="43">
        <v>-550.87</v>
      </c>
      <c r="W503" s="43">
        <v>-550.87</v>
      </c>
      <c r="X503" s="43">
        <v>-2550.87</v>
      </c>
      <c r="Y503" s="43">
        <v>-3474.45</v>
      </c>
      <c r="Z503" s="43">
        <v>-3474.45</v>
      </c>
      <c r="AA503" s="43">
        <v>-3474.45</v>
      </c>
      <c r="AB503" s="43">
        <v>-3474.45</v>
      </c>
      <c r="AD503" s="43">
        <f t="shared" si="752"/>
        <v>0</v>
      </c>
      <c r="AE503" s="43">
        <f t="shared" si="753"/>
        <v>0</v>
      </c>
      <c r="AF503" s="43">
        <f t="shared" si="754"/>
        <v>-33035.65</v>
      </c>
      <c r="AG503" s="43">
        <f t="shared" si="755"/>
        <v>-33136.370000000003</v>
      </c>
      <c r="AH503" s="43">
        <f t="shared" si="756"/>
        <v>-83797.25</v>
      </c>
      <c r="AI503" s="43">
        <f t="shared" si="757"/>
        <v>-83861.83</v>
      </c>
      <c r="AJ503" s="43">
        <f t="shared" si="758"/>
        <v>-83861.83</v>
      </c>
      <c r="AK503" s="43">
        <f t="shared" si="759"/>
        <v>-83861.83</v>
      </c>
      <c r="AL503" s="43">
        <f t="shared" si="760"/>
        <v>-83861.83</v>
      </c>
      <c r="AM503" s="43">
        <f t="shared" si="761"/>
        <v>-83861.83</v>
      </c>
      <c r="AN503" s="43">
        <f t="shared" si="762"/>
        <v>-83861.83</v>
      </c>
      <c r="AO503" s="43">
        <f t="shared" si="763"/>
        <v>-83861.83</v>
      </c>
    </row>
    <row r="504" spans="1:41" ht="16.399999999999999" customHeight="1">
      <c r="A504" s="20">
        <v>60004</v>
      </c>
      <c r="B504" s="14" t="s">
        <v>395</v>
      </c>
      <c r="C504" s="43">
        <f>SUMIF(Jan!$A:$A,TB!$A504,Jan!$H:$H)</f>
        <v>-5250.7</v>
      </c>
      <c r="D504" s="43">
        <f>SUMIF(Feb!$A:$A,TB!$A504,Feb!$H:$H)</f>
        <v>-10778.72</v>
      </c>
      <c r="E504" s="43">
        <f>SUMIF(Mar!$A:$A,TB!$A504,Mar!$H:$H)</f>
        <v>-16365.33</v>
      </c>
      <c r="F504" s="43">
        <f>SUMIF(Apr!$A:$A,TB!$A504,Apr!$H:$H)</f>
        <v>-21847.439999999999</v>
      </c>
      <c r="G504" s="43">
        <f>SUMIF(May!$A:$A,TB!$A504,May!$H:$H)</f>
        <v>-27302.35</v>
      </c>
      <c r="H504" s="43">
        <f>SUMIF(Jun!$A:$A,TB!$A504,Jun!$H:$H)</f>
        <v>-33014.160000000003</v>
      </c>
      <c r="I504" s="43">
        <f>SUMIF(Jul!$A:$A,TB!$A504,Jul!$H:$H)</f>
        <v>-33014.160000000003</v>
      </c>
      <c r="J504" s="43">
        <f>SUMIF(Aug!$A:$A,TB!$A504,Aug!$H:$H)</f>
        <v>-33014.160000000003</v>
      </c>
      <c r="K504" s="43">
        <f>SUMIF(Sep!$A:$A,TB!$A504,Sep!$H:$H)</f>
        <v>-33014.160000000003</v>
      </c>
      <c r="L504" s="43">
        <f>SUMIF(Oct!$A:$A,TB!$A504,Oct!$H:$H)</f>
        <v>-33014.160000000003</v>
      </c>
      <c r="M504" s="43">
        <f>SUMIF(Nov!$A:$A,TB!$A504,Nov!$H:$H)</f>
        <v>-33014.160000000003</v>
      </c>
      <c r="N504" s="179">
        <f>SUMIF(Dec!$A:$A,TB!$A504,Dec!$H:$H)</f>
        <v>-33014.160000000003</v>
      </c>
      <c r="O504" s="188"/>
      <c r="P504" s="188"/>
      <c r="Q504" s="183">
        <v>-6960.22</v>
      </c>
      <c r="R504" s="43">
        <v>-13700.76</v>
      </c>
      <c r="S504" s="43">
        <v>-23440.16</v>
      </c>
      <c r="T504" s="43">
        <v>-28947.19</v>
      </c>
      <c r="U504" s="43">
        <v>-34844.19</v>
      </c>
      <c r="V504" s="43">
        <v>-40664.410000000003</v>
      </c>
      <c r="W504" s="43">
        <v>-45842.99</v>
      </c>
      <c r="X504" s="43">
        <v>-51566.58</v>
      </c>
      <c r="Y504" s="43">
        <v>-57445.51</v>
      </c>
      <c r="Z504" s="43">
        <v>-63034.49</v>
      </c>
      <c r="AA504" s="43">
        <v>-68342.87</v>
      </c>
      <c r="AB504" s="43">
        <v>-77826.179999999993</v>
      </c>
      <c r="AD504" s="43">
        <f t="shared" si="752"/>
        <v>-132170.62</v>
      </c>
      <c r="AE504" s="43">
        <f t="shared" si="753"/>
        <v>-270837.98</v>
      </c>
      <c r="AF504" s="43">
        <f t="shared" si="754"/>
        <v>-412232.84</v>
      </c>
      <c r="AG504" s="43">
        <f t="shared" si="755"/>
        <v>-552001.79</v>
      </c>
      <c r="AH504" s="43">
        <f t="shared" si="756"/>
        <v>-690885.97</v>
      </c>
      <c r="AI504" s="43">
        <f t="shared" si="757"/>
        <v>-836067.09</v>
      </c>
      <c r="AJ504" s="43">
        <f t="shared" si="758"/>
        <v>-836067.09</v>
      </c>
      <c r="AK504" s="43">
        <f t="shared" si="759"/>
        <v>-836067.09</v>
      </c>
      <c r="AL504" s="43">
        <f t="shared" si="760"/>
        <v>-836067.09</v>
      </c>
      <c r="AM504" s="43">
        <f t="shared" si="761"/>
        <v>-836067.09</v>
      </c>
      <c r="AN504" s="43">
        <f t="shared" si="762"/>
        <v>-836067.09</v>
      </c>
      <c r="AO504" s="43">
        <f t="shared" si="763"/>
        <v>-836067.09</v>
      </c>
    </row>
    <row r="505" spans="1:41" ht="16.399999999999999" customHeight="1">
      <c r="A505" s="13">
        <v>60005</v>
      </c>
      <c r="B505" s="21" t="s">
        <v>396</v>
      </c>
      <c r="C505" s="43">
        <f>SUMIF(Jan!$A:$A,TB!$A505,Jan!$H:$H)</f>
        <v>-260515.22</v>
      </c>
      <c r="D505" s="43">
        <f>SUMIF(Feb!$A:$A,TB!$A505,Feb!$H:$H)</f>
        <v>-452282.62</v>
      </c>
      <c r="E505" s="43">
        <f>SUMIF(Mar!$A:$A,TB!$A505,Mar!$H:$H)</f>
        <v>-643820.62</v>
      </c>
      <c r="F505" s="43">
        <f>SUMIF(Apr!$A:$A,TB!$A505,Apr!$H:$H)</f>
        <v>-835062.62</v>
      </c>
      <c r="G505" s="43">
        <f>SUMIF(May!$A:$A,TB!$A505,May!$H:$H)</f>
        <v>-1021197.52</v>
      </c>
      <c r="H505" s="43">
        <f>SUMIF(Jun!$A:$A,TB!$A505,Jun!$H:$H)</f>
        <v>-1265815.02</v>
      </c>
      <c r="I505" s="43">
        <f>SUMIF(Jul!$A:$A,TB!$A505,Jul!$H:$H)</f>
        <v>-1265815.02</v>
      </c>
      <c r="J505" s="43">
        <f>SUMIF(Aug!$A:$A,TB!$A505,Aug!$H:$H)</f>
        <v>-1265815.02</v>
      </c>
      <c r="K505" s="43">
        <f>SUMIF(Sep!$A:$A,TB!$A505,Sep!$H:$H)</f>
        <v>-1265815.02</v>
      </c>
      <c r="L505" s="43">
        <f>SUMIF(Oct!$A:$A,TB!$A505,Oct!$H:$H)</f>
        <v>-1265815.02</v>
      </c>
      <c r="M505" s="43">
        <f>SUMIF(Nov!$A:$A,TB!$A505,Nov!$H:$H)</f>
        <v>-1265815.02</v>
      </c>
      <c r="N505" s="179">
        <f>SUMIF(Dec!$A:$A,TB!$A505,Dec!$H:$H)</f>
        <v>-1265815.02</v>
      </c>
      <c r="O505" s="188"/>
      <c r="P505" s="188"/>
      <c r="Q505" s="183">
        <v>-176907.2</v>
      </c>
      <c r="R505" s="43">
        <v>-335661.5</v>
      </c>
      <c r="S505" s="43">
        <v>-511054.28</v>
      </c>
      <c r="T505" s="43">
        <v>-663251.48</v>
      </c>
      <c r="U505" s="43">
        <v>-815747.88</v>
      </c>
      <c r="V505" s="43">
        <v>-1033873.78</v>
      </c>
      <c r="W505" s="43">
        <v>-1208303.28</v>
      </c>
      <c r="X505" s="43">
        <v>-1382325.08</v>
      </c>
      <c r="Y505" s="43">
        <v>-1555261.48</v>
      </c>
      <c r="Z505" s="43">
        <v>-1731462.68</v>
      </c>
      <c r="AA505" s="43">
        <v>-1908870.78</v>
      </c>
      <c r="AB505" s="43">
        <v>-2249892.88</v>
      </c>
      <c r="AD505" s="43">
        <f t="shared" si="752"/>
        <v>-6557689.1200000001</v>
      </c>
      <c r="AE505" s="43">
        <f t="shared" si="753"/>
        <v>-11364550.619999999</v>
      </c>
      <c r="AF505" s="43">
        <f t="shared" si="754"/>
        <v>-16217455.130000001</v>
      </c>
      <c r="AG505" s="43">
        <f t="shared" si="755"/>
        <v>-21098859.170000002</v>
      </c>
      <c r="AH505" s="43">
        <f t="shared" si="756"/>
        <v>-25841403.239999998</v>
      </c>
      <c r="AI505" s="43">
        <f t="shared" si="757"/>
        <v>-32056132.469999999</v>
      </c>
      <c r="AJ505" s="43">
        <f t="shared" si="758"/>
        <v>-32056132.469999999</v>
      </c>
      <c r="AK505" s="43">
        <f t="shared" si="759"/>
        <v>-32056132.469999999</v>
      </c>
      <c r="AL505" s="43">
        <f t="shared" si="760"/>
        <v>-32056132.469999999</v>
      </c>
      <c r="AM505" s="43">
        <f t="shared" si="761"/>
        <v>-32056132.469999999</v>
      </c>
      <c r="AN505" s="43">
        <f t="shared" si="762"/>
        <v>-32056132.469999999</v>
      </c>
      <c r="AO505" s="43">
        <f t="shared" si="763"/>
        <v>-32056132.469999999</v>
      </c>
    </row>
    <row r="506" spans="1:41" ht="16.399999999999999" customHeight="1">
      <c r="A506" s="13"/>
      <c r="B506" s="21"/>
      <c r="C506" s="43">
        <f>SUMIF(Jan!$A:$A,TB!$A506,Jan!$H:$H)</f>
        <v>0</v>
      </c>
      <c r="D506" s="43">
        <f>SUMIF(Feb!$A:$A,TB!$A506,Feb!$H:$H)</f>
        <v>0</v>
      </c>
      <c r="E506" s="43">
        <f>SUMIF(Mar!$A:$A,TB!$A506,Mar!$H:$H)</f>
        <v>0</v>
      </c>
      <c r="F506" s="43">
        <f>SUMIF(Apr!$A:$A,TB!$A506,Apr!$H:$H)</f>
        <v>0</v>
      </c>
      <c r="G506" s="43">
        <f>SUMIF(May!$A:$A,TB!$A506,May!$H:$H)</f>
        <v>0</v>
      </c>
      <c r="H506" s="43">
        <f>SUMIF(Jun!$A:$A,TB!$A506,Jun!$H:$H)</f>
        <v>0</v>
      </c>
      <c r="I506" s="43">
        <f>SUMIF(Jul!$A:$A,TB!$A506,Jul!$H:$H)</f>
        <v>0</v>
      </c>
      <c r="J506" s="43">
        <f>SUMIF(Aug!$A:$A,TB!$A506,Aug!$H:$H)</f>
        <v>0</v>
      </c>
      <c r="K506" s="43">
        <f>SUMIF(Sep!$A:$A,TB!$A506,Sep!$H:$H)</f>
        <v>0</v>
      </c>
      <c r="L506" s="43">
        <f>SUMIF(Oct!$A:$A,TB!$A506,Oct!$H:$H)</f>
        <v>0</v>
      </c>
      <c r="M506" s="43">
        <f>SUMIF(Nov!$A:$A,TB!$A506,Nov!$H:$H)</f>
        <v>0</v>
      </c>
      <c r="N506" s="179">
        <f>SUMIF(Dec!$A:$A,TB!$A506,Dec!$H:$H)</f>
        <v>0</v>
      </c>
      <c r="O506" s="188"/>
      <c r="P506" s="188"/>
      <c r="Q506" s="183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D506" s="43">
        <f t="shared" si="752"/>
        <v>0</v>
      </c>
      <c r="AE506" s="43">
        <f t="shared" si="753"/>
        <v>0</v>
      </c>
      <c r="AF506" s="43">
        <f t="shared" si="754"/>
        <v>0</v>
      </c>
      <c r="AG506" s="43">
        <f t="shared" si="755"/>
        <v>0</v>
      </c>
      <c r="AH506" s="43">
        <f t="shared" si="756"/>
        <v>0</v>
      </c>
      <c r="AI506" s="43">
        <f t="shared" si="757"/>
        <v>0</v>
      </c>
      <c r="AJ506" s="43">
        <f t="shared" si="758"/>
        <v>0</v>
      </c>
      <c r="AK506" s="43">
        <f t="shared" si="759"/>
        <v>0</v>
      </c>
      <c r="AL506" s="43">
        <f t="shared" si="760"/>
        <v>0</v>
      </c>
      <c r="AM506" s="43">
        <f t="shared" si="761"/>
        <v>0</v>
      </c>
      <c r="AN506" s="43">
        <f t="shared" si="762"/>
        <v>0</v>
      </c>
      <c r="AO506" s="43">
        <f t="shared" si="763"/>
        <v>0</v>
      </c>
    </row>
    <row r="507" spans="1:41" ht="16.399999999999999" customHeight="1">
      <c r="A507" s="17" t="s">
        <v>81</v>
      </c>
      <c r="B507" s="18"/>
      <c r="C507" s="19">
        <f t="shared" ref="C507" si="764">ROUND(SUM(C501:C506),2)</f>
        <v>-213924.89</v>
      </c>
      <c r="D507" s="19">
        <f t="shared" ref="D507:N507" si="765">ROUND(SUM(D501:D506),2)</f>
        <v>-469403.56</v>
      </c>
      <c r="E507" s="19">
        <f t="shared" si="765"/>
        <v>-669675.66</v>
      </c>
      <c r="F507" s="19">
        <f t="shared" si="765"/>
        <v>-866399.77</v>
      </c>
      <c r="G507" s="19">
        <f t="shared" si="765"/>
        <v>-1059989.58</v>
      </c>
      <c r="H507" s="19">
        <f t="shared" si="765"/>
        <v>-1311830.57</v>
      </c>
      <c r="I507" s="19">
        <f t="shared" si="765"/>
        <v>-1311830.57</v>
      </c>
      <c r="J507" s="19">
        <f t="shared" si="765"/>
        <v>-1311830.57</v>
      </c>
      <c r="K507" s="19">
        <f t="shared" si="765"/>
        <v>-1311830.57</v>
      </c>
      <c r="L507" s="19">
        <f t="shared" si="765"/>
        <v>-1311830.57</v>
      </c>
      <c r="M507" s="19">
        <f t="shared" si="765"/>
        <v>-1311830.57</v>
      </c>
      <c r="N507" s="172">
        <f t="shared" si="765"/>
        <v>-1311830.57</v>
      </c>
      <c r="O507" s="177"/>
      <c r="P507" s="177"/>
      <c r="Q507" s="173">
        <v>-133126.81</v>
      </c>
      <c r="R507" s="19">
        <v>-352300.38</v>
      </c>
      <c r="S507" s="19">
        <v>-542525.97</v>
      </c>
      <c r="T507" s="19">
        <v>-700230.2</v>
      </c>
      <c r="U507" s="19">
        <v>-858623.6</v>
      </c>
      <c r="V507" s="19">
        <v>-1082569.72</v>
      </c>
      <c r="W507" s="19">
        <v>-1262177.8</v>
      </c>
      <c r="X507" s="19">
        <v>-1443923.19</v>
      </c>
      <c r="Y507" s="19">
        <v>-1623662.1</v>
      </c>
      <c r="Z507" s="19">
        <v>-1805452.28</v>
      </c>
      <c r="AA507" s="19">
        <v>-1988168.76</v>
      </c>
      <c r="AB507" s="19">
        <v>-2391384.4</v>
      </c>
      <c r="AD507" s="19">
        <f t="shared" ref="AD507" si="766">ROUND(SUM(AD501:AD506),2)</f>
        <v>-5384917.3300000001</v>
      </c>
      <c r="AE507" s="19">
        <f t="shared" ref="AE507:AO507" si="767">ROUND(SUM(AE501:AE506),2)</f>
        <v>-11794750.199999999</v>
      </c>
      <c r="AF507" s="19">
        <f t="shared" si="767"/>
        <v>-16868728.07</v>
      </c>
      <c r="AG507" s="19">
        <f t="shared" si="767"/>
        <v>-21890629.870000001</v>
      </c>
      <c r="AH507" s="19">
        <f t="shared" si="767"/>
        <v>-26823036.32</v>
      </c>
      <c r="AI507" s="19">
        <f t="shared" si="767"/>
        <v>-33221453.260000002</v>
      </c>
      <c r="AJ507" s="19">
        <f t="shared" si="767"/>
        <v>-33221453.260000002</v>
      </c>
      <c r="AK507" s="19">
        <f t="shared" si="767"/>
        <v>-33221453.260000002</v>
      </c>
      <c r="AL507" s="19">
        <f t="shared" si="767"/>
        <v>-33221453.260000002</v>
      </c>
      <c r="AM507" s="19">
        <f t="shared" si="767"/>
        <v>-33221453.260000002</v>
      </c>
      <c r="AN507" s="19">
        <f t="shared" si="767"/>
        <v>-33221453.260000002</v>
      </c>
      <c r="AO507" s="217">
        <f t="shared" si="767"/>
        <v>-33221453.260000002</v>
      </c>
    </row>
    <row r="508" spans="1:41" ht="16.399999999999999" customHeight="1">
      <c r="A508" s="20"/>
      <c r="B508" s="14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9">
        <f>SUMIF(Dec!$A:$A,TB!$A508,Dec!$H:$H)</f>
        <v>0</v>
      </c>
      <c r="O508" s="188"/>
      <c r="P508" s="188"/>
      <c r="Q508" s="183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ref="AD508:AD513" si="768">ROUND(C508*AD$2,2)</f>
        <v>0</v>
      </c>
      <c r="AE508" s="43">
        <f t="shared" ref="AE508:AE513" si="769">ROUND(D508*AE$2,2)</f>
        <v>0</v>
      </c>
      <c r="AF508" s="43">
        <f t="shared" ref="AF508:AF513" si="770">ROUND(E508*AF$2,2)</f>
        <v>0</v>
      </c>
      <c r="AG508" s="43">
        <f t="shared" ref="AG508:AG513" si="771">ROUND(F508*AG$2,2)</f>
        <v>0</v>
      </c>
      <c r="AH508" s="43">
        <f t="shared" ref="AH508:AH513" si="772">ROUND(G508*AH$2,2)</f>
        <v>0</v>
      </c>
      <c r="AI508" s="43">
        <f t="shared" ref="AI508:AI513" si="773">ROUND(H508*AI$2,2)</f>
        <v>0</v>
      </c>
      <c r="AJ508" s="43">
        <f t="shared" ref="AJ508:AJ513" si="774">ROUND(I508*AJ$2,2)</f>
        <v>0</v>
      </c>
      <c r="AK508" s="43">
        <f t="shared" ref="AK508:AK513" si="775">ROUND(J508*AK$2,2)</f>
        <v>0</v>
      </c>
      <c r="AL508" s="43">
        <f t="shared" ref="AL508:AL513" si="776">ROUND(K508*AL$2,2)</f>
        <v>0</v>
      </c>
      <c r="AM508" s="43">
        <f t="shared" ref="AM508:AM513" si="777">ROUND(L508*AM$2,2)</f>
        <v>0</v>
      </c>
      <c r="AN508" s="43">
        <f t="shared" ref="AN508:AN513" si="778">ROUND(M508*AN$2,2)</f>
        <v>0</v>
      </c>
      <c r="AO508" s="43">
        <f t="shared" ref="AO508:AO513" si="779">ROUND(N508*AO$2,2)</f>
        <v>0</v>
      </c>
    </row>
    <row r="509" spans="1:41" ht="16.399999999999999" customHeight="1">
      <c r="A509" s="20">
        <v>95001</v>
      </c>
      <c r="B509" s="14" t="s">
        <v>397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9">
        <f>SUMIF(Dec!$A:$A,TB!$A509,Dec!$H:$H)</f>
        <v>0</v>
      </c>
      <c r="O509" s="188" t="s">
        <v>542</v>
      </c>
      <c r="P509" s="188"/>
      <c r="Q509" s="183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768"/>
        <v>0</v>
      </c>
      <c r="AE509" s="43">
        <f t="shared" si="769"/>
        <v>0</v>
      </c>
      <c r="AF509" s="43">
        <f t="shared" si="770"/>
        <v>0</v>
      </c>
      <c r="AG509" s="43">
        <f t="shared" si="771"/>
        <v>0</v>
      </c>
      <c r="AH509" s="43">
        <f t="shared" si="772"/>
        <v>0</v>
      </c>
      <c r="AI509" s="43">
        <f t="shared" si="773"/>
        <v>0</v>
      </c>
      <c r="AJ509" s="43">
        <f t="shared" si="774"/>
        <v>0</v>
      </c>
      <c r="AK509" s="43">
        <f t="shared" si="775"/>
        <v>0</v>
      </c>
      <c r="AL509" s="43">
        <f t="shared" si="776"/>
        <v>0</v>
      </c>
      <c r="AM509" s="43">
        <f t="shared" si="777"/>
        <v>0</v>
      </c>
      <c r="AN509" s="43">
        <f t="shared" si="778"/>
        <v>0</v>
      </c>
      <c r="AO509" s="43">
        <f t="shared" si="779"/>
        <v>0</v>
      </c>
    </row>
    <row r="510" spans="1:41" ht="16.399999999999999" customHeight="1">
      <c r="A510" s="20">
        <v>95002</v>
      </c>
      <c r="B510" s="14" t="s">
        <v>398</v>
      </c>
      <c r="C510" s="43">
        <f>SUMIF(Jan!$A:$A,TB!$A510,Jan!$H:$H)</f>
        <v>4696.22</v>
      </c>
      <c r="D510" s="43">
        <f>SUMIF(Feb!$A:$A,TB!$A510,Feb!$H:$H)</f>
        <v>5788.61</v>
      </c>
      <c r="E510" s="43">
        <f>SUMIF(Mar!$A:$A,TB!$A510,Mar!$H:$H)</f>
        <v>20278.52</v>
      </c>
      <c r="F510" s="43">
        <f>SUMIF(Apr!$A:$A,TB!$A510,Apr!$H:$H)</f>
        <v>21905.13</v>
      </c>
      <c r="G510" s="43">
        <f>SUMIF(May!$A:$A,TB!$A510,May!$H:$H)</f>
        <v>37866.82</v>
      </c>
      <c r="H510" s="43">
        <f>SUMIF(Jun!$A:$A,TB!$A510,Jun!$H:$H)</f>
        <v>43520.58</v>
      </c>
      <c r="I510" s="43">
        <f>SUMIF(Jul!$A:$A,TB!$A510,Jul!$H:$H)</f>
        <v>43520.58</v>
      </c>
      <c r="J510" s="43">
        <f>SUMIF(Aug!$A:$A,TB!$A510,Aug!$H:$H)</f>
        <v>43520.58</v>
      </c>
      <c r="K510" s="43">
        <f>SUMIF(Sep!$A:$A,TB!$A510,Sep!$H:$H)</f>
        <v>43520.58</v>
      </c>
      <c r="L510" s="43">
        <f>SUMIF(Oct!$A:$A,TB!$A510,Oct!$H:$H)</f>
        <v>43520.58</v>
      </c>
      <c r="M510" s="43">
        <f>SUMIF(Nov!$A:$A,TB!$A510,Nov!$H:$H)</f>
        <v>43520.58</v>
      </c>
      <c r="N510" s="179">
        <f>SUMIF(Dec!$A:$A,TB!$A510,Dec!$H:$H)</f>
        <v>43520.58</v>
      </c>
      <c r="O510" s="188" t="s">
        <v>542</v>
      </c>
      <c r="P510" s="188"/>
      <c r="Q510" s="183">
        <v>977.67</v>
      </c>
      <c r="R510" s="43">
        <v>19728.919999999998</v>
      </c>
      <c r="S510" s="43">
        <v>31845.85</v>
      </c>
      <c r="T510" s="43">
        <v>33413.43</v>
      </c>
      <c r="U510" s="43">
        <v>36360.5</v>
      </c>
      <c r="V510" s="43">
        <v>41380.080000000002</v>
      </c>
      <c r="W510" s="43">
        <v>43290.86</v>
      </c>
      <c r="X510" s="43">
        <v>45578.18</v>
      </c>
      <c r="Y510" s="43">
        <v>49180.45</v>
      </c>
      <c r="Z510" s="43">
        <v>49775.73</v>
      </c>
      <c r="AA510" s="43">
        <v>50711.99</v>
      </c>
      <c r="AB510" s="43">
        <v>52290.15</v>
      </c>
      <c r="AD510" s="43">
        <f t="shared" si="768"/>
        <v>118213.25</v>
      </c>
      <c r="AE510" s="43">
        <f t="shared" si="769"/>
        <v>145450.98000000001</v>
      </c>
      <c r="AF510" s="43">
        <f t="shared" si="770"/>
        <v>510803.75</v>
      </c>
      <c r="AG510" s="43">
        <f t="shared" si="771"/>
        <v>553459.4</v>
      </c>
      <c r="AH510" s="43">
        <f t="shared" si="772"/>
        <v>958219.88</v>
      </c>
      <c r="AI510" s="43">
        <f t="shared" si="773"/>
        <v>1102136.93</v>
      </c>
      <c r="AJ510" s="43">
        <f t="shared" si="774"/>
        <v>1102136.93</v>
      </c>
      <c r="AK510" s="43">
        <f t="shared" si="775"/>
        <v>1102136.93</v>
      </c>
      <c r="AL510" s="43">
        <f t="shared" si="776"/>
        <v>1102136.93</v>
      </c>
      <c r="AM510" s="43">
        <f t="shared" si="777"/>
        <v>1102136.93</v>
      </c>
      <c r="AN510" s="43">
        <f t="shared" si="778"/>
        <v>1102136.93</v>
      </c>
      <c r="AO510" s="43">
        <f t="shared" si="779"/>
        <v>1102136.93</v>
      </c>
    </row>
    <row r="511" spans="1:41" ht="16.399999999999999" customHeight="1">
      <c r="A511" s="20">
        <v>95003</v>
      </c>
      <c r="B511" s="14" t="s">
        <v>399</v>
      </c>
      <c r="C511" s="43">
        <f>SUMIF(Jan!$A:$A,TB!$A511,Jan!$H:$H)</f>
        <v>132.74</v>
      </c>
      <c r="D511" s="43">
        <f>SUMIF(Feb!$A:$A,TB!$A511,Feb!$H:$H)</f>
        <v>6621.85</v>
      </c>
      <c r="E511" s="43">
        <f>SUMIF(Mar!$A:$A,TB!$A511,Mar!$H:$H)</f>
        <v>6712.57</v>
      </c>
      <c r="F511" s="43">
        <f>SUMIF(Apr!$A:$A,TB!$A511,Apr!$H:$H)</f>
        <v>7049.69</v>
      </c>
      <c r="G511" s="43">
        <f>SUMIF(May!$A:$A,TB!$A511,May!$H:$H)</f>
        <v>7297.19</v>
      </c>
      <c r="H511" s="43">
        <f>SUMIF(Jun!$A:$A,TB!$A511,Jun!$H:$H)</f>
        <v>7357.95</v>
      </c>
      <c r="I511" s="43">
        <f>SUMIF(Jul!$A:$A,TB!$A511,Jul!$H:$H)</f>
        <v>7357.95</v>
      </c>
      <c r="J511" s="43">
        <f>SUMIF(Aug!$A:$A,TB!$A511,Aug!$H:$H)</f>
        <v>7357.95</v>
      </c>
      <c r="K511" s="43">
        <f>SUMIF(Sep!$A:$A,TB!$A511,Sep!$H:$H)</f>
        <v>7357.95</v>
      </c>
      <c r="L511" s="43">
        <f>SUMIF(Oct!$A:$A,TB!$A511,Oct!$H:$H)</f>
        <v>7357.95</v>
      </c>
      <c r="M511" s="43">
        <f>SUMIF(Nov!$A:$A,TB!$A511,Nov!$H:$H)</f>
        <v>7357.95</v>
      </c>
      <c r="N511" s="179">
        <f>SUMIF(Dec!$A:$A,TB!$A511,Dec!$H:$H)</f>
        <v>7357.95</v>
      </c>
      <c r="O511" s="188" t="s">
        <v>543</v>
      </c>
      <c r="P511" s="188"/>
      <c r="Q511" s="183">
        <v>5233.3</v>
      </c>
      <c r="R511" s="43">
        <v>13853.6</v>
      </c>
      <c r="S511" s="43">
        <v>13853.6</v>
      </c>
      <c r="T511" s="43">
        <v>13853.6</v>
      </c>
      <c r="U511" s="43">
        <v>13853.6</v>
      </c>
      <c r="V511" s="43">
        <v>13853.6</v>
      </c>
      <c r="W511" s="43">
        <v>14188.04</v>
      </c>
      <c r="X511" s="43">
        <v>14188.04</v>
      </c>
      <c r="Y511" s="43">
        <v>14356.04</v>
      </c>
      <c r="Z511" s="43">
        <v>14356.04</v>
      </c>
      <c r="AA511" s="43">
        <v>14356.04</v>
      </c>
      <c r="AB511" s="43">
        <v>19181.12</v>
      </c>
      <c r="AD511" s="43">
        <f t="shared" si="768"/>
        <v>3341.33</v>
      </c>
      <c r="AE511" s="43">
        <f t="shared" si="769"/>
        <v>166387.89000000001</v>
      </c>
      <c r="AF511" s="43">
        <f t="shared" si="770"/>
        <v>169085.61</v>
      </c>
      <c r="AG511" s="43">
        <f t="shared" si="771"/>
        <v>178118.88</v>
      </c>
      <c r="AH511" s="43">
        <f t="shared" si="772"/>
        <v>184655.39</v>
      </c>
      <c r="AI511" s="43">
        <f t="shared" si="773"/>
        <v>186336.4</v>
      </c>
      <c r="AJ511" s="43">
        <f t="shared" si="774"/>
        <v>186336.4</v>
      </c>
      <c r="AK511" s="43">
        <f t="shared" si="775"/>
        <v>186336.4</v>
      </c>
      <c r="AL511" s="43">
        <f t="shared" si="776"/>
        <v>186336.4</v>
      </c>
      <c r="AM511" s="43">
        <f t="shared" si="777"/>
        <v>186336.4</v>
      </c>
      <c r="AN511" s="43">
        <f t="shared" si="778"/>
        <v>186336.4</v>
      </c>
      <c r="AO511" s="43">
        <f t="shared" si="779"/>
        <v>186336.4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9">
        <f>SUMIF(Dec!$A:$A,TB!$A512,Dec!$H:$H)</f>
        <v>0</v>
      </c>
      <c r="O512" s="188"/>
      <c r="P512" s="188"/>
      <c r="Q512" s="183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768"/>
        <v>0</v>
      </c>
      <c r="AE512" s="43">
        <f t="shared" si="769"/>
        <v>0</v>
      </c>
      <c r="AF512" s="43">
        <f t="shared" si="770"/>
        <v>0</v>
      </c>
      <c r="AG512" s="43">
        <f t="shared" si="771"/>
        <v>0</v>
      </c>
      <c r="AH512" s="43">
        <f t="shared" si="772"/>
        <v>0</v>
      </c>
      <c r="AI512" s="43">
        <f t="shared" si="773"/>
        <v>0</v>
      </c>
      <c r="AJ512" s="43">
        <f t="shared" si="774"/>
        <v>0</v>
      </c>
      <c r="AK512" s="43">
        <f t="shared" si="775"/>
        <v>0</v>
      </c>
      <c r="AL512" s="43">
        <f t="shared" si="776"/>
        <v>0</v>
      </c>
      <c r="AM512" s="43">
        <f t="shared" si="777"/>
        <v>0</v>
      </c>
      <c r="AN512" s="43">
        <f t="shared" si="778"/>
        <v>0</v>
      </c>
      <c r="AO512" s="43">
        <f t="shared" si="779"/>
        <v>0</v>
      </c>
    </row>
    <row r="513" spans="1:41" ht="16.399999999999999" customHeight="1">
      <c r="A513" s="13"/>
      <c r="B513" s="21"/>
      <c r="C513" s="43">
        <f>SUMIF(Jan!$A:$A,TB!$A513,Jan!$H:$H)</f>
        <v>0</v>
      </c>
      <c r="D513" s="43">
        <f>SUMIF(Feb!$A:$A,TB!$A513,Feb!$H:$H)</f>
        <v>0</v>
      </c>
      <c r="E513" s="43">
        <f>SUMIF(Mar!$A:$A,TB!$A513,Mar!$H:$H)</f>
        <v>0</v>
      </c>
      <c r="F513" s="43">
        <f>SUMIF(Apr!$A:$A,TB!$A513,Apr!$H:$H)</f>
        <v>0</v>
      </c>
      <c r="G513" s="43">
        <f>SUMIF(May!$A:$A,TB!$A513,May!$H:$H)</f>
        <v>0</v>
      </c>
      <c r="H513" s="43">
        <f>SUMIF(Jun!$A:$A,TB!$A513,Jun!$H:$H)</f>
        <v>0</v>
      </c>
      <c r="I513" s="43">
        <f>SUMIF(Jul!$A:$A,TB!$A513,Jul!$H:$H)</f>
        <v>0</v>
      </c>
      <c r="J513" s="43">
        <f>SUMIF(Aug!$A:$A,TB!$A513,Aug!$H:$H)</f>
        <v>0</v>
      </c>
      <c r="K513" s="43">
        <f>SUMIF(Sep!$A:$A,TB!$A513,Sep!$H:$H)</f>
        <v>0</v>
      </c>
      <c r="L513" s="43">
        <f>SUMIF(Oct!$A:$A,TB!$A513,Oct!$H:$H)</f>
        <v>0</v>
      </c>
      <c r="M513" s="43">
        <f>SUMIF(Nov!$A:$A,TB!$A513,Nov!$H:$H)</f>
        <v>0</v>
      </c>
      <c r="N513" s="179">
        <f>SUMIF(Dec!$A:$A,TB!$A513,Dec!$H:$H)</f>
        <v>0</v>
      </c>
      <c r="O513" s="188"/>
      <c r="P513" s="188"/>
      <c r="Q513" s="183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D513" s="43">
        <f t="shared" si="768"/>
        <v>0</v>
      </c>
      <c r="AE513" s="43">
        <f t="shared" si="769"/>
        <v>0</v>
      </c>
      <c r="AF513" s="43">
        <f t="shared" si="770"/>
        <v>0</v>
      </c>
      <c r="AG513" s="43">
        <f t="shared" si="771"/>
        <v>0</v>
      </c>
      <c r="AH513" s="43">
        <f t="shared" si="772"/>
        <v>0</v>
      </c>
      <c r="AI513" s="43">
        <f t="shared" si="773"/>
        <v>0</v>
      </c>
      <c r="AJ513" s="43">
        <f t="shared" si="774"/>
        <v>0</v>
      </c>
      <c r="AK513" s="43">
        <f t="shared" si="775"/>
        <v>0</v>
      </c>
      <c r="AL513" s="43">
        <f t="shared" si="776"/>
        <v>0</v>
      </c>
      <c r="AM513" s="43">
        <f t="shared" si="777"/>
        <v>0</v>
      </c>
      <c r="AN513" s="43">
        <f t="shared" si="778"/>
        <v>0</v>
      </c>
      <c r="AO513" s="43">
        <f t="shared" si="779"/>
        <v>0</v>
      </c>
    </row>
    <row r="514" spans="1:41" ht="16.399999999999999" customHeight="1">
      <c r="A514" s="17" t="s">
        <v>82</v>
      </c>
      <c r="B514" s="18"/>
      <c r="C514" s="19">
        <f t="shared" ref="C514" si="780">ROUND(SUM(C508:C513),2)</f>
        <v>4828.96</v>
      </c>
      <c r="D514" s="19">
        <f t="shared" ref="D514:N514" si="781">ROUND(SUM(D508:D513),2)</f>
        <v>12410.46</v>
      </c>
      <c r="E514" s="19">
        <f t="shared" si="781"/>
        <v>26991.09</v>
      </c>
      <c r="F514" s="19">
        <f t="shared" si="781"/>
        <v>28954.82</v>
      </c>
      <c r="G514" s="19">
        <f t="shared" si="781"/>
        <v>45164.01</v>
      </c>
      <c r="H514" s="19">
        <f t="shared" si="781"/>
        <v>50878.53</v>
      </c>
      <c r="I514" s="19">
        <f t="shared" si="781"/>
        <v>50878.53</v>
      </c>
      <c r="J514" s="19">
        <f t="shared" si="781"/>
        <v>50878.53</v>
      </c>
      <c r="K514" s="19">
        <f t="shared" si="781"/>
        <v>50878.53</v>
      </c>
      <c r="L514" s="19">
        <f t="shared" si="781"/>
        <v>50878.53</v>
      </c>
      <c r="M514" s="19">
        <f t="shared" si="781"/>
        <v>50878.53</v>
      </c>
      <c r="N514" s="172">
        <f t="shared" si="781"/>
        <v>50878.53</v>
      </c>
      <c r="O514" s="188"/>
      <c r="P514" s="188"/>
      <c r="Q514" s="173">
        <v>6210.97</v>
      </c>
      <c r="R514" s="19">
        <v>33582.519999999997</v>
      </c>
      <c r="S514" s="19">
        <v>45699.45</v>
      </c>
      <c r="T514" s="19">
        <v>47267.03</v>
      </c>
      <c r="U514" s="19">
        <v>50214.1</v>
      </c>
      <c r="V514" s="19">
        <v>55233.68</v>
      </c>
      <c r="W514" s="19">
        <v>57478.9</v>
      </c>
      <c r="X514" s="19">
        <v>59766.22</v>
      </c>
      <c r="Y514" s="19">
        <v>63536.49</v>
      </c>
      <c r="Z514" s="19">
        <v>64131.77</v>
      </c>
      <c r="AA514" s="19">
        <v>65068.03</v>
      </c>
      <c r="AB514" s="19">
        <v>71471.27</v>
      </c>
      <c r="AD514" s="19">
        <f t="shared" ref="AD514" si="782">ROUND(SUM(AD508:AD513),2)</f>
        <v>121554.58</v>
      </c>
      <c r="AE514" s="19">
        <f t="shared" ref="AE514:AO514" si="783">ROUND(SUM(AE508:AE513),2)</f>
        <v>311838.87</v>
      </c>
      <c r="AF514" s="19">
        <f t="shared" si="783"/>
        <v>679889.36</v>
      </c>
      <c r="AG514" s="19">
        <f t="shared" si="783"/>
        <v>731578.28</v>
      </c>
      <c r="AH514" s="19">
        <f t="shared" si="783"/>
        <v>1142875.27</v>
      </c>
      <c r="AI514" s="19">
        <f t="shared" si="783"/>
        <v>1288473.33</v>
      </c>
      <c r="AJ514" s="19">
        <f t="shared" si="783"/>
        <v>1288473.33</v>
      </c>
      <c r="AK514" s="19">
        <f t="shared" si="783"/>
        <v>1288473.33</v>
      </c>
      <c r="AL514" s="19">
        <f t="shared" si="783"/>
        <v>1288473.33</v>
      </c>
      <c r="AM514" s="19">
        <f t="shared" si="783"/>
        <v>1288473.33</v>
      </c>
      <c r="AN514" s="19">
        <f t="shared" si="783"/>
        <v>1288473.33</v>
      </c>
      <c r="AO514" s="217">
        <f t="shared" si="783"/>
        <v>1288473.33</v>
      </c>
    </row>
    <row r="515" spans="1:41" ht="16.399999999999999" customHeight="1">
      <c r="A515" s="20"/>
      <c r="B515" s="14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9">
        <f>SUMIF(Dec!$A:$A,TB!$A515,Dec!$H:$H)</f>
        <v>0</v>
      </c>
      <c r="O515" s="188"/>
      <c r="P515" s="188"/>
      <c r="Q515" s="183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ref="AD515:AD578" si="784">ROUND(C515*AD$2,2)</f>
        <v>0</v>
      </c>
      <c r="AE515" s="43">
        <f t="shared" ref="AE515:AE578" si="785">ROUND(D515*AE$2,2)</f>
        <v>0</v>
      </c>
      <c r="AF515" s="43">
        <f t="shared" ref="AF515:AF578" si="786">ROUND(E515*AF$2,2)</f>
        <v>0</v>
      </c>
      <c r="AG515" s="43">
        <f t="shared" ref="AG515:AG578" si="787">ROUND(F515*AG$2,2)</f>
        <v>0</v>
      </c>
      <c r="AH515" s="43">
        <f t="shared" ref="AH515:AH578" si="788">ROUND(G515*AH$2,2)</f>
        <v>0</v>
      </c>
      <c r="AI515" s="43">
        <f t="shared" ref="AI515:AI578" si="789">ROUND(H515*AI$2,2)</f>
        <v>0</v>
      </c>
      <c r="AJ515" s="43">
        <f t="shared" ref="AJ515:AJ578" si="790">ROUND(I515*AJ$2,2)</f>
        <v>0</v>
      </c>
      <c r="AK515" s="43">
        <f t="shared" ref="AK515:AK578" si="791">ROUND(J515*AK$2,2)</f>
        <v>0</v>
      </c>
      <c r="AL515" s="43">
        <f t="shared" ref="AL515:AL578" si="792">ROUND(K515*AL$2,2)</f>
        <v>0</v>
      </c>
      <c r="AM515" s="43">
        <f t="shared" ref="AM515:AM578" si="793">ROUND(L515*AM$2,2)</f>
        <v>0</v>
      </c>
      <c r="AN515" s="43">
        <f t="shared" ref="AN515:AN578" si="794">ROUND(M515*AN$2,2)</f>
        <v>0</v>
      </c>
      <c r="AO515" s="43">
        <f t="shared" ref="AO515:AO578" si="795">ROUND(N515*AO$2,2)</f>
        <v>0</v>
      </c>
    </row>
    <row r="516" spans="1:41" ht="16.399999999999999" customHeight="1">
      <c r="A516" s="20">
        <v>91001</v>
      </c>
      <c r="B516" s="14" t="s">
        <v>400</v>
      </c>
      <c r="C516" s="43">
        <f>SUMIF(Jan!$A:$A,TB!$A516,Jan!$H:$H)</f>
        <v>160670</v>
      </c>
      <c r="D516" s="43">
        <f>SUMIF(Feb!$A:$A,TB!$A516,Feb!$H:$H)</f>
        <v>321340</v>
      </c>
      <c r="E516" s="43">
        <f>SUMIF(Mar!$A:$A,TB!$A516,Mar!$H:$H)</f>
        <v>482010</v>
      </c>
      <c r="F516" s="43">
        <f>SUMIF(Apr!$A:$A,TB!$A516,Apr!$H:$H)</f>
        <v>642877.64</v>
      </c>
      <c r="G516" s="43">
        <f>SUMIF(May!$A:$A,TB!$A516,May!$H:$H)</f>
        <v>829437.64</v>
      </c>
      <c r="H516" s="43">
        <f>SUMIF(Jun!$A:$A,TB!$A516,Jun!$H:$H)</f>
        <v>1002267.64</v>
      </c>
      <c r="I516" s="43">
        <f>SUMIF(Jul!$A:$A,TB!$A516,Jul!$H:$H)</f>
        <v>1002267.64</v>
      </c>
      <c r="J516" s="43">
        <f>SUMIF(Aug!$A:$A,TB!$A516,Aug!$H:$H)</f>
        <v>1002267.64</v>
      </c>
      <c r="K516" s="43">
        <f>SUMIF(Sep!$A:$A,TB!$A516,Sep!$H:$H)</f>
        <v>1002267.64</v>
      </c>
      <c r="L516" s="43">
        <f>SUMIF(Oct!$A:$A,TB!$A516,Oct!$H:$H)</f>
        <v>1002267.64</v>
      </c>
      <c r="M516" s="43">
        <f>SUMIF(Nov!$A:$A,TB!$A516,Nov!$H:$H)</f>
        <v>1002267.64</v>
      </c>
      <c r="N516" s="179">
        <f>SUMIF(Dec!$A:$A,TB!$A516,Dec!$H:$H)</f>
        <v>1002267.64</v>
      </c>
      <c r="O516" s="188" t="s">
        <v>544</v>
      </c>
      <c r="P516" s="188"/>
      <c r="Q516" s="183">
        <v>142467.51999999999</v>
      </c>
      <c r="R516" s="43">
        <v>286476.01</v>
      </c>
      <c r="S516" s="43">
        <v>428591.99</v>
      </c>
      <c r="T516" s="43">
        <v>570343.51</v>
      </c>
      <c r="U516" s="43">
        <v>733713.19</v>
      </c>
      <c r="V516" s="43">
        <v>885965.01</v>
      </c>
      <c r="W516" s="43">
        <v>1036558.35</v>
      </c>
      <c r="X516" s="43">
        <v>1187100.32</v>
      </c>
      <c r="Y516" s="43">
        <v>1347124.96</v>
      </c>
      <c r="Z516" s="43">
        <v>1509741.51</v>
      </c>
      <c r="AA516" s="43">
        <v>1672211.73</v>
      </c>
      <c r="AB516" s="43">
        <v>1832964.24</v>
      </c>
      <c r="AD516" s="43">
        <f t="shared" si="784"/>
        <v>4044385.24</v>
      </c>
      <c r="AE516" s="43">
        <f t="shared" si="785"/>
        <v>8074342.3099999996</v>
      </c>
      <c r="AF516" s="43">
        <f t="shared" si="786"/>
        <v>12141542.689999999</v>
      </c>
      <c r="AG516" s="43">
        <f t="shared" si="787"/>
        <v>16243075.029999999</v>
      </c>
      <c r="AH516" s="43">
        <f t="shared" si="788"/>
        <v>20988919.48</v>
      </c>
      <c r="AI516" s="43">
        <f t="shared" si="789"/>
        <v>25381926.850000001</v>
      </c>
      <c r="AJ516" s="43">
        <f t="shared" si="790"/>
        <v>25381926.850000001</v>
      </c>
      <c r="AK516" s="43">
        <f t="shared" si="791"/>
        <v>25381926.850000001</v>
      </c>
      <c r="AL516" s="43">
        <f t="shared" si="792"/>
        <v>25381926.850000001</v>
      </c>
      <c r="AM516" s="43">
        <f t="shared" si="793"/>
        <v>25381926.850000001</v>
      </c>
      <c r="AN516" s="43">
        <f t="shared" si="794"/>
        <v>25381926.850000001</v>
      </c>
      <c r="AO516" s="43">
        <f t="shared" si="795"/>
        <v>25381926.850000001</v>
      </c>
    </row>
    <row r="517" spans="1:41" ht="16.399999999999999" customHeight="1">
      <c r="A517" s="20">
        <v>91002</v>
      </c>
      <c r="B517" s="14" t="s">
        <v>401</v>
      </c>
      <c r="C517" s="43">
        <f>SUMIF(Jan!$A:$A,TB!$A517,Jan!$H:$H)</f>
        <v>45143.7</v>
      </c>
      <c r="D517" s="43">
        <f>SUMIF(Feb!$A:$A,TB!$A517,Feb!$H:$H)</f>
        <v>90287.4</v>
      </c>
      <c r="E517" s="43">
        <f>SUMIF(Mar!$A:$A,TB!$A517,Mar!$H:$H)</f>
        <v>50701.41</v>
      </c>
      <c r="F517" s="43">
        <f>SUMIF(Apr!$A:$A,TB!$A517,Apr!$H:$H)</f>
        <v>67601.88</v>
      </c>
      <c r="G517" s="43">
        <f>SUMIF(May!$A:$A,TB!$A517,May!$H:$H)</f>
        <v>84502.35</v>
      </c>
      <c r="H517" s="43">
        <f>SUMIF(Jun!$A:$A,TB!$A517,Jun!$H:$H)</f>
        <v>101647.35</v>
      </c>
      <c r="I517" s="43">
        <f>SUMIF(Jul!$A:$A,TB!$A517,Jul!$H:$H)</f>
        <v>101647.35</v>
      </c>
      <c r="J517" s="43">
        <f>SUMIF(Aug!$A:$A,TB!$A517,Aug!$H:$H)</f>
        <v>101647.35</v>
      </c>
      <c r="K517" s="43">
        <f>SUMIF(Sep!$A:$A,TB!$A517,Sep!$H:$H)</f>
        <v>101647.35</v>
      </c>
      <c r="L517" s="43">
        <f>SUMIF(Oct!$A:$A,TB!$A517,Oct!$H:$H)</f>
        <v>101647.35</v>
      </c>
      <c r="M517" s="43">
        <f>SUMIF(Nov!$A:$A,TB!$A517,Nov!$H:$H)</f>
        <v>101647.35</v>
      </c>
      <c r="N517" s="179">
        <f>SUMIF(Dec!$A:$A,TB!$A517,Dec!$H:$H)</f>
        <v>101647.35</v>
      </c>
      <c r="O517" s="188" t="s">
        <v>544</v>
      </c>
      <c r="P517" s="188"/>
      <c r="Q517" s="183">
        <v>19467.330000000002</v>
      </c>
      <c r="R517" s="43">
        <v>62800.66</v>
      </c>
      <c r="S517" s="43">
        <v>19634</v>
      </c>
      <c r="T517" s="43">
        <v>34134</v>
      </c>
      <c r="U517" s="43">
        <v>48634</v>
      </c>
      <c r="V517" s="43">
        <v>63134</v>
      </c>
      <c r="W517" s="43">
        <v>77634</v>
      </c>
      <c r="X517" s="43">
        <v>208134</v>
      </c>
      <c r="Y517" s="43">
        <v>280634</v>
      </c>
      <c r="Z517" s="43">
        <v>353134</v>
      </c>
      <c r="AA517" s="43">
        <v>425634</v>
      </c>
      <c r="AB517" s="43">
        <v>364002.5</v>
      </c>
      <c r="AD517" s="43">
        <f t="shared" si="784"/>
        <v>1136357.22</v>
      </c>
      <c r="AE517" s="43">
        <f t="shared" si="785"/>
        <v>2268660.5299999998</v>
      </c>
      <c r="AF517" s="43">
        <f t="shared" si="786"/>
        <v>1277138.1000000001</v>
      </c>
      <c r="AG517" s="43">
        <f t="shared" si="787"/>
        <v>1708042.62</v>
      </c>
      <c r="AH517" s="43">
        <f t="shared" si="788"/>
        <v>2138331.9700000002</v>
      </c>
      <c r="AI517" s="43">
        <f t="shared" si="789"/>
        <v>2574168.3199999998</v>
      </c>
      <c r="AJ517" s="43">
        <f t="shared" si="790"/>
        <v>2574168.3199999998</v>
      </c>
      <c r="AK517" s="43">
        <f t="shared" si="791"/>
        <v>2574168.3199999998</v>
      </c>
      <c r="AL517" s="43">
        <f t="shared" si="792"/>
        <v>2574168.3199999998</v>
      </c>
      <c r="AM517" s="43">
        <f t="shared" si="793"/>
        <v>2574168.3199999998</v>
      </c>
      <c r="AN517" s="43">
        <f t="shared" si="794"/>
        <v>2574168.3199999998</v>
      </c>
      <c r="AO517" s="43">
        <f t="shared" si="795"/>
        <v>2574168.3199999998</v>
      </c>
    </row>
    <row r="518" spans="1:41" ht="16.399999999999999" customHeight="1">
      <c r="A518" s="20">
        <v>91003</v>
      </c>
      <c r="B518" s="14" t="s">
        <v>402</v>
      </c>
      <c r="C518" s="43">
        <f>SUMIF(Jan!$A:$A,TB!$A518,Jan!$H:$H)</f>
        <v>4950</v>
      </c>
      <c r="D518" s="43">
        <f>SUMIF(Feb!$A:$A,TB!$A518,Feb!$H:$H)</f>
        <v>9900</v>
      </c>
      <c r="E518" s="43">
        <f>SUMIF(Mar!$A:$A,TB!$A518,Mar!$H:$H)</f>
        <v>14850</v>
      </c>
      <c r="F518" s="43">
        <f>SUMIF(Apr!$A:$A,TB!$A518,Apr!$H:$H)</f>
        <v>19800</v>
      </c>
      <c r="G518" s="43">
        <f>SUMIF(May!$A:$A,TB!$A518,May!$H:$H)</f>
        <v>24850</v>
      </c>
      <c r="H518" s="43">
        <f>SUMIF(Jun!$A:$A,TB!$A518,Jun!$H:$H)</f>
        <v>29750</v>
      </c>
      <c r="I518" s="43">
        <f>SUMIF(Jul!$A:$A,TB!$A518,Jul!$H:$H)</f>
        <v>29750</v>
      </c>
      <c r="J518" s="43">
        <f>SUMIF(Aug!$A:$A,TB!$A518,Aug!$H:$H)</f>
        <v>29750</v>
      </c>
      <c r="K518" s="43">
        <f>SUMIF(Sep!$A:$A,TB!$A518,Sep!$H:$H)</f>
        <v>29750</v>
      </c>
      <c r="L518" s="43">
        <f>SUMIF(Oct!$A:$A,TB!$A518,Oct!$H:$H)</f>
        <v>29750</v>
      </c>
      <c r="M518" s="43">
        <f>SUMIF(Nov!$A:$A,TB!$A518,Nov!$H:$H)</f>
        <v>29750</v>
      </c>
      <c r="N518" s="179">
        <f>SUMIF(Dec!$A:$A,TB!$A518,Dec!$H:$H)</f>
        <v>29750</v>
      </c>
      <c r="O518" s="188" t="s">
        <v>544</v>
      </c>
      <c r="P518" s="188"/>
      <c r="Q518" s="183">
        <v>4277.08</v>
      </c>
      <c r="R518" s="43">
        <v>8546.15</v>
      </c>
      <c r="S518" s="43">
        <v>12807.26</v>
      </c>
      <c r="T518" s="43">
        <v>17057.259999999998</v>
      </c>
      <c r="U518" s="43">
        <v>21307.26</v>
      </c>
      <c r="V518" s="43">
        <v>25531.68</v>
      </c>
      <c r="W518" s="43">
        <v>29681.68</v>
      </c>
      <c r="X518" s="43">
        <v>33831.68</v>
      </c>
      <c r="Y518" s="43">
        <v>38529.68</v>
      </c>
      <c r="Z518" s="43">
        <v>43535.29</v>
      </c>
      <c r="AA518" s="43">
        <v>48557.63</v>
      </c>
      <c r="AB518" s="43">
        <v>52635.63</v>
      </c>
      <c r="AD518" s="43">
        <f t="shared" si="784"/>
        <v>124601.4</v>
      </c>
      <c r="AE518" s="43">
        <f t="shared" si="785"/>
        <v>248758.29</v>
      </c>
      <c r="AF518" s="43">
        <f t="shared" si="786"/>
        <v>374062.59</v>
      </c>
      <c r="AG518" s="43">
        <f t="shared" si="787"/>
        <v>500270.76</v>
      </c>
      <c r="AH518" s="43">
        <f t="shared" si="788"/>
        <v>628829.25</v>
      </c>
      <c r="AI518" s="43">
        <f t="shared" si="789"/>
        <v>753403.88</v>
      </c>
      <c r="AJ518" s="43">
        <f t="shared" si="790"/>
        <v>753403.88</v>
      </c>
      <c r="AK518" s="43">
        <f t="shared" si="791"/>
        <v>753403.88</v>
      </c>
      <c r="AL518" s="43">
        <f t="shared" si="792"/>
        <v>753403.88</v>
      </c>
      <c r="AM518" s="43">
        <f t="shared" si="793"/>
        <v>753403.88</v>
      </c>
      <c r="AN518" s="43">
        <f t="shared" si="794"/>
        <v>753403.88</v>
      </c>
      <c r="AO518" s="43">
        <f t="shared" si="795"/>
        <v>753403.88</v>
      </c>
    </row>
    <row r="519" spans="1:41" ht="16.399999999999999" customHeight="1">
      <c r="A519" s="20">
        <v>91004</v>
      </c>
      <c r="B519" s="14" t="s">
        <v>403</v>
      </c>
      <c r="C519" s="43">
        <f>SUMIF(Jan!$A:$A,TB!$A519,Jan!$H:$H)</f>
        <v>1512.98</v>
      </c>
      <c r="D519" s="43">
        <f>SUMIF(Feb!$A:$A,TB!$A519,Feb!$H:$H)</f>
        <v>2905.02</v>
      </c>
      <c r="E519" s="43">
        <f>SUMIF(Mar!$A:$A,TB!$A519,Mar!$H:$H)</f>
        <v>4297.2299999999996</v>
      </c>
      <c r="F519" s="43">
        <f>SUMIF(Apr!$A:$A,TB!$A519,Apr!$H:$H)</f>
        <v>6195.19</v>
      </c>
      <c r="G519" s="43">
        <f>SUMIF(May!$A:$A,TB!$A519,May!$H:$H)</f>
        <v>6958.42</v>
      </c>
      <c r="H519" s="43">
        <f>SUMIF(Jun!$A:$A,TB!$A519,Jun!$H:$H)</f>
        <v>8097.82</v>
      </c>
      <c r="I519" s="43">
        <f>SUMIF(Jul!$A:$A,TB!$A519,Jul!$H:$H)</f>
        <v>8097.82</v>
      </c>
      <c r="J519" s="43">
        <f>SUMIF(Aug!$A:$A,TB!$A519,Aug!$H:$H)</f>
        <v>8097.82</v>
      </c>
      <c r="K519" s="43">
        <f>SUMIF(Sep!$A:$A,TB!$A519,Sep!$H:$H)</f>
        <v>8097.82</v>
      </c>
      <c r="L519" s="43">
        <f>SUMIF(Oct!$A:$A,TB!$A519,Oct!$H:$H)</f>
        <v>8097.82</v>
      </c>
      <c r="M519" s="43">
        <f>SUMIF(Nov!$A:$A,TB!$A519,Nov!$H:$H)</f>
        <v>8097.82</v>
      </c>
      <c r="N519" s="179">
        <f>SUMIF(Dec!$A:$A,TB!$A519,Dec!$H:$H)</f>
        <v>8097.82</v>
      </c>
      <c r="O519" s="188" t="s">
        <v>544</v>
      </c>
      <c r="P519" s="188"/>
      <c r="Q519" s="183">
        <v>991.19</v>
      </c>
      <c r="R519" s="43">
        <v>2167.16</v>
      </c>
      <c r="S519" s="43">
        <v>3359.12</v>
      </c>
      <c r="T519" s="43">
        <v>4484.6099999999997</v>
      </c>
      <c r="U519" s="43">
        <v>5844.03</v>
      </c>
      <c r="V519" s="43">
        <v>7048.61</v>
      </c>
      <c r="W519" s="43">
        <v>7828.31</v>
      </c>
      <c r="X519" s="43">
        <v>8997.43</v>
      </c>
      <c r="Y519" s="43">
        <v>10030.950000000001</v>
      </c>
      <c r="Z519" s="43">
        <v>11327.83</v>
      </c>
      <c r="AA519" s="43">
        <v>12835.5</v>
      </c>
      <c r="AB519" s="43">
        <v>13861.69</v>
      </c>
      <c r="AD519" s="43">
        <f t="shared" si="784"/>
        <v>38084.730000000003</v>
      </c>
      <c r="AE519" s="43">
        <f t="shared" si="785"/>
        <v>72994.73</v>
      </c>
      <c r="AF519" s="43">
        <f t="shared" si="786"/>
        <v>108244.65</v>
      </c>
      <c r="AG519" s="43">
        <f t="shared" si="787"/>
        <v>156528.91</v>
      </c>
      <c r="AH519" s="43">
        <f t="shared" si="788"/>
        <v>176082.82</v>
      </c>
      <c r="AI519" s="43">
        <f t="shared" si="789"/>
        <v>205073.24</v>
      </c>
      <c r="AJ519" s="43">
        <f t="shared" si="790"/>
        <v>205073.24</v>
      </c>
      <c r="AK519" s="43">
        <f t="shared" si="791"/>
        <v>205073.24</v>
      </c>
      <c r="AL519" s="43">
        <f t="shared" si="792"/>
        <v>205073.24</v>
      </c>
      <c r="AM519" s="43">
        <f t="shared" si="793"/>
        <v>205073.24</v>
      </c>
      <c r="AN519" s="43">
        <f t="shared" si="794"/>
        <v>205073.24</v>
      </c>
      <c r="AO519" s="43">
        <f t="shared" si="795"/>
        <v>205073.24</v>
      </c>
    </row>
    <row r="520" spans="1:41" ht="16.399999999999999" customHeight="1">
      <c r="A520" s="20">
        <v>91005</v>
      </c>
      <c r="B520" s="14" t="s">
        <v>404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9">
        <f>SUMIF(Dec!$A:$A,TB!$A520,Dec!$H:$H)</f>
        <v>0</v>
      </c>
      <c r="O520" s="188" t="s">
        <v>544</v>
      </c>
      <c r="P520" s="188"/>
      <c r="Q520" s="183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84"/>
        <v>0</v>
      </c>
      <c r="AE520" s="43">
        <f t="shared" si="785"/>
        <v>0</v>
      </c>
      <c r="AF520" s="43">
        <f t="shared" si="786"/>
        <v>0</v>
      </c>
      <c r="AG520" s="43">
        <f t="shared" si="787"/>
        <v>0</v>
      </c>
      <c r="AH520" s="43">
        <f t="shared" si="788"/>
        <v>0</v>
      </c>
      <c r="AI520" s="43">
        <f t="shared" si="789"/>
        <v>0</v>
      </c>
      <c r="AJ520" s="43">
        <f t="shared" si="790"/>
        <v>0</v>
      </c>
      <c r="AK520" s="43">
        <f t="shared" si="791"/>
        <v>0</v>
      </c>
      <c r="AL520" s="43">
        <f t="shared" si="792"/>
        <v>0</v>
      </c>
      <c r="AM520" s="43">
        <f t="shared" si="793"/>
        <v>0</v>
      </c>
      <c r="AN520" s="43">
        <f t="shared" si="794"/>
        <v>0</v>
      </c>
      <c r="AO520" s="43">
        <f t="shared" si="795"/>
        <v>0</v>
      </c>
    </row>
    <row r="521" spans="1:41" ht="16.399999999999999" customHeight="1">
      <c r="A521" s="20">
        <v>91006</v>
      </c>
      <c r="B521" s="14" t="s">
        <v>405</v>
      </c>
      <c r="C521" s="43">
        <f>SUMIF(Jan!$A:$A,TB!$A521,Jan!$H:$H)</f>
        <v>430.41</v>
      </c>
      <c r="D521" s="43">
        <f>SUMIF(Feb!$A:$A,TB!$A521,Feb!$H:$H)</f>
        <v>5442.47</v>
      </c>
      <c r="E521" s="43">
        <f>SUMIF(Mar!$A:$A,TB!$A521,Mar!$H:$H)</f>
        <v>10463.469999999999</v>
      </c>
      <c r="F521" s="43">
        <f>SUMIF(Apr!$A:$A,TB!$A521,Apr!$H:$H)</f>
        <v>10735.11</v>
      </c>
      <c r="G521" s="43">
        <f>SUMIF(May!$A:$A,TB!$A521,May!$H:$H)</f>
        <v>11064.16</v>
      </c>
      <c r="H521" s="43">
        <f>SUMIF(Jun!$A:$A,TB!$A521,Jun!$H:$H)</f>
        <v>13044.89</v>
      </c>
      <c r="I521" s="43">
        <f>SUMIF(Jul!$A:$A,TB!$A521,Jul!$H:$H)</f>
        <v>13044.89</v>
      </c>
      <c r="J521" s="43">
        <f>SUMIF(Aug!$A:$A,TB!$A521,Aug!$H:$H)</f>
        <v>13044.89</v>
      </c>
      <c r="K521" s="43">
        <f>SUMIF(Sep!$A:$A,TB!$A521,Sep!$H:$H)</f>
        <v>13044.89</v>
      </c>
      <c r="L521" s="43">
        <f>SUMIF(Oct!$A:$A,TB!$A521,Oct!$H:$H)</f>
        <v>13044.89</v>
      </c>
      <c r="M521" s="43">
        <f>SUMIF(Nov!$A:$A,TB!$A521,Nov!$H:$H)</f>
        <v>13044.89</v>
      </c>
      <c r="N521" s="179">
        <f>SUMIF(Dec!$A:$A,TB!$A521,Dec!$H:$H)</f>
        <v>13044.89</v>
      </c>
      <c r="O521" s="188" t="s">
        <v>544</v>
      </c>
      <c r="P521" s="188"/>
      <c r="Q521" s="183">
        <v>938.36</v>
      </c>
      <c r="R521" s="43">
        <v>4499.9799999999996</v>
      </c>
      <c r="S521" s="43">
        <v>8211.26</v>
      </c>
      <c r="T521" s="43">
        <v>9101.56</v>
      </c>
      <c r="U521" s="43">
        <v>9968.4</v>
      </c>
      <c r="V521" s="43">
        <v>11172.72</v>
      </c>
      <c r="W521" s="43">
        <v>12126.38</v>
      </c>
      <c r="X521" s="43">
        <v>12459.45</v>
      </c>
      <c r="Y521" s="43">
        <v>12804.4</v>
      </c>
      <c r="Z521" s="43">
        <v>13380.96</v>
      </c>
      <c r="AA521" s="43">
        <v>13675.85</v>
      </c>
      <c r="AB521" s="43">
        <v>15072.16</v>
      </c>
      <c r="AD521" s="43">
        <f t="shared" si="784"/>
        <v>10834.28</v>
      </c>
      <c r="AE521" s="43">
        <f t="shared" si="785"/>
        <v>136753.49</v>
      </c>
      <c r="AF521" s="43">
        <f t="shared" si="786"/>
        <v>263568.53000000003</v>
      </c>
      <c r="AG521" s="43">
        <f t="shared" si="787"/>
        <v>271235.44</v>
      </c>
      <c r="AH521" s="43">
        <f t="shared" si="788"/>
        <v>279978.57</v>
      </c>
      <c r="AI521" s="43">
        <f t="shared" si="789"/>
        <v>330355.32</v>
      </c>
      <c r="AJ521" s="43">
        <f t="shared" si="790"/>
        <v>330355.32</v>
      </c>
      <c r="AK521" s="43">
        <f t="shared" si="791"/>
        <v>330355.32</v>
      </c>
      <c r="AL521" s="43">
        <f t="shared" si="792"/>
        <v>330355.32</v>
      </c>
      <c r="AM521" s="43">
        <f t="shared" si="793"/>
        <v>330355.32</v>
      </c>
      <c r="AN521" s="43">
        <f t="shared" si="794"/>
        <v>330355.32</v>
      </c>
      <c r="AO521" s="43">
        <f t="shared" si="795"/>
        <v>330355.32</v>
      </c>
    </row>
    <row r="522" spans="1:41" ht="16.399999999999999" customHeight="1">
      <c r="A522" s="20">
        <v>91007</v>
      </c>
      <c r="B522" s="14" t="s">
        <v>406</v>
      </c>
      <c r="C522" s="43">
        <f>SUMIF(Jan!$A:$A,TB!$A522,Jan!$H:$H)</f>
        <v>6383.95</v>
      </c>
      <c r="D522" s="43">
        <f>SUMIF(Feb!$A:$A,TB!$A522,Feb!$H:$H)</f>
        <v>7430.24</v>
      </c>
      <c r="E522" s="43">
        <f>SUMIF(Mar!$A:$A,TB!$A522,Mar!$H:$H)</f>
        <v>8327.14</v>
      </c>
      <c r="F522" s="43">
        <f>SUMIF(Apr!$A:$A,TB!$A522,Apr!$H:$H)</f>
        <v>9191.82</v>
      </c>
      <c r="G522" s="43">
        <f>SUMIF(May!$A:$A,TB!$A522,May!$H:$H)</f>
        <v>13636.59</v>
      </c>
      <c r="H522" s="43">
        <f>SUMIF(Jun!$A:$A,TB!$A522,Jun!$H:$H)</f>
        <v>27769.57</v>
      </c>
      <c r="I522" s="43">
        <f>SUMIF(Jul!$A:$A,TB!$A522,Jul!$H:$H)</f>
        <v>27769.57</v>
      </c>
      <c r="J522" s="43">
        <f>SUMIF(Aug!$A:$A,TB!$A522,Aug!$H:$H)</f>
        <v>27769.57</v>
      </c>
      <c r="K522" s="43">
        <f>SUMIF(Sep!$A:$A,TB!$A522,Sep!$H:$H)</f>
        <v>27769.57</v>
      </c>
      <c r="L522" s="43">
        <f>SUMIF(Oct!$A:$A,TB!$A522,Oct!$H:$H)</f>
        <v>27769.57</v>
      </c>
      <c r="M522" s="43">
        <f>SUMIF(Nov!$A:$A,TB!$A522,Nov!$H:$H)</f>
        <v>27769.57</v>
      </c>
      <c r="N522" s="179">
        <f>SUMIF(Dec!$A:$A,TB!$A522,Dec!$H:$H)</f>
        <v>27769.57</v>
      </c>
      <c r="O522" s="188" t="s">
        <v>544</v>
      </c>
      <c r="P522" s="188"/>
      <c r="Q522" s="183">
        <v>541.75</v>
      </c>
      <c r="R522" s="43">
        <v>2825.79</v>
      </c>
      <c r="S522" s="43">
        <v>5563.19</v>
      </c>
      <c r="T522" s="43">
        <v>6325.08</v>
      </c>
      <c r="U522" s="43">
        <v>7292.17</v>
      </c>
      <c r="V522" s="43">
        <v>14679.25</v>
      </c>
      <c r="W522" s="43">
        <v>18720.240000000002</v>
      </c>
      <c r="X522" s="43">
        <v>19194.36</v>
      </c>
      <c r="Y522" s="43">
        <v>20928.580000000002</v>
      </c>
      <c r="Z522" s="43">
        <v>21415.279999999999</v>
      </c>
      <c r="AA522" s="43">
        <v>22489.040000000001</v>
      </c>
      <c r="AB522" s="43">
        <v>25298.2</v>
      </c>
      <c r="AD522" s="43">
        <f t="shared" si="784"/>
        <v>160696.79</v>
      </c>
      <c r="AE522" s="43">
        <f t="shared" si="785"/>
        <v>186700.38</v>
      </c>
      <c r="AF522" s="43">
        <f t="shared" si="786"/>
        <v>209755.66</v>
      </c>
      <c r="AG522" s="43">
        <f t="shared" si="787"/>
        <v>232242.36</v>
      </c>
      <c r="AH522" s="43">
        <f t="shared" si="788"/>
        <v>345073.91</v>
      </c>
      <c r="AI522" s="43">
        <f t="shared" si="789"/>
        <v>703250.48</v>
      </c>
      <c r="AJ522" s="43">
        <f t="shared" si="790"/>
        <v>703250.48</v>
      </c>
      <c r="AK522" s="43">
        <f t="shared" si="791"/>
        <v>703250.48</v>
      </c>
      <c r="AL522" s="43">
        <f t="shared" si="792"/>
        <v>703250.48</v>
      </c>
      <c r="AM522" s="43">
        <f t="shared" si="793"/>
        <v>703250.48</v>
      </c>
      <c r="AN522" s="43">
        <f t="shared" si="794"/>
        <v>703250.48</v>
      </c>
      <c r="AO522" s="43">
        <f t="shared" si="795"/>
        <v>703250.48</v>
      </c>
    </row>
    <row r="523" spans="1:41" ht="16.399999999999999" customHeight="1">
      <c r="A523" s="20">
        <v>91008</v>
      </c>
      <c r="B523" s="14" t="s">
        <v>407</v>
      </c>
      <c r="C523" s="43">
        <f>SUMIF(Jan!$A:$A,TB!$A523,Jan!$H:$H)</f>
        <v>897.81</v>
      </c>
      <c r="D523" s="43">
        <f>SUMIF(Feb!$A:$A,TB!$A523,Feb!$H:$H)</f>
        <v>1825.57</v>
      </c>
      <c r="E523" s="43">
        <f>SUMIF(Mar!$A:$A,TB!$A523,Mar!$H:$H)</f>
        <v>2862.33</v>
      </c>
      <c r="F523" s="43">
        <f>SUMIF(Apr!$A:$A,TB!$A523,Apr!$H:$H)</f>
        <v>3790.09</v>
      </c>
      <c r="G523" s="43">
        <f>SUMIF(May!$A:$A,TB!$A523,May!$H:$H)</f>
        <v>6122.85</v>
      </c>
      <c r="H523" s="43">
        <f>SUMIF(Jun!$A:$A,TB!$A523,Jun!$H:$H)</f>
        <v>7050.61</v>
      </c>
      <c r="I523" s="43">
        <f>SUMIF(Jul!$A:$A,TB!$A523,Jul!$H:$H)</f>
        <v>7050.61</v>
      </c>
      <c r="J523" s="43">
        <f>SUMIF(Aug!$A:$A,TB!$A523,Aug!$H:$H)</f>
        <v>7050.61</v>
      </c>
      <c r="K523" s="43">
        <f>SUMIF(Sep!$A:$A,TB!$A523,Sep!$H:$H)</f>
        <v>7050.61</v>
      </c>
      <c r="L523" s="43">
        <f>SUMIF(Oct!$A:$A,TB!$A523,Oct!$H:$H)</f>
        <v>7050.61</v>
      </c>
      <c r="M523" s="43">
        <f>SUMIF(Nov!$A:$A,TB!$A523,Nov!$H:$H)</f>
        <v>7050.61</v>
      </c>
      <c r="N523" s="179">
        <f>SUMIF(Dec!$A:$A,TB!$A523,Dec!$H:$H)</f>
        <v>7050.61</v>
      </c>
      <c r="O523" s="188" t="s">
        <v>544</v>
      </c>
      <c r="P523" s="188"/>
      <c r="Q523" s="183">
        <v>2061.65</v>
      </c>
      <c r="R523" s="43">
        <v>3030.73</v>
      </c>
      <c r="S523" s="43">
        <v>4727.91</v>
      </c>
      <c r="T523" s="43">
        <v>6627.59</v>
      </c>
      <c r="U523" s="43">
        <v>7596.67</v>
      </c>
      <c r="V523" s="43">
        <v>9142.4</v>
      </c>
      <c r="W523" s="43">
        <v>10964.48</v>
      </c>
      <c r="X523" s="43">
        <v>11933.56</v>
      </c>
      <c r="Y523" s="43">
        <v>12902.64</v>
      </c>
      <c r="Z523" s="43">
        <v>13871.8</v>
      </c>
      <c r="AA523" s="43">
        <v>14829.58</v>
      </c>
      <c r="AB523" s="43">
        <v>15787.36</v>
      </c>
      <c r="AD523" s="43">
        <f t="shared" si="784"/>
        <v>22599.67</v>
      </c>
      <c r="AE523" s="43">
        <f t="shared" si="785"/>
        <v>45871.28</v>
      </c>
      <c r="AF523" s="43">
        <f t="shared" si="786"/>
        <v>72100.38</v>
      </c>
      <c r="AG523" s="43">
        <f t="shared" si="787"/>
        <v>95761.17</v>
      </c>
      <c r="AH523" s="43">
        <f t="shared" si="788"/>
        <v>154938.72</v>
      </c>
      <c r="AI523" s="43">
        <f t="shared" si="789"/>
        <v>178553.17</v>
      </c>
      <c r="AJ523" s="43">
        <f t="shared" si="790"/>
        <v>178553.17</v>
      </c>
      <c r="AK523" s="43">
        <f t="shared" si="791"/>
        <v>178553.17</v>
      </c>
      <c r="AL523" s="43">
        <f t="shared" si="792"/>
        <v>178553.17</v>
      </c>
      <c r="AM523" s="43">
        <f t="shared" si="793"/>
        <v>178553.17</v>
      </c>
      <c r="AN523" s="43">
        <f t="shared" si="794"/>
        <v>178553.17</v>
      </c>
      <c r="AO523" s="43">
        <f t="shared" si="795"/>
        <v>178553.17</v>
      </c>
    </row>
    <row r="524" spans="1:41" ht="16.399999999999999" customHeight="1">
      <c r="A524" s="20">
        <v>91009</v>
      </c>
      <c r="B524" s="14" t="s">
        <v>408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9">
        <f>SUMIF(Dec!$A:$A,TB!$A524,Dec!$H:$H)</f>
        <v>0</v>
      </c>
      <c r="O524" s="188" t="s">
        <v>544</v>
      </c>
      <c r="P524" s="188"/>
      <c r="Q524" s="183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2900</v>
      </c>
      <c r="X524" s="43">
        <v>2900</v>
      </c>
      <c r="Y524" s="43">
        <v>2900</v>
      </c>
      <c r="Z524" s="43">
        <v>2900</v>
      </c>
      <c r="AA524" s="43">
        <v>2900</v>
      </c>
      <c r="AB524" s="43">
        <v>2900</v>
      </c>
      <c r="AD524" s="43">
        <f t="shared" si="784"/>
        <v>0</v>
      </c>
      <c r="AE524" s="43">
        <f t="shared" si="785"/>
        <v>0</v>
      </c>
      <c r="AF524" s="43">
        <f t="shared" si="786"/>
        <v>0</v>
      </c>
      <c r="AG524" s="43">
        <f t="shared" si="787"/>
        <v>0</v>
      </c>
      <c r="AH524" s="43">
        <f t="shared" si="788"/>
        <v>0</v>
      </c>
      <c r="AI524" s="43">
        <f t="shared" si="789"/>
        <v>0</v>
      </c>
      <c r="AJ524" s="43">
        <f t="shared" si="790"/>
        <v>0</v>
      </c>
      <c r="AK524" s="43">
        <f t="shared" si="791"/>
        <v>0</v>
      </c>
      <c r="AL524" s="43">
        <f t="shared" si="792"/>
        <v>0</v>
      </c>
      <c r="AM524" s="43">
        <f t="shared" si="793"/>
        <v>0</v>
      </c>
      <c r="AN524" s="43">
        <f t="shared" si="794"/>
        <v>0</v>
      </c>
      <c r="AO524" s="43">
        <f t="shared" si="795"/>
        <v>0</v>
      </c>
    </row>
    <row r="525" spans="1:41" ht="16.399999999999999" customHeight="1">
      <c r="A525" s="20">
        <v>91010</v>
      </c>
      <c r="B525" s="14" t="s">
        <v>409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1521.61</v>
      </c>
      <c r="F525" s="43">
        <f>SUMIF(Apr!$A:$A,TB!$A525,Apr!$H:$H)</f>
        <v>1521.61</v>
      </c>
      <c r="G525" s="43">
        <f>SUMIF(May!$A:$A,TB!$A525,May!$H:$H)</f>
        <v>1521.61</v>
      </c>
      <c r="H525" s="43">
        <f>SUMIF(Jun!$A:$A,TB!$A525,Jun!$H:$H)</f>
        <v>1521.61</v>
      </c>
      <c r="I525" s="43">
        <f>SUMIF(Jul!$A:$A,TB!$A525,Jul!$H:$H)</f>
        <v>1521.61</v>
      </c>
      <c r="J525" s="43">
        <f>SUMIF(Aug!$A:$A,TB!$A525,Aug!$H:$H)</f>
        <v>1521.61</v>
      </c>
      <c r="K525" s="43">
        <f>SUMIF(Sep!$A:$A,TB!$A525,Sep!$H:$H)</f>
        <v>1521.61</v>
      </c>
      <c r="L525" s="43">
        <f>SUMIF(Oct!$A:$A,TB!$A525,Oct!$H:$H)</f>
        <v>1521.61</v>
      </c>
      <c r="M525" s="43">
        <f>SUMIF(Nov!$A:$A,TB!$A525,Nov!$H:$H)</f>
        <v>1521.61</v>
      </c>
      <c r="N525" s="179">
        <f>SUMIF(Dec!$A:$A,TB!$A525,Dec!$H:$H)</f>
        <v>1521.61</v>
      </c>
      <c r="O525" s="188" t="s">
        <v>544</v>
      </c>
      <c r="P525" s="188"/>
      <c r="Q525" s="183">
        <v>0</v>
      </c>
      <c r="R525" s="43">
        <v>7036.75</v>
      </c>
      <c r="S525" s="43">
        <v>7036.75</v>
      </c>
      <c r="T525" s="43">
        <v>7036.75</v>
      </c>
      <c r="U525" s="43">
        <v>7036.75</v>
      </c>
      <c r="V525" s="43">
        <v>7036.75</v>
      </c>
      <c r="W525" s="43">
        <v>7036.75</v>
      </c>
      <c r="X525" s="43">
        <v>7036.75</v>
      </c>
      <c r="Y525" s="43">
        <v>7036.75</v>
      </c>
      <c r="Z525" s="43">
        <v>7036.75</v>
      </c>
      <c r="AA525" s="43">
        <v>7036.75</v>
      </c>
      <c r="AB525" s="43">
        <v>7036.75</v>
      </c>
      <c r="AD525" s="43">
        <f t="shared" si="784"/>
        <v>0</v>
      </c>
      <c r="AE525" s="43">
        <f t="shared" si="785"/>
        <v>0</v>
      </c>
      <c r="AF525" s="43">
        <f t="shared" si="786"/>
        <v>38328.44</v>
      </c>
      <c r="AG525" s="43">
        <f t="shared" si="787"/>
        <v>38445.300000000003</v>
      </c>
      <c r="AH525" s="43">
        <f t="shared" si="788"/>
        <v>38504.339999999997</v>
      </c>
      <c r="AI525" s="43">
        <f t="shared" si="789"/>
        <v>38534.01</v>
      </c>
      <c r="AJ525" s="43">
        <f t="shared" si="790"/>
        <v>38534.01</v>
      </c>
      <c r="AK525" s="43">
        <f t="shared" si="791"/>
        <v>38534.01</v>
      </c>
      <c r="AL525" s="43">
        <f t="shared" si="792"/>
        <v>38534.01</v>
      </c>
      <c r="AM525" s="43">
        <f t="shared" si="793"/>
        <v>38534.01</v>
      </c>
      <c r="AN525" s="43">
        <f t="shared" si="794"/>
        <v>38534.01</v>
      </c>
      <c r="AO525" s="43">
        <f t="shared" si="795"/>
        <v>38534.01</v>
      </c>
    </row>
    <row r="526" spans="1:41" ht="16.399999999999999" customHeight="1">
      <c r="A526" s="20">
        <v>91011</v>
      </c>
      <c r="B526" s="14" t="s">
        <v>410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9">
        <f>SUMIF(Dec!$A:$A,TB!$A526,Dec!$H:$H)</f>
        <v>0</v>
      </c>
      <c r="O526" s="188" t="s">
        <v>544</v>
      </c>
      <c r="P526" s="188"/>
      <c r="Q526" s="183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84"/>
        <v>0</v>
      </c>
      <c r="AE526" s="43">
        <f t="shared" si="785"/>
        <v>0</v>
      </c>
      <c r="AF526" s="43">
        <f t="shared" si="786"/>
        <v>0</v>
      </c>
      <c r="AG526" s="43">
        <f t="shared" si="787"/>
        <v>0</v>
      </c>
      <c r="AH526" s="43">
        <f t="shared" si="788"/>
        <v>0</v>
      </c>
      <c r="AI526" s="43">
        <f t="shared" si="789"/>
        <v>0</v>
      </c>
      <c r="AJ526" s="43">
        <f t="shared" si="790"/>
        <v>0</v>
      </c>
      <c r="AK526" s="43">
        <f t="shared" si="791"/>
        <v>0</v>
      </c>
      <c r="AL526" s="43">
        <f t="shared" si="792"/>
        <v>0</v>
      </c>
      <c r="AM526" s="43">
        <f t="shared" si="793"/>
        <v>0</v>
      </c>
      <c r="AN526" s="43">
        <f t="shared" si="794"/>
        <v>0</v>
      </c>
      <c r="AO526" s="43">
        <f t="shared" si="795"/>
        <v>0</v>
      </c>
    </row>
    <row r="527" spans="1:41" ht="16.399999999999999" customHeight="1">
      <c r="A527" s="20">
        <v>91012</v>
      </c>
      <c r="B527" s="14" t="s">
        <v>252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9">
        <f>SUMIF(Dec!$A:$A,TB!$A527,Dec!$H:$H)</f>
        <v>0</v>
      </c>
      <c r="O527" s="188" t="s">
        <v>544</v>
      </c>
      <c r="P527" s="188"/>
      <c r="Q527" s="183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97.56</v>
      </c>
      <c r="AD527" s="43">
        <f t="shared" si="784"/>
        <v>0</v>
      </c>
      <c r="AE527" s="43">
        <f t="shared" si="785"/>
        <v>0</v>
      </c>
      <c r="AF527" s="43">
        <f t="shared" si="786"/>
        <v>0</v>
      </c>
      <c r="AG527" s="43">
        <f t="shared" si="787"/>
        <v>0</v>
      </c>
      <c r="AH527" s="43">
        <f t="shared" si="788"/>
        <v>0</v>
      </c>
      <c r="AI527" s="43">
        <f t="shared" si="789"/>
        <v>0</v>
      </c>
      <c r="AJ527" s="43">
        <f t="shared" si="790"/>
        <v>0</v>
      </c>
      <c r="AK527" s="43">
        <f t="shared" si="791"/>
        <v>0</v>
      </c>
      <c r="AL527" s="43">
        <f t="shared" si="792"/>
        <v>0</v>
      </c>
      <c r="AM527" s="43">
        <f t="shared" si="793"/>
        <v>0</v>
      </c>
      <c r="AN527" s="43">
        <f t="shared" si="794"/>
        <v>0</v>
      </c>
      <c r="AO527" s="43">
        <f t="shared" si="795"/>
        <v>0</v>
      </c>
    </row>
    <row r="528" spans="1:41" ht="16.399999999999999" customHeight="1">
      <c r="A528" s="20">
        <v>91013</v>
      </c>
      <c r="B528" s="14" t="s">
        <v>411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9">
        <f>SUMIF(Dec!$A:$A,TB!$A528,Dec!$H:$H)</f>
        <v>0</v>
      </c>
      <c r="O528" s="188" t="s">
        <v>544</v>
      </c>
      <c r="P528" s="188"/>
      <c r="Q528" s="183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84"/>
        <v>0</v>
      </c>
      <c r="AE528" s="43">
        <f t="shared" si="785"/>
        <v>0</v>
      </c>
      <c r="AF528" s="43">
        <f t="shared" si="786"/>
        <v>0</v>
      </c>
      <c r="AG528" s="43">
        <f t="shared" si="787"/>
        <v>0</v>
      </c>
      <c r="AH528" s="43">
        <f t="shared" si="788"/>
        <v>0</v>
      </c>
      <c r="AI528" s="43">
        <f t="shared" si="789"/>
        <v>0</v>
      </c>
      <c r="AJ528" s="43">
        <f t="shared" si="790"/>
        <v>0</v>
      </c>
      <c r="AK528" s="43">
        <f t="shared" si="791"/>
        <v>0</v>
      </c>
      <c r="AL528" s="43">
        <f t="shared" si="792"/>
        <v>0</v>
      </c>
      <c r="AM528" s="43">
        <f t="shared" si="793"/>
        <v>0</v>
      </c>
      <c r="AN528" s="43">
        <f t="shared" si="794"/>
        <v>0</v>
      </c>
      <c r="AO528" s="43">
        <f t="shared" si="795"/>
        <v>0</v>
      </c>
    </row>
    <row r="529" spans="1:41" ht="16.399999999999999" customHeight="1">
      <c r="A529" s="20">
        <v>91200</v>
      </c>
      <c r="B529" s="14" t="s">
        <v>412</v>
      </c>
      <c r="C529" s="43">
        <f>SUMIF(Jan!$A:$A,TB!$A529,Jan!$H:$H)</f>
        <v>14276</v>
      </c>
      <c r="D529" s="43">
        <f>SUMIF(Feb!$A:$A,TB!$A529,Feb!$H:$H)</f>
        <v>28552</v>
      </c>
      <c r="E529" s="43">
        <f>SUMIF(Mar!$A:$A,TB!$A529,Mar!$H:$H)</f>
        <v>42828</v>
      </c>
      <c r="F529" s="43">
        <f>SUMIF(Apr!$A:$A,TB!$A529,Apr!$H:$H)</f>
        <v>57050</v>
      </c>
      <c r="G529" s="43">
        <f>SUMIF(May!$A:$A,TB!$A529,May!$H:$H)</f>
        <v>72179</v>
      </c>
      <c r="H529" s="43">
        <f>SUMIF(Jun!$A:$A,TB!$A529,Jun!$H:$H)</f>
        <v>86862</v>
      </c>
      <c r="I529" s="43">
        <f>SUMIF(Jul!$A:$A,TB!$A529,Jul!$H:$H)</f>
        <v>86862</v>
      </c>
      <c r="J529" s="43">
        <f>SUMIF(Aug!$A:$A,TB!$A529,Aug!$H:$H)</f>
        <v>86862</v>
      </c>
      <c r="K529" s="43">
        <f>SUMIF(Sep!$A:$A,TB!$A529,Sep!$H:$H)</f>
        <v>86862</v>
      </c>
      <c r="L529" s="43">
        <f>SUMIF(Oct!$A:$A,TB!$A529,Oct!$H:$H)</f>
        <v>86862</v>
      </c>
      <c r="M529" s="43">
        <f>SUMIF(Nov!$A:$A,TB!$A529,Nov!$H:$H)</f>
        <v>86862</v>
      </c>
      <c r="N529" s="179">
        <f>SUMIF(Dec!$A:$A,TB!$A529,Dec!$H:$H)</f>
        <v>86862</v>
      </c>
      <c r="O529" s="188" t="s">
        <v>544</v>
      </c>
      <c r="P529" s="188"/>
      <c r="Q529" s="183">
        <v>10538</v>
      </c>
      <c r="R529" s="43">
        <v>24271</v>
      </c>
      <c r="S529" s="43">
        <v>37338</v>
      </c>
      <c r="T529" s="43">
        <v>50407</v>
      </c>
      <c r="U529" s="43">
        <v>64267</v>
      </c>
      <c r="V529" s="43">
        <v>77426</v>
      </c>
      <c r="W529" s="43">
        <v>90211</v>
      </c>
      <c r="X529" s="43">
        <v>102996</v>
      </c>
      <c r="Y529" s="43">
        <v>116461</v>
      </c>
      <c r="Z529" s="43">
        <v>130066</v>
      </c>
      <c r="AA529" s="43">
        <v>143671</v>
      </c>
      <c r="AB529" s="43">
        <v>186348</v>
      </c>
      <c r="AD529" s="43">
        <f t="shared" si="784"/>
        <v>359355.47</v>
      </c>
      <c r="AE529" s="43">
        <f t="shared" si="785"/>
        <v>717428.96</v>
      </c>
      <c r="AF529" s="43">
        <f t="shared" si="786"/>
        <v>1078811.6200000001</v>
      </c>
      <c r="AG529" s="43">
        <f t="shared" si="787"/>
        <v>1441436.71</v>
      </c>
      <c r="AH529" s="43">
        <f t="shared" si="788"/>
        <v>1826489.6</v>
      </c>
      <c r="AI529" s="43">
        <f t="shared" si="789"/>
        <v>2199736.7200000002</v>
      </c>
      <c r="AJ529" s="43">
        <f t="shared" si="790"/>
        <v>2199736.7200000002</v>
      </c>
      <c r="AK529" s="43">
        <f t="shared" si="791"/>
        <v>2199736.7200000002</v>
      </c>
      <c r="AL529" s="43">
        <f t="shared" si="792"/>
        <v>2199736.7200000002</v>
      </c>
      <c r="AM529" s="43">
        <f t="shared" si="793"/>
        <v>2199736.7200000002</v>
      </c>
      <c r="AN529" s="43">
        <f t="shared" si="794"/>
        <v>2199736.7200000002</v>
      </c>
      <c r="AO529" s="43">
        <f t="shared" si="795"/>
        <v>2199736.7200000002</v>
      </c>
    </row>
    <row r="530" spans="1:41" ht="16.399999999999999" customHeight="1">
      <c r="A530" s="20">
        <v>91201</v>
      </c>
      <c r="B530" s="14" t="s">
        <v>413</v>
      </c>
      <c r="C530" s="43">
        <f>SUMIF(Jan!$A:$A,TB!$A530,Jan!$H:$H)</f>
        <v>214</v>
      </c>
      <c r="D530" s="43">
        <f>SUMIF(Feb!$A:$A,TB!$A530,Feb!$H:$H)</f>
        <v>421</v>
      </c>
      <c r="E530" s="43">
        <f>SUMIF(Mar!$A:$A,TB!$A530,Mar!$H:$H)</f>
        <v>628</v>
      </c>
      <c r="F530" s="43">
        <f>SUMIF(Apr!$A:$A,TB!$A530,Apr!$H:$H)</f>
        <v>837</v>
      </c>
      <c r="G530" s="43">
        <f>SUMIF(May!$A:$A,TB!$A530,May!$H:$H)</f>
        <v>1042</v>
      </c>
      <c r="H530" s="43">
        <f>SUMIF(Jun!$A:$A,TB!$A530,Jun!$H:$H)</f>
        <v>1246</v>
      </c>
      <c r="I530" s="43">
        <f>SUMIF(Jul!$A:$A,TB!$A530,Jul!$H:$H)</f>
        <v>1246</v>
      </c>
      <c r="J530" s="43">
        <f>SUMIF(Aug!$A:$A,TB!$A530,Aug!$H:$H)</f>
        <v>1246</v>
      </c>
      <c r="K530" s="43">
        <f>SUMIF(Sep!$A:$A,TB!$A530,Sep!$H:$H)</f>
        <v>1246</v>
      </c>
      <c r="L530" s="43">
        <f>SUMIF(Oct!$A:$A,TB!$A530,Oct!$H:$H)</f>
        <v>1246</v>
      </c>
      <c r="M530" s="43">
        <f>SUMIF(Nov!$A:$A,TB!$A530,Nov!$H:$H)</f>
        <v>1246</v>
      </c>
      <c r="N530" s="179">
        <f>SUMIF(Dec!$A:$A,TB!$A530,Dec!$H:$H)</f>
        <v>1246</v>
      </c>
      <c r="O530" s="188" t="s">
        <v>544</v>
      </c>
      <c r="P530" s="188"/>
      <c r="Q530" s="183">
        <v>204</v>
      </c>
      <c r="R530" s="43">
        <v>396</v>
      </c>
      <c r="S530" s="43">
        <v>584</v>
      </c>
      <c r="T530" s="43">
        <v>770</v>
      </c>
      <c r="U530" s="43">
        <v>958</v>
      </c>
      <c r="V530" s="43">
        <v>1144</v>
      </c>
      <c r="W530" s="43">
        <v>1325</v>
      </c>
      <c r="X530" s="43">
        <v>1507</v>
      </c>
      <c r="Y530" s="43">
        <v>1713</v>
      </c>
      <c r="Z530" s="43">
        <v>1926</v>
      </c>
      <c r="AA530" s="43">
        <v>2138</v>
      </c>
      <c r="AB530" s="43">
        <v>2346</v>
      </c>
      <c r="AD530" s="43">
        <f t="shared" si="784"/>
        <v>5386.81</v>
      </c>
      <c r="AE530" s="43">
        <f t="shared" si="785"/>
        <v>10578.51</v>
      </c>
      <c r="AF530" s="43">
        <f t="shared" si="786"/>
        <v>15818.94</v>
      </c>
      <c r="AG530" s="43">
        <f t="shared" si="787"/>
        <v>21147.81</v>
      </c>
      <c r="AH530" s="43">
        <f t="shared" si="788"/>
        <v>26367.81</v>
      </c>
      <c r="AI530" s="43">
        <f t="shared" si="789"/>
        <v>31554.33</v>
      </c>
      <c r="AJ530" s="43">
        <f t="shared" si="790"/>
        <v>31554.33</v>
      </c>
      <c r="AK530" s="43">
        <f t="shared" si="791"/>
        <v>31554.33</v>
      </c>
      <c r="AL530" s="43">
        <f t="shared" si="792"/>
        <v>31554.33</v>
      </c>
      <c r="AM530" s="43">
        <f t="shared" si="793"/>
        <v>31554.33</v>
      </c>
      <c r="AN530" s="43">
        <f t="shared" si="794"/>
        <v>31554.33</v>
      </c>
      <c r="AO530" s="43">
        <f t="shared" si="795"/>
        <v>31554.33</v>
      </c>
    </row>
    <row r="531" spans="1:41" ht="16.399999999999999" customHeight="1">
      <c r="A531" s="20">
        <v>91202</v>
      </c>
      <c r="B531" s="14" t="s">
        <v>414</v>
      </c>
      <c r="C531" s="43">
        <f>SUMIF(Jan!$A:$A,TB!$A531,Jan!$H:$H)</f>
        <v>1750</v>
      </c>
      <c r="D531" s="43">
        <f>SUMIF(Feb!$A:$A,TB!$A531,Feb!$H:$H)</f>
        <v>3400</v>
      </c>
      <c r="E531" s="43">
        <f>SUMIF(Mar!$A:$A,TB!$A531,Mar!$H:$H)</f>
        <v>5050</v>
      </c>
      <c r="F531" s="43">
        <f>SUMIF(Apr!$A:$A,TB!$A531,Apr!$H:$H)</f>
        <v>6700</v>
      </c>
      <c r="G531" s="43">
        <f>SUMIF(May!$A:$A,TB!$A531,May!$H:$H)</f>
        <v>8350</v>
      </c>
      <c r="H531" s="43">
        <f>SUMIF(Jun!$A:$A,TB!$A531,Jun!$H:$H)</f>
        <v>9613.16</v>
      </c>
      <c r="I531" s="43">
        <f>SUMIF(Jul!$A:$A,TB!$A531,Jul!$H:$H)</f>
        <v>9613.16</v>
      </c>
      <c r="J531" s="43">
        <f>SUMIF(Aug!$A:$A,TB!$A531,Aug!$H:$H)</f>
        <v>9613.16</v>
      </c>
      <c r="K531" s="43">
        <f>SUMIF(Sep!$A:$A,TB!$A531,Sep!$H:$H)</f>
        <v>9613.16</v>
      </c>
      <c r="L531" s="43">
        <f>SUMIF(Oct!$A:$A,TB!$A531,Oct!$H:$H)</f>
        <v>9613.16</v>
      </c>
      <c r="M531" s="43">
        <f>SUMIF(Nov!$A:$A,TB!$A531,Nov!$H:$H)</f>
        <v>9613.16</v>
      </c>
      <c r="N531" s="179">
        <f>SUMIF(Dec!$A:$A,TB!$A531,Dec!$H:$H)</f>
        <v>9613.16</v>
      </c>
      <c r="O531" s="188" t="s">
        <v>544</v>
      </c>
      <c r="P531" s="188"/>
      <c r="Q531" s="183">
        <v>1350</v>
      </c>
      <c r="R531" s="43">
        <v>2700</v>
      </c>
      <c r="S531" s="43">
        <v>4050</v>
      </c>
      <c r="T531" s="43">
        <v>5400</v>
      </c>
      <c r="U531" s="43">
        <v>6750</v>
      </c>
      <c r="V531" s="43">
        <v>7321.12</v>
      </c>
      <c r="W531" s="43">
        <v>8671.1200000000008</v>
      </c>
      <c r="X531" s="43">
        <v>10021.120000000001</v>
      </c>
      <c r="Y531" s="43">
        <v>11397.44</v>
      </c>
      <c r="Z531" s="43">
        <v>13147.44</v>
      </c>
      <c r="AA531" s="43">
        <v>15497.44</v>
      </c>
      <c r="AB531" s="43">
        <v>17423.8</v>
      </c>
      <c r="AD531" s="43">
        <f t="shared" si="784"/>
        <v>44051</v>
      </c>
      <c r="AE531" s="43">
        <f t="shared" si="785"/>
        <v>85432.14</v>
      </c>
      <c r="AF531" s="43">
        <f t="shared" si="786"/>
        <v>127206.47</v>
      </c>
      <c r="AG531" s="43">
        <f t="shared" si="787"/>
        <v>169283.54</v>
      </c>
      <c r="AH531" s="43">
        <f t="shared" si="788"/>
        <v>211296.75</v>
      </c>
      <c r="AI531" s="43">
        <f t="shared" si="789"/>
        <v>243448.47</v>
      </c>
      <c r="AJ531" s="43">
        <f t="shared" si="790"/>
        <v>243448.47</v>
      </c>
      <c r="AK531" s="43">
        <f t="shared" si="791"/>
        <v>243448.47</v>
      </c>
      <c r="AL531" s="43">
        <f t="shared" si="792"/>
        <v>243448.47</v>
      </c>
      <c r="AM531" s="43">
        <f t="shared" si="793"/>
        <v>243448.47</v>
      </c>
      <c r="AN531" s="43">
        <f t="shared" si="794"/>
        <v>243448.47</v>
      </c>
      <c r="AO531" s="43">
        <f t="shared" si="795"/>
        <v>243448.47</v>
      </c>
    </row>
    <row r="532" spans="1:41" ht="16.399999999999999" customHeight="1">
      <c r="A532" s="20">
        <v>92001</v>
      </c>
      <c r="B532" s="14" t="s">
        <v>415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9">
        <f>SUMIF(Dec!$A:$A,TB!$A532,Dec!$H:$H)</f>
        <v>0</v>
      </c>
      <c r="O532" s="188" t="s">
        <v>544</v>
      </c>
      <c r="P532" s="188"/>
      <c r="Q532" s="183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84"/>
        <v>0</v>
      </c>
      <c r="AE532" s="43">
        <f t="shared" si="785"/>
        <v>0</v>
      </c>
      <c r="AF532" s="43">
        <f t="shared" si="786"/>
        <v>0</v>
      </c>
      <c r="AG532" s="43">
        <f t="shared" si="787"/>
        <v>0</v>
      </c>
      <c r="AH532" s="43">
        <f t="shared" si="788"/>
        <v>0</v>
      </c>
      <c r="AI532" s="43">
        <f t="shared" si="789"/>
        <v>0</v>
      </c>
      <c r="AJ532" s="43">
        <f t="shared" si="790"/>
        <v>0</v>
      </c>
      <c r="AK532" s="43">
        <f t="shared" si="791"/>
        <v>0</v>
      </c>
      <c r="AL532" s="43">
        <f t="shared" si="792"/>
        <v>0</v>
      </c>
      <c r="AM532" s="43">
        <f t="shared" si="793"/>
        <v>0</v>
      </c>
      <c r="AN532" s="43">
        <f t="shared" si="794"/>
        <v>0</v>
      </c>
      <c r="AO532" s="43">
        <f t="shared" si="795"/>
        <v>0</v>
      </c>
    </row>
    <row r="533" spans="1:41" ht="16.399999999999999" customHeight="1">
      <c r="A533" s="20">
        <v>92002</v>
      </c>
      <c r="B533" s="14" t="s">
        <v>416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9">
        <f>SUMIF(Dec!$A:$A,TB!$A533,Dec!$H:$H)</f>
        <v>0</v>
      </c>
      <c r="O533" s="188" t="s">
        <v>545</v>
      </c>
      <c r="P533" s="188"/>
      <c r="Q533" s="183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84"/>
        <v>0</v>
      </c>
      <c r="AE533" s="43">
        <f t="shared" si="785"/>
        <v>0</v>
      </c>
      <c r="AF533" s="43">
        <f t="shared" si="786"/>
        <v>0</v>
      </c>
      <c r="AG533" s="43">
        <f t="shared" si="787"/>
        <v>0</v>
      </c>
      <c r="AH533" s="43">
        <f t="shared" si="788"/>
        <v>0</v>
      </c>
      <c r="AI533" s="43">
        <f t="shared" si="789"/>
        <v>0</v>
      </c>
      <c r="AJ533" s="43">
        <f t="shared" si="790"/>
        <v>0</v>
      </c>
      <c r="AK533" s="43">
        <f t="shared" si="791"/>
        <v>0</v>
      </c>
      <c r="AL533" s="43">
        <f t="shared" si="792"/>
        <v>0</v>
      </c>
      <c r="AM533" s="43">
        <f t="shared" si="793"/>
        <v>0</v>
      </c>
      <c r="AN533" s="43">
        <f t="shared" si="794"/>
        <v>0</v>
      </c>
      <c r="AO533" s="43">
        <f t="shared" si="795"/>
        <v>0</v>
      </c>
    </row>
    <row r="534" spans="1:41" ht="16.399999999999999" customHeight="1">
      <c r="A534" s="20">
        <v>92003</v>
      </c>
      <c r="B534" s="14" t="s">
        <v>417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9">
        <f>SUMIF(Dec!$A:$A,TB!$A534,Dec!$H:$H)</f>
        <v>0</v>
      </c>
      <c r="O534" s="188" t="s">
        <v>542</v>
      </c>
      <c r="P534" s="188"/>
      <c r="Q534" s="183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84"/>
        <v>0</v>
      </c>
      <c r="AE534" s="43">
        <f t="shared" si="785"/>
        <v>0</v>
      </c>
      <c r="AF534" s="43">
        <f t="shared" si="786"/>
        <v>0</v>
      </c>
      <c r="AG534" s="43">
        <f t="shared" si="787"/>
        <v>0</v>
      </c>
      <c r="AH534" s="43">
        <f t="shared" si="788"/>
        <v>0</v>
      </c>
      <c r="AI534" s="43">
        <f t="shared" si="789"/>
        <v>0</v>
      </c>
      <c r="AJ534" s="43">
        <f t="shared" si="790"/>
        <v>0</v>
      </c>
      <c r="AK534" s="43">
        <f t="shared" si="791"/>
        <v>0</v>
      </c>
      <c r="AL534" s="43">
        <f t="shared" si="792"/>
        <v>0</v>
      </c>
      <c r="AM534" s="43">
        <f t="shared" si="793"/>
        <v>0</v>
      </c>
      <c r="AN534" s="43">
        <f t="shared" si="794"/>
        <v>0</v>
      </c>
      <c r="AO534" s="43">
        <f t="shared" si="795"/>
        <v>0</v>
      </c>
    </row>
    <row r="535" spans="1:41" ht="16.399999999999999" customHeight="1">
      <c r="A535" s="20">
        <v>92004</v>
      </c>
      <c r="B535" s="14" t="s">
        <v>418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9">
        <f>SUMIF(Dec!$A:$A,TB!$A535,Dec!$H:$H)</f>
        <v>0</v>
      </c>
      <c r="O535" s="188" t="s">
        <v>546</v>
      </c>
      <c r="P535" s="188"/>
      <c r="Q535" s="183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84"/>
        <v>0</v>
      </c>
      <c r="AE535" s="43">
        <f t="shared" si="785"/>
        <v>0</v>
      </c>
      <c r="AF535" s="43">
        <f t="shared" si="786"/>
        <v>0</v>
      </c>
      <c r="AG535" s="43">
        <f t="shared" si="787"/>
        <v>0</v>
      </c>
      <c r="AH535" s="43">
        <f t="shared" si="788"/>
        <v>0</v>
      </c>
      <c r="AI535" s="43">
        <f t="shared" si="789"/>
        <v>0</v>
      </c>
      <c r="AJ535" s="43">
        <f t="shared" si="790"/>
        <v>0</v>
      </c>
      <c r="AK535" s="43">
        <f t="shared" si="791"/>
        <v>0</v>
      </c>
      <c r="AL535" s="43">
        <f t="shared" si="792"/>
        <v>0</v>
      </c>
      <c r="AM535" s="43">
        <f t="shared" si="793"/>
        <v>0</v>
      </c>
      <c r="AN535" s="43">
        <f t="shared" si="794"/>
        <v>0</v>
      </c>
      <c r="AO535" s="43">
        <f t="shared" si="795"/>
        <v>0</v>
      </c>
    </row>
    <row r="536" spans="1:41" ht="16.399999999999999" customHeight="1">
      <c r="A536" s="20">
        <v>92005</v>
      </c>
      <c r="B536" s="14" t="s">
        <v>419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9">
        <f>SUMIF(Dec!$A:$A,TB!$A536,Dec!$H:$H)</f>
        <v>0</v>
      </c>
      <c r="O536" s="188" t="s">
        <v>546</v>
      </c>
      <c r="P536" s="188"/>
      <c r="Q536" s="183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84"/>
        <v>0</v>
      </c>
      <c r="AE536" s="43">
        <f t="shared" si="785"/>
        <v>0</v>
      </c>
      <c r="AF536" s="43">
        <f t="shared" si="786"/>
        <v>0</v>
      </c>
      <c r="AG536" s="43">
        <f t="shared" si="787"/>
        <v>0</v>
      </c>
      <c r="AH536" s="43">
        <f t="shared" si="788"/>
        <v>0</v>
      </c>
      <c r="AI536" s="43">
        <f t="shared" si="789"/>
        <v>0</v>
      </c>
      <c r="AJ536" s="43">
        <f t="shared" si="790"/>
        <v>0</v>
      </c>
      <c r="AK536" s="43">
        <f t="shared" si="791"/>
        <v>0</v>
      </c>
      <c r="AL536" s="43">
        <f t="shared" si="792"/>
        <v>0</v>
      </c>
      <c r="AM536" s="43">
        <f t="shared" si="793"/>
        <v>0</v>
      </c>
      <c r="AN536" s="43">
        <f t="shared" si="794"/>
        <v>0</v>
      </c>
      <c r="AO536" s="43">
        <f t="shared" si="795"/>
        <v>0</v>
      </c>
    </row>
    <row r="537" spans="1:41" ht="16.399999999999999" customHeight="1">
      <c r="A537" s="20">
        <v>92006</v>
      </c>
      <c r="B537" s="14" t="s">
        <v>420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9">
        <f>SUMIF(Dec!$A:$A,TB!$A537,Dec!$H:$H)</f>
        <v>0</v>
      </c>
      <c r="O537" s="188" t="s">
        <v>542</v>
      </c>
      <c r="P537" s="188"/>
      <c r="Q537" s="183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84"/>
        <v>0</v>
      </c>
      <c r="AE537" s="43">
        <f t="shared" si="785"/>
        <v>0</v>
      </c>
      <c r="AF537" s="43">
        <f t="shared" si="786"/>
        <v>0</v>
      </c>
      <c r="AG537" s="43">
        <f t="shared" si="787"/>
        <v>0</v>
      </c>
      <c r="AH537" s="43">
        <f t="shared" si="788"/>
        <v>0</v>
      </c>
      <c r="AI537" s="43">
        <f t="shared" si="789"/>
        <v>0</v>
      </c>
      <c r="AJ537" s="43">
        <f t="shared" si="790"/>
        <v>0</v>
      </c>
      <c r="AK537" s="43">
        <f t="shared" si="791"/>
        <v>0</v>
      </c>
      <c r="AL537" s="43">
        <f t="shared" si="792"/>
        <v>0</v>
      </c>
      <c r="AM537" s="43">
        <f t="shared" si="793"/>
        <v>0</v>
      </c>
      <c r="AN537" s="43">
        <f t="shared" si="794"/>
        <v>0</v>
      </c>
      <c r="AO537" s="43">
        <f t="shared" si="795"/>
        <v>0</v>
      </c>
    </row>
    <row r="538" spans="1:41" ht="16.399999999999999" customHeight="1">
      <c r="A538" s="20">
        <v>92007</v>
      </c>
      <c r="B538" s="14" t="s">
        <v>421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-2340.44</v>
      </c>
      <c r="I538" s="43">
        <f>SUMIF(Jul!$A:$A,TB!$A538,Jul!$H:$H)</f>
        <v>-2340.44</v>
      </c>
      <c r="J538" s="43">
        <f>SUMIF(Aug!$A:$A,TB!$A538,Aug!$H:$H)</f>
        <v>-2340.44</v>
      </c>
      <c r="K538" s="43">
        <f>SUMIF(Sep!$A:$A,TB!$A538,Sep!$H:$H)</f>
        <v>-2340.44</v>
      </c>
      <c r="L538" s="43">
        <f>SUMIF(Oct!$A:$A,TB!$A538,Oct!$H:$H)</f>
        <v>-2340.44</v>
      </c>
      <c r="M538" s="43">
        <f>SUMIF(Nov!$A:$A,TB!$A538,Nov!$H:$H)</f>
        <v>-2340.44</v>
      </c>
      <c r="N538" s="179">
        <f>SUMIF(Dec!$A:$A,TB!$A538,Dec!$H:$H)</f>
        <v>-2340.44</v>
      </c>
      <c r="O538" s="188" t="s">
        <v>542</v>
      </c>
      <c r="P538" s="188"/>
      <c r="Q538" s="183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84"/>
        <v>0</v>
      </c>
      <c r="AE538" s="43">
        <f t="shared" si="785"/>
        <v>0</v>
      </c>
      <c r="AF538" s="43">
        <f t="shared" si="786"/>
        <v>0</v>
      </c>
      <c r="AG538" s="43">
        <f t="shared" si="787"/>
        <v>0</v>
      </c>
      <c r="AH538" s="43">
        <f t="shared" si="788"/>
        <v>0</v>
      </c>
      <c r="AI538" s="43">
        <f t="shared" si="789"/>
        <v>-59270.47</v>
      </c>
      <c r="AJ538" s="43">
        <f t="shared" si="790"/>
        <v>-59270.47</v>
      </c>
      <c r="AK538" s="43">
        <f t="shared" si="791"/>
        <v>-59270.47</v>
      </c>
      <c r="AL538" s="43">
        <f t="shared" si="792"/>
        <v>-59270.47</v>
      </c>
      <c r="AM538" s="43">
        <f t="shared" si="793"/>
        <v>-59270.47</v>
      </c>
      <c r="AN538" s="43">
        <f t="shared" si="794"/>
        <v>-59270.47</v>
      </c>
      <c r="AO538" s="43">
        <f t="shared" si="795"/>
        <v>-59270.47</v>
      </c>
    </row>
    <row r="539" spans="1:41" ht="16.399999999999999" customHeight="1">
      <c r="A539" s="20">
        <v>92008</v>
      </c>
      <c r="B539" s="14" t="s">
        <v>422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9">
        <f>SUMIF(Dec!$A:$A,TB!$A539,Dec!$H:$H)</f>
        <v>0</v>
      </c>
      <c r="O539" s="188" t="s">
        <v>542</v>
      </c>
      <c r="P539" s="188"/>
      <c r="Q539" s="183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84"/>
        <v>0</v>
      </c>
      <c r="AE539" s="43">
        <f t="shared" si="785"/>
        <v>0</v>
      </c>
      <c r="AF539" s="43">
        <f t="shared" si="786"/>
        <v>0</v>
      </c>
      <c r="AG539" s="43">
        <f t="shared" si="787"/>
        <v>0</v>
      </c>
      <c r="AH539" s="43">
        <f t="shared" si="788"/>
        <v>0</v>
      </c>
      <c r="AI539" s="43">
        <f t="shared" si="789"/>
        <v>0</v>
      </c>
      <c r="AJ539" s="43">
        <f t="shared" si="790"/>
        <v>0</v>
      </c>
      <c r="AK539" s="43">
        <f t="shared" si="791"/>
        <v>0</v>
      </c>
      <c r="AL539" s="43">
        <f t="shared" si="792"/>
        <v>0</v>
      </c>
      <c r="AM539" s="43">
        <f t="shared" si="793"/>
        <v>0</v>
      </c>
      <c r="AN539" s="43">
        <f t="shared" si="794"/>
        <v>0</v>
      </c>
      <c r="AO539" s="43">
        <f t="shared" si="795"/>
        <v>0</v>
      </c>
    </row>
    <row r="540" spans="1:41" ht="16.399999999999999" customHeight="1">
      <c r="A540" s="20">
        <v>92009</v>
      </c>
      <c r="B540" s="14" t="s">
        <v>423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9">
        <f>SUMIF(Dec!$A:$A,TB!$A540,Dec!$H:$H)</f>
        <v>0</v>
      </c>
      <c r="O540" s="188" t="s">
        <v>542</v>
      </c>
      <c r="P540" s="188"/>
      <c r="Q540" s="183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84"/>
        <v>0</v>
      </c>
      <c r="AE540" s="43">
        <f t="shared" si="785"/>
        <v>0</v>
      </c>
      <c r="AF540" s="43">
        <f t="shared" si="786"/>
        <v>0</v>
      </c>
      <c r="AG540" s="43">
        <f t="shared" si="787"/>
        <v>0</v>
      </c>
      <c r="AH540" s="43">
        <f t="shared" si="788"/>
        <v>0</v>
      </c>
      <c r="AI540" s="43">
        <f t="shared" si="789"/>
        <v>0</v>
      </c>
      <c r="AJ540" s="43">
        <f t="shared" si="790"/>
        <v>0</v>
      </c>
      <c r="AK540" s="43">
        <f t="shared" si="791"/>
        <v>0</v>
      </c>
      <c r="AL540" s="43">
        <f t="shared" si="792"/>
        <v>0</v>
      </c>
      <c r="AM540" s="43">
        <f t="shared" si="793"/>
        <v>0</v>
      </c>
      <c r="AN540" s="43">
        <f t="shared" si="794"/>
        <v>0</v>
      </c>
      <c r="AO540" s="43">
        <f t="shared" si="795"/>
        <v>0</v>
      </c>
    </row>
    <row r="541" spans="1:41" ht="16.399999999999999" customHeight="1">
      <c r="A541" s="20">
        <v>93001</v>
      </c>
      <c r="B541" s="14" t="s">
        <v>424</v>
      </c>
      <c r="C541" s="43">
        <f>SUMIF(Jan!$A:$A,TB!$A541,Jan!$H:$H)</f>
        <v>1106.77</v>
      </c>
      <c r="D541" s="43">
        <f>SUMIF(Feb!$A:$A,TB!$A541,Feb!$H:$H)</f>
        <v>3089.43</v>
      </c>
      <c r="E541" s="43">
        <f>SUMIF(Mar!$A:$A,TB!$A541,Mar!$H:$H)</f>
        <v>4430.0600000000004</v>
      </c>
      <c r="F541" s="43">
        <f>SUMIF(Apr!$A:$A,TB!$A541,Apr!$H:$H)</f>
        <v>5316.88</v>
      </c>
      <c r="G541" s="43">
        <f>SUMIF(May!$A:$A,TB!$A541,May!$H:$H)</f>
        <v>7484.2</v>
      </c>
      <c r="H541" s="43">
        <f>SUMIF(Jun!$A:$A,TB!$A541,Jun!$H:$H)</f>
        <v>9852.8700000000008</v>
      </c>
      <c r="I541" s="43">
        <f>SUMIF(Jul!$A:$A,TB!$A541,Jul!$H:$H)</f>
        <v>9852.8700000000008</v>
      </c>
      <c r="J541" s="43">
        <f>SUMIF(Aug!$A:$A,TB!$A541,Aug!$H:$H)</f>
        <v>9852.8700000000008</v>
      </c>
      <c r="K541" s="43">
        <f>SUMIF(Sep!$A:$A,TB!$A541,Sep!$H:$H)</f>
        <v>9852.8700000000008</v>
      </c>
      <c r="L541" s="43">
        <f>SUMIF(Oct!$A:$A,TB!$A541,Oct!$H:$H)</f>
        <v>9852.8700000000008</v>
      </c>
      <c r="M541" s="43">
        <f>SUMIF(Nov!$A:$A,TB!$A541,Nov!$H:$H)</f>
        <v>9852.8700000000008</v>
      </c>
      <c r="N541" s="179">
        <f>SUMIF(Dec!$A:$A,TB!$A541,Dec!$H:$H)</f>
        <v>9852.8700000000008</v>
      </c>
      <c r="O541" s="188" t="s">
        <v>546</v>
      </c>
      <c r="P541" s="188"/>
      <c r="Q541" s="183">
        <v>1794.43</v>
      </c>
      <c r="R541" s="43">
        <v>2644.6</v>
      </c>
      <c r="S541" s="43">
        <v>4437.87</v>
      </c>
      <c r="T541" s="43">
        <v>5662.39</v>
      </c>
      <c r="U541" s="43">
        <v>6858.34</v>
      </c>
      <c r="V541" s="43">
        <v>8230.1299999999992</v>
      </c>
      <c r="W541" s="43">
        <v>9942.43</v>
      </c>
      <c r="X541" s="43">
        <v>11524.52</v>
      </c>
      <c r="Y541" s="43">
        <v>13501.7</v>
      </c>
      <c r="Z541" s="43">
        <v>14433.86</v>
      </c>
      <c r="AA541" s="43">
        <v>16113.76</v>
      </c>
      <c r="AB541" s="43">
        <v>17598.89</v>
      </c>
      <c r="AD541" s="43">
        <f t="shared" si="784"/>
        <v>27859.61</v>
      </c>
      <c r="AE541" s="43">
        <f t="shared" si="785"/>
        <v>77628.42</v>
      </c>
      <c r="AF541" s="43">
        <f t="shared" si="786"/>
        <v>111590.55</v>
      </c>
      <c r="AG541" s="43">
        <f t="shared" si="787"/>
        <v>134337.35</v>
      </c>
      <c r="AH541" s="43">
        <f t="shared" si="788"/>
        <v>189387.68</v>
      </c>
      <c r="AI541" s="43">
        <f t="shared" si="789"/>
        <v>249519.01</v>
      </c>
      <c r="AJ541" s="43">
        <f t="shared" si="790"/>
        <v>249519.01</v>
      </c>
      <c r="AK541" s="43">
        <f t="shared" si="791"/>
        <v>249519.01</v>
      </c>
      <c r="AL541" s="43">
        <f t="shared" si="792"/>
        <v>249519.01</v>
      </c>
      <c r="AM541" s="43">
        <f t="shared" si="793"/>
        <v>249519.01</v>
      </c>
      <c r="AN541" s="43">
        <f t="shared" si="794"/>
        <v>249519.01</v>
      </c>
      <c r="AO541" s="43">
        <f t="shared" si="795"/>
        <v>249519.01</v>
      </c>
    </row>
    <row r="542" spans="1:41" ht="16.399999999999999" customHeight="1">
      <c r="A542" s="20">
        <v>93002</v>
      </c>
      <c r="B542" s="14" t="s">
        <v>425</v>
      </c>
      <c r="C542" s="43">
        <f>SUMIF(Jan!$A:$A,TB!$A542,Jan!$H:$H)</f>
        <v>424.63</v>
      </c>
      <c r="D542" s="43">
        <f>SUMIF(Feb!$A:$A,TB!$A542,Feb!$H:$H)</f>
        <v>858.78</v>
      </c>
      <c r="E542" s="43">
        <f>SUMIF(Mar!$A:$A,TB!$A542,Mar!$H:$H)</f>
        <v>1305.6300000000001</v>
      </c>
      <c r="F542" s="43">
        <f>SUMIF(Apr!$A:$A,TB!$A542,Apr!$H:$H)</f>
        <v>1749.69</v>
      </c>
      <c r="G542" s="43">
        <f>SUMIF(May!$A:$A,TB!$A542,May!$H:$H)</f>
        <v>2199.33</v>
      </c>
      <c r="H542" s="43">
        <f>SUMIF(Jun!$A:$A,TB!$A542,Jun!$H:$H)</f>
        <v>2686.17</v>
      </c>
      <c r="I542" s="43">
        <f>SUMIF(Jul!$A:$A,TB!$A542,Jul!$H:$H)</f>
        <v>2686.17</v>
      </c>
      <c r="J542" s="43">
        <f>SUMIF(Aug!$A:$A,TB!$A542,Aug!$H:$H)</f>
        <v>2686.17</v>
      </c>
      <c r="K542" s="43">
        <f>SUMIF(Sep!$A:$A,TB!$A542,Sep!$H:$H)</f>
        <v>2686.17</v>
      </c>
      <c r="L542" s="43">
        <f>SUMIF(Oct!$A:$A,TB!$A542,Oct!$H:$H)</f>
        <v>2686.17</v>
      </c>
      <c r="M542" s="43">
        <f>SUMIF(Nov!$A:$A,TB!$A542,Nov!$H:$H)</f>
        <v>2686.17</v>
      </c>
      <c r="N542" s="179">
        <f>SUMIF(Dec!$A:$A,TB!$A542,Dec!$H:$H)</f>
        <v>2686.17</v>
      </c>
      <c r="O542" s="188" t="s">
        <v>546</v>
      </c>
      <c r="P542" s="188"/>
      <c r="Q542" s="183">
        <v>138.76</v>
      </c>
      <c r="R542" s="43">
        <v>277.52</v>
      </c>
      <c r="S542" s="43">
        <v>416.28</v>
      </c>
      <c r="T542" s="43">
        <v>555.04</v>
      </c>
      <c r="U542" s="43">
        <v>1626.54</v>
      </c>
      <c r="V542" s="43">
        <v>1805.29</v>
      </c>
      <c r="W542" s="43">
        <v>1944.05</v>
      </c>
      <c r="X542" s="43">
        <v>2082.79</v>
      </c>
      <c r="Y542" s="43">
        <v>2221.5300000000002</v>
      </c>
      <c r="Z542" s="43">
        <v>2517.8200000000002</v>
      </c>
      <c r="AA542" s="43">
        <v>2703.16</v>
      </c>
      <c r="AB542" s="43">
        <v>3652.36</v>
      </c>
      <c r="AD542" s="43">
        <f t="shared" si="784"/>
        <v>10688.79</v>
      </c>
      <c r="AE542" s="43">
        <f t="shared" si="785"/>
        <v>21578.65</v>
      </c>
      <c r="AF542" s="43">
        <f t="shared" si="786"/>
        <v>32888.04</v>
      </c>
      <c r="AG542" s="43">
        <f t="shared" si="787"/>
        <v>44208.02</v>
      </c>
      <c r="AH542" s="43">
        <f t="shared" si="788"/>
        <v>55654.05</v>
      </c>
      <c r="AI542" s="43">
        <f t="shared" si="789"/>
        <v>68025.91</v>
      </c>
      <c r="AJ542" s="43">
        <f t="shared" si="790"/>
        <v>68025.91</v>
      </c>
      <c r="AK542" s="43">
        <f t="shared" si="791"/>
        <v>68025.91</v>
      </c>
      <c r="AL542" s="43">
        <f t="shared" si="792"/>
        <v>68025.91</v>
      </c>
      <c r="AM542" s="43">
        <f t="shared" si="793"/>
        <v>68025.91</v>
      </c>
      <c r="AN542" s="43">
        <f t="shared" si="794"/>
        <v>68025.91</v>
      </c>
      <c r="AO542" s="43">
        <f t="shared" si="795"/>
        <v>68025.91</v>
      </c>
    </row>
    <row r="543" spans="1:41" ht="16.399999999999999" customHeight="1">
      <c r="A543" s="20">
        <v>93003</v>
      </c>
      <c r="B543" s="14" t="s">
        <v>426</v>
      </c>
      <c r="C543" s="43">
        <f>SUMIF(Jan!$A:$A,TB!$A543,Jan!$H:$H)</f>
        <v>0</v>
      </c>
      <c r="D543" s="43">
        <f>SUMIF(Feb!$A:$A,TB!$A543,Feb!$H:$H)</f>
        <v>2.08</v>
      </c>
      <c r="E543" s="43">
        <f>SUMIF(Mar!$A:$A,TB!$A543,Mar!$H:$H)</f>
        <v>2.08</v>
      </c>
      <c r="F543" s="43">
        <f>SUMIF(Apr!$A:$A,TB!$A543,Apr!$H:$H)</f>
        <v>2.08</v>
      </c>
      <c r="G543" s="43">
        <f>SUMIF(May!$A:$A,TB!$A543,May!$H:$H)</f>
        <v>2.08</v>
      </c>
      <c r="H543" s="43">
        <f>SUMIF(Jun!$A:$A,TB!$A543,Jun!$H:$H)</f>
        <v>2.08</v>
      </c>
      <c r="I543" s="43">
        <f>SUMIF(Jul!$A:$A,TB!$A543,Jul!$H:$H)</f>
        <v>2.08</v>
      </c>
      <c r="J543" s="43">
        <f>SUMIF(Aug!$A:$A,TB!$A543,Aug!$H:$H)</f>
        <v>2.08</v>
      </c>
      <c r="K543" s="43">
        <f>SUMIF(Sep!$A:$A,TB!$A543,Sep!$H:$H)</f>
        <v>2.08</v>
      </c>
      <c r="L543" s="43">
        <f>SUMIF(Oct!$A:$A,TB!$A543,Oct!$H:$H)</f>
        <v>2.08</v>
      </c>
      <c r="M543" s="43">
        <f>SUMIF(Nov!$A:$A,TB!$A543,Nov!$H:$H)</f>
        <v>2.08</v>
      </c>
      <c r="N543" s="179">
        <f>SUMIF(Dec!$A:$A,TB!$A543,Dec!$H:$H)</f>
        <v>2.08</v>
      </c>
      <c r="O543" s="188" t="s">
        <v>542</v>
      </c>
      <c r="P543" s="188"/>
      <c r="Q543" s="183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784"/>
        <v>0</v>
      </c>
      <c r="AE543" s="43">
        <f t="shared" si="785"/>
        <v>52.26</v>
      </c>
      <c r="AF543" s="43">
        <f t="shared" si="786"/>
        <v>52.39</v>
      </c>
      <c r="AG543" s="43">
        <f t="shared" si="787"/>
        <v>52.55</v>
      </c>
      <c r="AH543" s="43">
        <f t="shared" si="788"/>
        <v>52.63</v>
      </c>
      <c r="AI543" s="43">
        <f t="shared" si="789"/>
        <v>52.67</v>
      </c>
      <c r="AJ543" s="43">
        <f t="shared" si="790"/>
        <v>52.67</v>
      </c>
      <c r="AK543" s="43">
        <f t="shared" si="791"/>
        <v>52.67</v>
      </c>
      <c r="AL543" s="43">
        <f t="shared" si="792"/>
        <v>52.67</v>
      </c>
      <c r="AM543" s="43">
        <f t="shared" si="793"/>
        <v>52.67</v>
      </c>
      <c r="AN543" s="43">
        <f t="shared" si="794"/>
        <v>52.67</v>
      </c>
      <c r="AO543" s="43">
        <f t="shared" si="795"/>
        <v>52.67</v>
      </c>
    </row>
    <row r="544" spans="1:41" ht="16.399999999999999" customHeight="1">
      <c r="A544" s="20">
        <v>93004</v>
      </c>
      <c r="B544" s="14" t="s">
        <v>427</v>
      </c>
      <c r="C544" s="43">
        <f>SUMIF(Jan!$A:$A,TB!$A544,Jan!$H:$H)</f>
        <v>216</v>
      </c>
      <c r="D544" s="43">
        <f>SUMIF(Feb!$A:$A,TB!$A544,Feb!$H:$H)</f>
        <v>432</v>
      </c>
      <c r="E544" s="43">
        <f>SUMIF(Mar!$A:$A,TB!$A544,Mar!$H:$H)</f>
        <v>666</v>
      </c>
      <c r="F544" s="43">
        <f>SUMIF(Apr!$A:$A,TB!$A544,Apr!$H:$H)</f>
        <v>918</v>
      </c>
      <c r="G544" s="43">
        <f>SUMIF(May!$A:$A,TB!$A544,May!$H:$H)</f>
        <v>1152</v>
      </c>
      <c r="H544" s="43">
        <f>SUMIF(Jun!$A:$A,TB!$A544,Jun!$H:$H)</f>
        <v>1386</v>
      </c>
      <c r="I544" s="43">
        <f>SUMIF(Jul!$A:$A,TB!$A544,Jul!$H:$H)</f>
        <v>1386</v>
      </c>
      <c r="J544" s="43">
        <f>SUMIF(Aug!$A:$A,TB!$A544,Aug!$H:$H)</f>
        <v>1386</v>
      </c>
      <c r="K544" s="43">
        <f>SUMIF(Sep!$A:$A,TB!$A544,Sep!$H:$H)</f>
        <v>1386</v>
      </c>
      <c r="L544" s="43">
        <f>SUMIF(Oct!$A:$A,TB!$A544,Oct!$H:$H)</f>
        <v>1386</v>
      </c>
      <c r="M544" s="43">
        <f>SUMIF(Nov!$A:$A,TB!$A544,Nov!$H:$H)</f>
        <v>1386</v>
      </c>
      <c r="N544" s="179">
        <f>SUMIF(Dec!$A:$A,TB!$A544,Dec!$H:$H)</f>
        <v>1386</v>
      </c>
      <c r="O544" s="188" t="s">
        <v>542</v>
      </c>
      <c r="P544" s="188"/>
      <c r="Q544" s="183">
        <v>297</v>
      </c>
      <c r="R544" s="43">
        <v>513</v>
      </c>
      <c r="S544" s="43">
        <v>783</v>
      </c>
      <c r="T544" s="43">
        <v>918</v>
      </c>
      <c r="U544" s="43">
        <v>1152</v>
      </c>
      <c r="V544" s="43">
        <v>1431</v>
      </c>
      <c r="W544" s="43">
        <v>1638</v>
      </c>
      <c r="X544" s="43">
        <v>1930.17</v>
      </c>
      <c r="Y544" s="43">
        <v>2182.17</v>
      </c>
      <c r="Z544" s="43">
        <v>2416.17</v>
      </c>
      <c r="AA544" s="43">
        <v>2614.17</v>
      </c>
      <c r="AB544" s="43">
        <v>2821.17</v>
      </c>
      <c r="AD544" s="43">
        <f t="shared" si="784"/>
        <v>5437.15</v>
      </c>
      <c r="AE544" s="43">
        <f t="shared" si="785"/>
        <v>10854.91</v>
      </c>
      <c r="AF544" s="43">
        <f t="shared" si="786"/>
        <v>16776.14</v>
      </c>
      <c r="AG544" s="43">
        <f t="shared" si="787"/>
        <v>23194.37</v>
      </c>
      <c r="AH544" s="43">
        <f t="shared" si="788"/>
        <v>29151.360000000001</v>
      </c>
      <c r="AI544" s="43">
        <f t="shared" si="789"/>
        <v>35099.760000000002</v>
      </c>
      <c r="AJ544" s="43">
        <f t="shared" si="790"/>
        <v>35099.760000000002</v>
      </c>
      <c r="AK544" s="43">
        <f t="shared" si="791"/>
        <v>35099.760000000002</v>
      </c>
      <c r="AL544" s="43">
        <f t="shared" si="792"/>
        <v>35099.760000000002</v>
      </c>
      <c r="AM544" s="43">
        <f t="shared" si="793"/>
        <v>35099.760000000002</v>
      </c>
      <c r="AN544" s="43">
        <f t="shared" si="794"/>
        <v>35099.760000000002</v>
      </c>
      <c r="AO544" s="43">
        <f t="shared" si="795"/>
        <v>35099.760000000002</v>
      </c>
    </row>
    <row r="545" spans="1:41" ht="16.399999999999999" customHeight="1">
      <c r="A545" s="20">
        <v>93005</v>
      </c>
      <c r="B545" s="14" t="s">
        <v>428</v>
      </c>
      <c r="C545" s="43">
        <f>SUMIF(Jan!$A:$A,TB!$A545,Jan!$H:$H)</f>
        <v>301.95</v>
      </c>
      <c r="D545" s="43">
        <f>SUMIF(Feb!$A:$A,TB!$A545,Feb!$H:$H)</f>
        <v>399.53</v>
      </c>
      <c r="E545" s="43">
        <f>SUMIF(Mar!$A:$A,TB!$A545,Mar!$H:$H)</f>
        <v>594.17999999999995</v>
      </c>
      <c r="F545" s="43">
        <f>SUMIF(Apr!$A:$A,TB!$A545,Apr!$H:$H)</f>
        <v>671.14</v>
      </c>
      <c r="G545" s="43">
        <f>SUMIF(May!$A:$A,TB!$A545,May!$H:$H)</f>
        <v>994.72</v>
      </c>
      <c r="H545" s="43">
        <f>SUMIF(Jun!$A:$A,TB!$A545,Jun!$H:$H)</f>
        <v>1108.81</v>
      </c>
      <c r="I545" s="43">
        <f>SUMIF(Jul!$A:$A,TB!$A545,Jul!$H:$H)</f>
        <v>1108.81</v>
      </c>
      <c r="J545" s="43">
        <f>SUMIF(Aug!$A:$A,TB!$A545,Aug!$H:$H)</f>
        <v>1108.81</v>
      </c>
      <c r="K545" s="43">
        <f>SUMIF(Sep!$A:$A,TB!$A545,Sep!$H:$H)</f>
        <v>1108.81</v>
      </c>
      <c r="L545" s="43">
        <f>SUMIF(Oct!$A:$A,TB!$A545,Oct!$H:$H)</f>
        <v>1108.81</v>
      </c>
      <c r="M545" s="43">
        <f>SUMIF(Nov!$A:$A,TB!$A545,Nov!$H:$H)</f>
        <v>1108.81</v>
      </c>
      <c r="N545" s="179">
        <f>SUMIF(Dec!$A:$A,TB!$A545,Dec!$H:$H)</f>
        <v>1108.81</v>
      </c>
      <c r="O545" s="188" t="s">
        <v>542</v>
      </c>
      <c r="P545" s="188"/>
      <c r="Q545" s="183">
        <v>394.44</v>
      </c>
      <c r="R545" s="43">
        <v>632.15</v>
      </c>
      <c r="S545" s="43">
        <v>670.73</v>
      </c>
      <c r="T545" s="43">
        <v>1102.24</v>
      </c>
      <c r="U545" s="43">
        <v>1509.41</v>
      </c>
      <c r="V545" s="43">
        <v>1770.01</v>
      </c>
      <c r="W545" s="43">
        <v>1843.77</v>
      </c>
      <c r="X545" s="43">
        <v>1927.46</v>
      </c>
      <c r="Y545" s="43">
        <v>2055.1999999999998</v>
      </c>
      <c r="Z545" s="43">
        <v>2245.06</v>
      </c>
      <c r="AA545" s="43">
        <v>2478.89</v>
      </c>
      <c r="AB545" s="43">
        <v>2515.2199999999998</v>
      </c>
      <c r="AD545" s="43">
        <f t="shared" si="784"/>
        <v>7600.69</v>
      </c>
      <c r="AE545" s="43">
        <f t="shared" si="785"/>
        <v>10039.030000000001</v>
      </c>
      <c r="AF545" s="43">
        <f t="shared" si="786"/>
        <v>14967.04</v>
      </c>
      <c r="AG545" s="43">
        <f t="shared" si="787"/>
        <v>16957.16</v>
      </c>
      <c r="AH545" s="43">
        <f t="shared" si="788"/>
        <v>25171.39</v>
      </c>
      <c r="AI545" s="43">
        <f t="shared" si="789"/>
        <v>28080.06</v>
      </c>
      <c r="AJ545" s="43">
        <f t="shared" si="790"/>
        <v>28080.06</v>
      </c>
      <c r="AK545" s="43">
        <f t="shared" si="791"/>
        <v>28080.06</v>
      </c>
      <c r="AL545" s="43">
        <f t="shared" si="792"/>
        <v>28080.06</v>
      </c>
      <c r="AM545" s="43">
        <f t="shared" si="793"/>
        <v>28080.06</v>
      </c>
      <c r="AN545" s="43">
        <f t="shared" si="794"/>
        <v>28080.06</v>
      </c>
      <c r="AO545" s="43">
        <f t="shared" si="795"/>
        <v>28080.06</v>
      </c>
    </row>
    <row r="546" spans="1:41" ht="16.399999999999999" customHeight="1">
      <c r="A546" s="20">
        <v>94001</v>
      </c>
      <c r="B546" s="14" t="s">
        <v>429</v>
      </c>
      <c r="C546" s="43">
        <f>SUMIF(Jan!$A:$A,TB!$A546,Jan!$H:$H)</f>
        <v>26406.35</v>
      </c>
      <c r="D546" s="43">
        <f>SUMIF(Feb!$A:$A,TB!$A546,Feb!$H:$H)</f>
        <v>52812.7</v>
      </c>
      <c r="E546" s="43">
        <f>SUMIF(Mar!$A:$A,TB!$A546,Mar!$H:$H)</f>
        <v>-4056.71</v>
      </c>
      <c r="F546" s="43">
        <f>SUMIF(Apr!$A:$A,TB!$A546,Apr!$H:$H)</f>
        <v>22872.95</v>
      </c>
      <c r="G546" s="43">
        <f>SUMIF(May!$A:$A,TB!$A546,May!$H:$H)</f>
        <v>49802.61</v>
      </c>
      <c r="H546" s="43">
        <f>SUMIF(Jun!$A:$A,TB!$A546,Jun!$H:$H)</f>
        <v>-4056.71</v>
      </c>
      <c r="I546" s="43">
        <f>SUMIF(Jul!$A:$A,TB!$A546,Jul!$H:$H)</f>
        <v>-4056.71</v>
      </c>
      <c r="J546" s="43">
        <f>SUMIF(Aug!$A:$A,TB!$A546,Aug!$H:$H)</f>
        <v>-4056.71</v>
      </c>
      <c r="K546" s="43">
        <f>SUMIF(Sep!$A:$A,TB!$A546,Sep!$H:$H)</f>
        <v>-4056.71</v>
      </c>
      <c r="L546" s="43">
        <f>SUMIF(Oct!$A:$A,TB!$A546,Oct!$H:$H)</f>
        <v>-4056.71</v>
      </c>
      <c r="M546" s="43">
        <f>SUMIF(Nov!$A:$A,TB!$A546,Nov!$H:$H)</f>
        <v>-4056.71</v>
      </c>
      <c r="N546" s="179">
        <f>SUMIF(Dec!$A:$A,TB!$A546,Dec!$H:$H)</f>
        <v>-4056.71</v>
      </c>
      <c r="O546" s="188" t="s">
        <v>545</v>
      </c>
      <c r="P546" s="188"/>
      <c r="Q546" s="183">
        <v>22798.99</v>
      </c>
      <c r="R546" s="43">
        <v>45597.98</v>
      </c>
      <c r="S546" s="43">
        <v>231.25</v>
      </c>
      <c r="T546" s="43">
        <v>25276.799999999999</v>
      </c>
      <c r="U546" s="43">
        <v>50322.35</v>
      </c>
      <c r="V546" s="43">
        <v>231.25</v>
      </c>
      <c r="W546" s="43">
        <v>25276.799999999999</v>
      </c>
      <c r="X546" s="43">
        <v>50322.35</v>
      </c>
      <c r="Y546" s="43">
        <v>231.25</v>
      </c>
      <c r="Z546" s="43">
        <v>25979.15</v>
      </c>
      <c r="AA546" s="43">
        <v>52385.5</v>
      </c>
      <c r="AB546" s="43">
        <v>5016</v>
      </c>
      <c r="AD546" s="43">
        <f t="shared" si="784"/>
        <v>664700.64</v>
      </c>
      <c r="AE546" s="43">
        <f t="shared" si="785"/>
        <v>1327029.99</v>
      </c>
      <c r="AF546" s="43">
        <f t="shared" si="786"/>
        <v>-102186.09</v>
      </c>
      <c r="AG546" s="43">
        <f t="shared" si="787"/>
        <v>577912.53</v>
      </c>
      <c r="AH546" s="43">
        <f t="shared" si="788"/>
        <v>1260255.05</v>
      </c>
      <c r="AI546" s="43">
        <f t="shared" si="789"/>
        <v>-102734.15</v>
      </c>
      <c r="AJ546" s="43">
        <f t="shared" si="790"/>
        <v>-102734.15</v>
      </c>
      <c r="AK546" s="43">
        <f t="shared" si="791"/>
        <v>-102734.15</v>
      </c>
      <c r="AL546" s="43">
        <f t="shared" si="792"/>
        <v>-102734.15</v>
      </c>
      <c r="AM546" s="43">
        <f t="shared" si="793"/>
        <v>-102734.15</v>
      </c>
      <c r="AN546" s="43">
        <f t="shared" si="794"/>
        <v>-102734.15</v>
      </c>
      <c r="AO546" s="43">
        <f t="shared" si="795"/>
        <v>-102734.15</v>
      </c>
    </row>
    <row r="547" spans="1:41" ht="16.399999999999999" customHeight="1">
      <c r="A547" s="20">
        <v>94002</v>
      </c>
      <c r="B547" s="14" t="s">
        <v>430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9">
        <f>SUMIF(Dec!$A:$A,TB!$A547,Dec!$H:$H)</f>
        <v>0</v>
      </c>
      <c r="O547" s="188" t="s">
        <v>545</v>
      </c>
      <c r="P547" s="188"/>
      <c r="Q547" s="183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784"/>
        <v>0</v>
      </c>
      <c r="AE547" s="43">
        <f t="shared" si="785"/>
        <v>0</v>
      </c>
      <c r="AF547" s="43">
        <f t="shared" si="786"/>
        <v>0</v>
      </c>
      <c r="AG547" s="43">
        <f t="shared" si="787"/>
        <v>0</v>
      </c>
      <c r="AH547" s="43">
        <f t="shared" si="788"/>
        <v>0</v>
      </c>
      <c r="AI547" s="43">
        <f t="shared" si="789"/>
        <v>0</v>
      </c>
      <c r="AJ547" s="43">
        <f t="shared" si="790"/>
        <v>0</v>
      </c>
      <c r="AK547" s="43">
        <f t="shared" si="791"/>
        <v>0</v>
      </c>
      <c r="AL547" s="43">
        <f t="shared" si="792"/>
        <v>0</v>
      </c>
      <c r="AM547" s="43">
        <f t="shared" si="793"/>
        <v>0</v>
      </c>
      <c r="AN547" s="43">
        <f t="shared" si="794"/>
        <v>0</v>
      </c>
      <c r="AO547" s="43">
        <f t="shared" si="795"/>
        <v>0</v>
      </c>
    </row>
    <row r="548" spans="1:41" ht="16.399999999999999" customHeight="1">
      <c r="A548" s="20">
        <v>94003</v>
      </c>
      <c r="B548" s="14" t="s">
        <v>431</v>
      </c>
      <c r="C548" s="43">
        <f>SUMIF(Jan!$A:$A,TB!$A548,Jan!$H:$H)</f>
        <v>638</v>
      </c>
      <c r="D548" s="43">
        <f>SUMIF(Feb!$A:$A,TB!$A548,Feb!$H:$H)</f>
        <v>1276</v>
      </c>
      <c r="E548" s="43">
        <f>SUMIF(Mar!$A:$A,TB!$A548,Mar!$H:$H)</f>
        <v>1914</v>
      </c>
      <c r="F548" s="43">
        <f>SUMIF(Apr!$A:$A,TB!$A548,Apr!$H:$H)</f>
        <v>2552</v>
      </c>
      <c r="G548" s="43">
        <f>SUMIF(May!$A:$A,TB!$A548,May!$H:$H)</f>
        <v>3650</v>
      </c>
      <c r="H548" s="43">
        <f>SUMIF(Jun!$A:$A,TB!$A548,Jun!$H:$H)</f>
        <v>4278</v>
      </c>
      <c r="I548" s="43">
        <f>SUMIF(Jul!$A:$A,TB!$A548,Jul!$H:$H)</f>
        <v>4278</v>
      </c>
      <c r="J548" s="43">
        <f>SUMIF(Aug!$A:$A,TB!$A548,Aug!$H:$H)</f>
        <v>4278</v>
      </c>
      <c r="K548" s="43">
        <f>SUMIF(Sep!$A:$A,TB!$A548,Sep!$H:$H)</f>
        <v>4278</v>
      </c>
      <c r="L548" s="43">
        <f>SUMIF(Oct!$A:$A,TB!$A548,Oct!$H:$H)</f>
        <v>4278</v>
      </c>
      <c r="M548" s="43">
        <f>SUMIF(Nov!$A:$A,TB!$A548,Nov!$H:$H)</f>
        <v>4278</v>
      </c>
      <c r="N548" s="179">
        <f>SUMIF(Dec!$A:$A,TB!$A548,Dec!$H:$H)</f>
        <v>4278</v>
      </c>
      <c r="O548" s="188" t="s">
        <v>545</v>
      </c>
      <c r="P548" s="188"/>
      <c r="Q548" s="183">
        <v>470</v>
      </c>
      <c r="R548" s="43">
        <v>940</v>
      </c>
      <c r="S548" s="43">
        <v>1410</v>
      </c>
      <c r="T548" s="43">
        <v>1880</v>
      </c>
      <c r="U548" s="43">
        <v>2350</v>
      </c>
      <c r="V548" s="43">
        <v>2820</v>
      </c>
      <c r="W548" s="43">
        <v>3290</v>
      </c>
      <c r="X548" s="43">
        <v>3760</v>
      </c>
      <c r="Y548" s="43">
        <v>4230</v>
      </c>
      <c r="Z548" s="43">
        <v>4868</v>
      </c>
      <c r="AA548" s="43">
        <v>5506</v>
      </c>
      <c r="AB548" s="43">
        <v>6144</v>
      </c>
      <c r="AD548" s="43">
        <f t="shared" si="784"/>
        <v>16059.74</v>
      </c>
      <c r="AE548" s="43">
        <f t="shared" si="785"/>
        <v>32062.18</v>
      </c>
      <c r="AF548" s="43">
        <f t="shared" si="786"/>
        <v>48212.51</v>
      </c>
      <c r="AG548" s="43">
        <f t="shared" si="787"/>
        <v>64479.34</v>
      </c>
      <c r="AH548" s="43">
        <f t="shared" si="788"/>
        <v>92363.25</v>
      </c>
      <c r="AI548" s="43">
        <f t="shared" si="789"/>
        <v>108338.21</v>
      </c>
      <c r="AJ548" s="43">
        <f t="shared" si="790"/>
        <v>108338.21</v>
      </c>
      <c r="AK548" s="43">
        <f t="shared" si="791"/>
        <v>108338.21</v>
      </c>
      <c r="AL548" s="43">
        <f t="shared" si="792"/>
        <v>108338.21</v>
      </c>
      <c r="AM548" s="43">
        <f t="shared" si="793"/>
        <v>108338.21</v>
      </c>
      <c r="AN548" s="43">
        <f t="shared" si="794"/>
        <v>108338.21</v>
      </c>
      <c r="AO548" s="43">
        <f t="shared" si="795"/>
        <v>108338.21</v>
      </c>
    </row>
    <row r="549" spans="1:41" ht="16.399999999999999" customHeight="1">
      <c r="A549" s="20">
        <v>94004</v>
      </c>
      <c r="B549" s="14" t="s">
        <v>432</v>
      </c>
      <c r="C549" s="43">
        <f>SUMIF(Jan!$A:$A,TB!$A549,Jan!$H:$H)</f>
        <v>418.21</v>
      </c>
      <c r="D549" s="43">
        <f>SUMIF(Feb!$A:$A,TB!$A549,Feb!$H:$H)</f>
        <v>836.42</v>
      </c>
      <c r="E549" s="43">
        <f>SUMIF(Mar!$A:$A,TB!$A549,Mar!$H:$H)</f>
        <v>1254.6300000000001</v>
      </c>
      <c r="F549" s="43">
        <f>SUMIF(Apr!$A:$A,TB!$A549,Apr!$H:$H)</f>
        <v>1672.84</v>
      </c>
      <c r="G549" s="43">
        <f>SUMIF(May!$A:$A,TB!$A549,May!$H:$H)</f>
        <v>2091.1</v>
      </c>
      <c r="H549" s="43">
        <f>SUMIF(Jun!$A:$A,TB!$A549,Jun!$H:$H)</f>
        <v>2511.5300000000002</v>
      </c>
      <c r="I549" s="43">
        <f>SUMIF(Jul!$A:$A,TB!$A549,Jul!$H:$H)</f>
        <v>2511.5300000000002</v>
      </c>
      <c r="J549" s="43">
        <f>SUMIF(Aug!$A:$A,TB!$A549,Aug!$H:$H)</f>
        <v>2511.5300000000002</v>
      </c>
      <c r="K549" s="43">
        <f>SUMIF(Sep!$A:$A,TB!$A549,Sep!$H:$H)</f>
        <v>2511.5300000000002</v>
      </c>
      <c r="L549" s="43">
        <f>SUMIF(Oct!$A:$A,TB!$A549,Oct!$H:$H)</f>
        <v>2511.5300000000002</v>
      </c>
      <c r="M549" s="43">
        <f>SUMIF(Nov!$A:$A,TB!$A549,Nov!$H:$H)</f>
        <v>2511.5300000000002</v>
      </c>
      <c r="N549" s="179">
        <f>SUMIF(Dec!$A:$A,TB!$A549,Dec!$H:$H)</f>
        <v>2511.5300000000002</v>
      </c>
      <c r="O549" s="188" t="s">
        <v>542</v>
      </c>
      <c r="P549" s="188"/>
      <c r="Q549" s="183">
        <v>256.42</v>
      </c>
      <c r="R549" s="43">
        <v>512.84</v>
      </c>
      <c r="S549" s="43">
        <v>769.26</v>
      </c>
      <c r="T549" s="43">
        <v>1025.68</v>
      </c>
      <c r="U549" s="43">
        <v>1282.1500000000001</v>
      </c>
      <c r="V549" s="43">
        <v>1506.92</v>
      </c>
      <c r="W549" s="43">
        <v>1731.69</v>
      </c>
      <c r="X549" s="43">
        <v>1956.46</v>
      </c>
      <c r="Y549" s="43">
        <v>2181.23</v>
      </c>
      <c r="Z549" s="43">
        <v>2405.96</v>
      </c>
      <c r="AA549" s="43">
        <v>2824.17</v>
      </c>
      <c r="AB549" s="43">
        <v>3242.38</v>
      </c>
      <c r="AD549" s="43">
        <f t="shared" si="784"/>
        <v>10527.18</v>
      </c>
      <c r="AE549" s="43">
        <f t="shared" si="785"/>
        <v>21016.81</v>
      </c>
      <c r="AF549" s="43">
        <f t="shared" si="786"/>
        <v>31603.38</v>
      </c>
      <c r="AG549" s="43">
        <f t="shared" si="787"/>
        <v>42266.31</v>
      </c>
      <c r="AH549" s="43">
        <f t="shared" si="788"/>
        <v>52915.29</v>
      </c>
      <c r="AI549" s="43">
        <f t="shared" si="789"/>
        <v>63603.24</v>
      </c>
      <c r="AJ549" s="43">
        <f t="shared" si="790"/>
        <v>63603.24</v>
      </c>
      <c r="AK549" s="43">
        <f t="shared" si="791"/>
        <v>63603.24</v>
      </c>
      <c r="AL549" s="43">
        <f t="shared" si="792"/>
        <v>63603.24</v>
      </c>
      <c r="AM549" s="43">
        <f t="shared" si="793"/>
        <v>63603.24</v>
      </c>
      <c r="AN549" s="43">
        <f t="shared" si="794"/>
        <v>63603.24</v>
      </c>
      <c r="AO549" s="43">
        <f t="shared" si="795"/>
        <v>63603.24</v>
      </c>
    </row>
    <row r="550" spans="1:41" ht="16.399999999999999" customHeight="1">
      <c r="A550" s="20">
        <v>94005</v>
      </c>
      <c r="B550" s="14" t="s">
        <v>433</v>
      </c>
      <c r="C550" s="43">
        <f>SUMIF(Jan!$A:$A,TB!$A550,Jan!$H:$H)</f>
        <v>362.3</v>
      </c>
      <c r="D550" s="43">
        <f>SUMIF(Feb!$A:$A,TB!$A550,Feb!$H:$H)</f>
        <v>827.64</v>
      </c>
      <c r="E550" s="43">
        <f>SUMIF(Mar!$A:$A,TB!$A550,Mar!$H:$H)</f>
        <v>1174.94</v>
      </c>
      <c r="F550" s="43">
        <f>SUMIF(Apr!$A:$A,TB!$A550,Apr!$H:$H)</f>
        <v>1735.5</v>
      </c>
      <c r="G550" s="43">
        <f>SUMIF(May!$A:$A,TB!$A550,May!$H:$H)</f>
        <v>2182.5</v>
      </c>
      <c r="H550" s="43">
        <f>SUMIF(Jun!$A:$A,TB!$A550,Jun!$H:$H)</f>
        <v>2669.62</v>
      </c>
      <c r="I550" s="43">
        <f>SUMIF(Jul!$A:$A,TB!$A550,Jul!$H:$H)</f>
        <v>2669.62</v>
      </c>
      <c r="J550" s="43">
        <f>SUMIF(Aug!$A:$A,TB!$A550,Aug!$H:$H)</f>
        <v>2669.62</v>
      </c>
      <c r="K550" s="43">
        <f>SUMIF(Sep!$A:$A,TB!$A550,Sep!$H:$H)</f>
        <v>2669.62</v>
      </c>
      <c r="L550" s="43">
        <f>SUMIF(Oct!$A:$A,TB!$A550,Oct!$H:$H)</f>
        <v>2669.62</v>
      </c>
      <c r="M550" s="43">
        <f>SUMIF(Nov!$A:$A,TB!$A550,Nov!$H:$H)</f>
        <v>2669.62</v>
      </c>
      <c r="N550" s="179">
        <f>SUMIF(Dec!$A:$A,TB!$A550,Dec!$H:$H)</f>
        <v>2669.62</v>
      </c>
      <c r="O550" s="188" t="s">
        <v>546</v>
      </c>
      <c r="P550" s="188"/>
      <c r="Q550" s="183">
        <v>623.35</v>
      </c>
      <c r="R550" s="43">
        <v>1137.8499999999999</v>
      </c>
      <c r="S550" s="43">
        <v>1666.04</v>
      </c>
      <c r="T550" s="43">
        <v>2241.2800000000002</v>
      </c>
      <c r="U550" s="43">
        <v>2769.71</v>
      </c>
      <c r="V550" s="43">
        <v>3313.69</v>
      </c>
      <c r="W550" s="43">
        <v>3857.52</v>
      </c>
      <c r="X550" s="43">
        <v>4365.05</v>
      </c>
      <c r="Y550" s="43">
        <v>4877.46</v>
      </c>
      <c r="Z550" s="43">
        <v>5281.12</v>
      </c>
      <c r="AA550" s="43">
        <v>5727.02</v>
      </c>
      <c r="AB550" s="43">
        <v>6195.66</v>
      </c>
      <c r="AD550" s="43">
        <f t="shared" si="784"/>
        <v>9119.82</v>
      </c>
      <c r="AE550" s="43">
        <f t="shared" si="785"/>
        <v>20796.189999999999</v>
      </c>
      <c r="AF550" s="43">
        <f t="shared" si="786"/>
        <v>29596.03</v>
      </c>
      <c r="AG550" s="43">
        <f t="shared" si="787"/>
        <v>43849.49</v>
      </c>
      <c r="AH550" s="43">
        <f t="shared" si="788"/>
        <v>55228.160000000003</v>
      </c>
      <c r="AI550" s="43">
        <f t="shared" si="789"/>
        <v>67606.789999999994</v>
      </c>
      <c r="AJ550" s="43">
        <f t="shared" si="790"/>
        <v>67606.789999999994</v>
      </c>
      <c r="AK550" s="43">
        <f t="shared" si="791"/>
        <v>67606.789999999994</v>
      </c>
      <c r="AL550" s="43">
        <f t="shared" si="792"/>
        <v>67606.789999999994</v>
      </c>
      <c r="AM550" s="43">
        <f t="shared" si="793"/>
        <v>67606.789999999994</v>
      </c>
      <c r="AN550" s="43">
        <f t="shared" si="794"/>
        <v>67606.789999999994</v>
      </c>
      <c r="AO550" s="43">
        <f t="shared" si="795"/>
        <v>67606.789999999994</v>
      </c>
    </row>
    <row r="551" spans="1:41" ht="16.399999999999999" customHeight="1">
      <c r="A551" s="20">
        <v>94006</v>
      </c>
      <c r="B551" s="14" t="s">
        <v>434</v>
      </c>
      <c r="C551" s="43">
        <f>SUMIF(Jan!$A:$A,TB!$A551,Jan!$H:$H)</f>
        <v>959.28</v>
      </c>
      <c r="D551" s="43">
        <f>SUMIF(Feb!$A:$A,TB!$A551,Feb!$H:$H)</f>
        <v>1118.56</v>
      </c>
      <c r="E551" s="43">
        <f>SUMIF(Mar!$A:$A,TB!$A551,Mar!$H:$H)</f>
        <v>1556.39</v>
      </c>
      <c r="F551" s="43">
        <f>SUMIF(Apr!$A:$A,TB!$A551,Apr!$H:$H)</f>
        <v>1715.67</v>
      </c>
      <c r="G551" s="43">
        <f>SUMIF(May!$A:$A,TB!$A551,May!$H:$H)</f>
        <v>1874.95</v>
      </c>
      <c r="H551" s="43">
        <f>SUMIF(Jun!$A:$A,TB!$A551,Jun!$H:$H)</f>
        <v>2034.23</v>
      </c>
      <c r="I551" s="43">
        <f>SUMIF(Jul!$A:$A,TB!$A551,Jul!$H:$H)</f>
        <v>2034.23</v>
      </c>
      <c r="J551" s="43">
        <f>SUMIF(Aug!$A:$A,TB!$A551,Aug!$H:$H)</f>
        <v>2034.23</v>
      </c>
      <c r="K551" s="43">
        <f>SUMIF(Sep!$A:$A,TB!$A551,Sep!$H:$H)</f>
        <v>2034.23</v>
      </c>
      <c r="L551" s="43">
        <f>SUMIF(Oct!$A:$A,TB!$A551,Oct!$H:$H)</f>
        <v>2034.23</v>
      </c>
      <c r="M551" s="43">
        <f>SUMIF(Nov!$A:$A,TB!$A551,Nov!$H:$H)</f>
        <v>2034.23</v>
      </c>
      <c r="N551" s="179">
        <f>SUMIF(Dec!$A:$A,TB!$A551,Dec!$H:$H)</f>
        <v>2034.23</v>
      </c>
      <c r="O551" s="188" t="s">
        <v>547</v>
      </c>
      <c r="P551" s="188"/>
      <c r="Q551" s="183">
        <v>482.81</v>
      </c>
      <c r="R551" s="43">
        <v>1065.6199999999999</v>
      </c>
      <c r="S551" s="43">
        <v>1385.43</v>
      </c>
      <c r="T551" s="43">
        <v>1698.24</v>
      </c>
      <c r="U551" s="43">
        <v>1981.05</v>
      </c>
      <c r="V551" s="43">
        <v>2333.86</v>
      </c>
      <c r="W551" s="43">
        <v>3096.67</v>
      </c>
      <c r="X551" s="43">
        <v>3429.48</v>
      </c>
      <c r="Y551" s="43">
        <v>3739.29</v>
      </c>
      <c r="Z551" s="43">
        <v>4032.1</v>
      </c>
      <c r="AA551" s="43">
        <v>4684.91</v>
      </c>
      <c r="AB551" s="43">
        <v>5177.68</v>
      </c>
      <c r="AD551" s="43">
        <f t="shared" si="784"/>
        <v>24147</v>
      </c>
      <c r="AE551" s="43">
        <f t="shared" si="785"/>
        <v>28106.17</v>
      </c>
      <c r="AF551" s="43">
        <f t="shared" si="786"/>
        <v>39204.53</v>
      </c>
      <c r="AG551" s="43">
        <f t="shared" si="787"/>
        <v>43348.46</v>
      </c>
      <c r="AH551" s="43">
        <f t="shared" si="788"/>
        <v>47445.61</v>
      </c>
      <c r="AI551" s="43">
        <f t="shared" si="789"/>
        <v>51515.86</v>
      </c>
      <c r="AJ551" s="43">
        <f t="shared" si="790"/>
        <v>51515.86</v>
      </c>
      <c r="AK551" s="43">
        <f t="shared" si="791"/>
        <v>51515.86</v>
      </c>
      <c r="AL551" s="43">
        <f t="shared" si="792"/>
        <v>51515.86</v>
      </c>
      <c r="AM551" s="43">
        <f t="shared" si="793"/>
        <v>51515.86</v>
      </c>
      <c r="AN551" s="43">
        <f t="shared" si="794"/>
        <v>51515.86</v>
      </c>
      <c r="AO551" s="43">
        <f t="shared" si="795"/>
        <v>51515.86</v>
      </c>
    </row>
    <row r="552" spans="1:41" ht="16.399999999999999" customHeight="1">
      <c r="A552" s="20">
        <v>94007</v>
      </c>
      <c r="B552" s="14" t="s">
        <v>435</v>
      </c>
      <c r="C552" s="43">
        <f>SUMIF(Jan!$A:$A,TB!$A552,Jan!$H:$H)</f>
        <v>494.58</v>
      </c>
      <c r="D552" s="43">
        <f>SUMIF(Feb!$A:$A,TB!$A552,Feb!$H:$H)</f>
        <v>3594.82</v>
      </c>
      <c r="E552" s="43">
        <f>SUMIF(Mar!$A:$A,TB!$A552,Mar!$H:$H)</f>
        <v>3774.03</v>
      </c>
      <c r="F552" s="43">
        <f>SUMIF(Apr!$A:$A,TB!$A552,Apr!$H:$H)</f>
        <v>4201.1499999999996</v>
      </c>
      <c r="G552" s="43">
        <f>SUMIF(May!$A:$A,TB!$A552,May!$H:$H)</f>
        <v>4643.63</v>
      </c>
      <c r="H552" s="43">
        <f>SUMIF(Jun!$A:$A,TB!$A552,Jun!$H:$H)</f>
        <v>5015.7700000000004</v>
      </c>
      <c r="I552" s="43">
        <f>SUMIF(Jul!$A:$A,TB!$A552,Jul!$H:$H)</f>
        <v>5015.7700000000004</v>
      </c>
      <c r="J552" s="43">
        <f>SUMIF(Aug!$A:$A,TB!$A552,Aug!$H:$H)</f>
        <v>5015.7700000000004</v>
      </c>
      <c r="K552" s="43">
        <f>SUMIF(Sep!$A:$A,TB!$A552,Sep!$H:$H)</f>
        <v>5015.7700000000004</v>
      </c>
      <c r="L552" s="43">
        <f>SUMIF(Oct!$A:$A,TB!$A552,Oct!$H:$H)</f>
        <v>5015.7700000000004</v>
      </c>
      <c r="M552" s="43">
        <f>SUMIF(Nov!$A:$A,TB!$A552,Nov!$H:$H)</f>
        <v>5015.7700000000004</v>
      </c>
      <c r="N552" s="179">
        <f>SUMIF(Dec!$A:$A,TB!$A552,Dec!$H:$H)</f>
        <v>5015.7700000000004</v>
      </c>
      <c r="O552" s="188" t="s">
        <v>542</v>
      </c>
      <c r="P552" s="188"/>
      <c r="Q552" s="183">
        <v>341.73</v>
      </c>
      <c r="R552" s="43">
        <v>730.58</v>
      </c>
      <c r="S552" s="43">
        <v>1157.49</v>
      </c>
      <c r="T552" s="43">
        <v>1817.99</v>
      </c>
      <c r="U552" s="43">
        <v>2153.5</v>
      </c>
      <c r="V552" s="43">
        <v>2565.2600000000002</v>
      </c>
      <c r="W552" s="43">
        <v>2980.96</v>
      </c>
      <c r="X552" s="43">
        <v>3253.16</v>
      </c>
      <c r="Y552" s="43">
        <v>3990.27</v>
      </c>
      <c r="Z552" s="43">
        <v>4868.1099999999997</v>
      </c>
      <c r="AA552" s="43">
        <v>5099.17</v>
      </c>
      <c r="AB552" s="43">
        <v>5574.39</v>
      </c>
      <c r="AD552" s="43">
        <f t="shared" si="784"/>
        <v>12449.57</v>
      </c>
      <c r="AE552" s="43">
        <f t="shared" si="785"/>
        <v>90327.4</v>
      </c>
      <c r="AF552" s="43">
        <f t="shared" si="786"/>
        <v>95065.55</v>
      </c>
      <c r="AG552" s="43">
        <f t="shared" si="787"/>
        <v>106147.1</v>
      </c>
      <c r="AH552" s="43">
        <f t="shared" si="788"/>
        <v>117507.06</v>
      </c>
      <c r="AI552" s="43">
        <f t="shared" si="789"/>
        <v>127021.87</v>
      </c>
      <c r="AJ552" s="43">
        <f t="shared" si="790"/>
        <v>127021.87</v>
      </c>
      <c r="AK552" s="43">
        <f t="shared" si="791"/>
        <v>127021.87</v>
      </c>
      <c r="AL552" s="43">
        <f t="shared" si="792"/>
        <v>127021.87</v>
      </c>
      <c r="AM552" s="43">
        <f t="shared" si="793"/>
        <v>127021.87</v>
      </c>
      <c r="AN552" s="43">
        <f t="shared" si="794"/>
        <v>127021.87</v>
      </c>
      <c r="AO552" s="43">
        <f t="shared" si="795"/>
        <v>127021.87</v>
      </c>
    </row>
    <row r="553" spans="1:41" ht="16.399999999999999" customHeight="1">
      <c r="A553" s="20">
        <v>94008</v>
      </c>
      <c r="B553" s="14" t="s">
        <v>436</v>
      </c>
      <c r="C553" s="43">
        <f>SUMIF(Jan!$A:$A,TB!$A553,Jan!$H:$H)</f>
        <v>790</v>
      </c>
      <c r="D553" s="43">
        <f>SUMIF(Feb!$A:$A,TB!$A553,Feb!$H:$H)</f>
        <v>1580</v>
      </c>
      <c r="E553" s="43">
        <f>SUMIF(Mar!$A:$A,TB!$A553,Mar!$H:$H)</f>
        <v>2370</v>
      </c>
      <c r="F553" s="43">
        <f>SUMIF(Apr!$A:$A,TB!$A553,Apr!$H:$H)</f>
        <v>3160</v>
      </c>
      <c r="G553" s="43">
        <f>SUMIF(May!$A:$A,TB!$A553,May!$H:$H)</f>
        <v>3950</v>
      </c>
      <c r="H553" s="43">
        <f>SUMIF(Jun!$A:$A,TB!$A553,Jun!$H:$H)</f>
        <v>4740</v>
      </c>
      <c r="I553" s="43">
        <f>SUMIF(Jul!$A:$A,TB!$A553,Jul!$H:$H)</f>
        <v>4740</v>
      </c>
      <c r="J553" s="43">
        <f>SUMIF(Aug!$A:$A,TB!$A553,Aug!$H:$H)</f>
        <v>4740</v>
      </c>
      <c r="K553" s="43">
        <f>SUMIF(Sep!$A:$A,TB!$A553,Sep!$H:$H)</f>
        <v>4740</v>
      </c>
      <c r="L553" s="43">
        <f>SUMIF(Oct!$A:$A,TB!$A553,Oct!$H:$H)</f>
        <v>4740</v>
      </c>
      <c r="M553" s="43">
        <f>SUMIF(Nov!$A:$A,TB!$A553,Nov!$H:$H)</f>
        <v>4740</v>
      </c>
      <c r="N553" s="179">
        <f>SUMIF(Dec!$A:$A,TB!$A553,Dec!$H:$H)</f>
        <v>4740</v>
      </c>
      <c r="O553" s="188" t="s">
        <v>542</v>
      </c>
      <c r="P553" s="188"/>
      <c r="Q553" s="183">
        <v>750</v>
      </c>
      <c r="R553" s="43">
        <v>1500</v>
      </c>
      <c r="S553" s="43">
        <v>2290</v>
      </c>
      <c r="T553" s="43">
        <v>3080</v>
      </c>
      <c r="U553" s="43">
        <v>3870</v>
      </c>
      <c r="V553" s="43">
        <v>4660</v>
      </c>
      <c r="W553" s="43">
        <v>5450</v>
      </c>
      <c r="X553" s="43">
        <v>6240</v>
      </c>
      <c r="Y553" s="43">
        <v>7030</v>
      </c>
      <c r="Z553" s="43">
        <v>7820</v>
      </c>
      <c r="AA553" s="43">
        <v>8610</v>
      </c>
      <c r="AB553" s="43">
        <v>9400</v>
      </c>
      <c r="AD553" s="43">
        <f t="shared" si="784"/>
        <v>19885.88</v>
      </c>
      <c r="AE553" s="43">
        <f t="shared" si="785"/>
        <v>39700.82</v>
      </c>
      <c r="AF553" s="43">
        <f t="shared" si="786"/>
        <v>59698.879999999997</v>
      </c>
      <c r="AG553" s="43">
        <f t="shared" si="787"/>
        <v>79841.19</v>
      </c>
      <c r="AH553" s="43">
        <f t="shared" si="788"/>
        <v>99954.75</v>
      </c>
      <c r="AI553" s="43">
        <f t="shared" si="789"/>
        <v>120038.13</v>
      </c>
      <c r="AJ553" s="43">
        <f t="shared" si="790"/>
        <v>120038.13</v>
      </c>
      <c r="AK553" s="43">
        <f t="shared" si="791"/>
        <v>120038.13</v>
      </c>
      <c r="AL553" s="43">
        <f t="shared" si="792"/>
        <v>120038.13</v>
      </c>
      <c r="AM553" s="43">
        <f t="shared" si="793"/>
        <v>120038.13</v>
      </c>
      <c r="AN553" s="43">
        <f t="shared" si="794"/>
        <v>120038.13</v>
      </c>
      <c r="AO553" s="43">
        <f t="shared" si="795"/>
        <v>120038.13</v>
      </c>
    </row>
    <row r="554" spans="1:41" ht="16.399999999999999" customHeight="1">
      <c r="A554" s="20">
        <v>94009</v>
      </c>
      <c r="B554" s="14" t="s">
        <v>437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22</v>
      </c>
      <c r="G554" s="43">
        <f>SUMIF(May!$A:$A,TB!$A554,May!$H:$H)</f>
        <v>22</v>
      </c>
      <c r="H554" s="43">
        <f>SUMIF(Jun!$A:$A,TB!$A554,Jun!$H:$H)</f>
        <v>22</v>
      </c>
      <c r="I554" s="43">
        <f>SUMIF(Jul!$A:$A,TB!$A554,Jul!$H:$H)</f>
        <v>22</v>
      </c>
      <c r="J554" s="43">
        <f>SUMIF(Aug!$A:$A,TB!$A554,Aug!$H:$H)</f>
        <v>22</v>
      </c>
      <c r="K554" s="43">
        <f>SUMIF(Sep!$A:$A,TB!$A554,Sep!$H:$H)</f>
        <v>22</v>
      </c>
      <c r="L554" s="43">
        <f>SUMIF(Oct!$A:$A,TB!$A554,Oct!$H:$H)</f>
        <v>22</v>
      </c>
      <c r="M554" s="43">
        <f>SUMIF(Nov!$A:$A,TB!$A554,Nov!$H:$H)</f>
        <v>22</v>
      </c>
      <c r="N554" s="179">
        <f>SUMIF(Dec!$A:$A,TB!$A554,Dec!$H:$H)</f>
        <v>22</v>
      </c>
      <c r="O554" s="188" t="s">
        <v>542</v>
      </c>
      <c r="P554" s="188"/>
      <c r="Q554" s="183">
        <v>0</v>
      </c>
      <c r="R554" s="43">
        <v>0</v>
      </c>
      <c r="S554" s="43">
        <v>20.64</v>
      </c>
      <c r="T554" s="43">
        <v>20.64</v>
      </c>
      <c r="U554" s="43">
        <v>20.64</v>
      </c>
      <c r="V554" s="43">
        <v>20.64</v>
      </c>
      <c r="W554" s="43">
        <v>20.64</v>
      </c>
      <c r="X554" s="43">
        <v>20.64</v>
      </c>
      <c r="Y554" s="43">
        <v>81.64</v>
      </c>
      <c r="Z554" s="43">
        <v>106.54</v>
      </c>
      <c r="AA554" s="43">
        <v>106.54</v>
      </c>
      <c r="AB554" s="43">
        <v>175.34</v>
      </c>
      <c r="AD554" s="43">
        <f t="shared" si="784"/>
        <v>0</v>
      </c>
      <c r="AE554" s="43">
        <f t="shared" si="785"/>
        <v>0</v>
      </c>
      <c r="AF554" s="43">
        <f t="shared" si="786"/>
        <v>0</v>
      </c>
      <c r="AG554" s="43">
        <f t="shared" si="787"/>
        <v>555.86</v>
      </c>
      <c r="AH554" s="43">
        <f t="shared" si="788"/>
        <v>556.71</v>
      </c>
      <c r="AI554" s="43">
        <f t="shared" si="789"/>
        <v>557.14</v>
      </c>
      <c r="AJ554" s="43">
        <f t="shared" si="790"/>
        <v>557.14</v>
      </c>
      <c r="AK554" s="43">
        <f t="shared" si="791"/>
        <v>557.14</v>
      </c>
      <c r="AL554" s="43">
        <f t="shared" si="792"/>
        <v>557.14</v>
      </c>
      <c r="AM554" s="43">
        <f t="shared" si="793"/>
        <v>557.14</v>
      </c>
      <c r="AN554" s="43">
        <f t="shared" si="794"/>
        <v>557.14</v>
      </c>
      <c r="AO554" s="43">
        <f t="shared" si="795"/>
        <v>557.14</v>
      </c>
    </row>
    <row r="555" spans="1:41" ht="16.399999999999999" customHeight="1">
      <c r="A555" s="20">
        <v>94010</v>
      </c>
      <c r="B555" s="14" t="s">
        <v>438</v>
      </c>
      <c r="C555" s="43">
        <f>SUMIF(Jan!$A:$A,TB!$A555,Jan!$H:$H)</f>
        <v>618</v>
      </c>
      <c r="D555" s="43">
        <f>SUMIF(Feb!$A:$A,TB!$A555,Feb!$H:$H)</f>
        <v>1230.04</v>
      </c>
      <c r="E555" s="43">
        <f>SUMIF(Mar!$A:$A,TB!$A555,Mar!$H:$H)</f>
        <v>1842.08</v>
      </c>
      <c r="F555" s="43">
        <f>SUMIF(Apr!$A:$A,TB!$A555,Apr!$H:$H)</f>
        <v>2468.12</v>
      </c>
      <c r="G555" s="43">
        <f>SUMIF(May!$A:$A,TB!$A555,May!$H:$H)</f>
        <v>3094.16</v>
      </c>
      <c r="H555" s="43">
        <f>SUMIF(Jun!$A:$A,TB!$A555,Jun!$H:$H)</f>
        <v>3740.16</v>
      </c>
      <c r="I555" s="43">
        <f>SUMIF(Jul!$A:$A,TB!$A555,Jul!$H:$H)</f>
        <v>3740.16</v>
      </c>
      <c r="J555" s="43">
        <f>SUMIF(Aug!$A:$A,TB!$A555,Aug!$H:$H)</f>
        <v>3740.16</v>
      </c>
      <c r="K555" s="43">
        <f>SUMIF(Sep!$A:$A,TB!$A555,Sep!$H:$H)</f>
        <v>3740.16</v>
      </c>
      <c r="L555" s="43">
        <f>SUMIF(Oct!$A:$A,TB!$A555,Oct!$H:$H)</f>
        <v>3740.16</v>
      </c>
      <c r="M555" s="43">
        <f>SUMIF(Nov!$A:$A,TB!$A555,Nov!$H:$H)</f>
        <v>3740.16</v>
      </c>
      <c r="N555" s="179">
        <f>SUMIF(Dec!$A:$A,TB!$A555,Dec!$H:$H)</f>
        <v>3740.16</v>
      </c>
      <c r="O555" s="188" t="s">
        <v>542</v>
      </c>
      <c r="P555" s="188"/>
      <c r="Q555" s="183">
        <v>576.88</v>
      </c>
      <c r="R555" s="43">
        <v>1165.68</v>
      </c>
      <c r="S555" s="43">
        <v>1748.51</v>
      </c>
      <c r="T555" s="43">
        <v>2325.38</v>
      </c>
      <c r="U555" s="43">
        <v>3413.73</v>
      </c>
      <c r="V555" s="43">
        <v>3996.56</v>
      </c>
      <c r="W555" s="43">
        <v>4619.38</v>
      </c>
      <c r="X555" s="43">
        <v>5514.53</v>
      </c>
      <c r="Y555" s="43">
        <v>6251.32</v>
      </c>
      <c r="Z555" s="43">
        <v>6828.19</v>
      </c>
      <c r="AA555" s="43">
        <v>7411.02</v>
      </c>
      <c r="AB555" s="43">
        <v>8930.77</v>
      </c>
      <c r="AD555" s="43">
        <f t="shared" si="784"/>
        <v>15556.3</v>
      </c>
      <c r="AE555" s="43">
        <f t="shared" si="785"/>
        <v>30907.34</v>
      </c>
      <c r="AF555" s="43">
        <f t="shared" si="786"/>
        <v>46400.89</v>
      </c>
      <c r="AG555" s="43">
        <f t="shared" si="787"/>
        <v>62360.01</v>
      </c>
      <c r="AH555" s="43">
        <f t="shared" si="788"/>
        <v>78297.72</v>
      </c>
      <c r="AI555" s="43">
        <f t="shared" si="789"/>
        <v>94717.68</v>
      </c>
      <c r="AJ555" s="43">
        <f t="shared" si="790"/>
        <v>94717.68</v>
      </c>
      <c r="AK555" s="43">
        <f t="shared" si="791"/>
        <v>94717.68</v>
      </c>
      <c r="AL555" s="43">
        <f t="shared" si="792"/>
        <v>94717.68</v>
      </c>
      <c r="AM555" s="43">
        <f t="shared" si="793"/>
        <v>94717.68</v>
      </c>
      <c r="AN555" s="43">
        <f t="shared" si="794"/>
        <v>94717.68</v>
      </c>
      <c r="AO555" s="43">
        <f t="shared" si="795"/>
        <v>94717.68</v>
      </c>
    </row>
    <row r="556" spans="1:41" ht="16.399999999999999" customHeight="1">
      <c r="A556" s="20">
        <v>94011</v>
      </c>
      <c r="B556" s="14" t="s">
        <v>439</v>
      </c>
      <c r="C556" s="43">
        <f>SUMIF(Jan!$A:$A,TB!$A556,Jan!$H:$H)</f>
        <v>101.7</v>
      </c>
      <c r="D556" s="43">
        <f>SUMIF(Feb!$A:$A,TB!$A556,Feb!$H:$H)</f>
        <v>169.5</v>
      </c>
      <c r="E556" s="43">
        <f>SUMIF(Mar!$A:$A,TB!$A556,Mar!$H:$H)</f>
        <v>237.3</v>
      </c>
      <c r="F556" s="43">
        <f>SUMIF(Apr!$A:$A,TB!$A556,Apr!$H:$H)</f>
        <v>271.2</v>
      </c>
      <c r="G556" s="43">
        <f>SUMIF(May!$A:$A,TB!$A556,May!$H:$H)</f>
        <v>372.9</v>
      </c>
      <c r="H556" s="43">
        <f>SUMIF(Jun!$A:$A,TB!$A556,Jun!$H:$H)</f>
        <v>474.6</v>
      </c>
      <c r="I556" s="43">
        <f>SUMIF(Jul!$A:$A,TB!$A556,Jul!$H:$H)</f>
        <v>474.6</v>
      </c>
      <c r="J556" s="43">
        <f>SUMIF(Aug!$A:$A,TB!$A556,Aug!$H:$H)</f>
        <v>474.6</v>
      </c>
      <c r="K556" s="43">
        <f>SUMIF(Sep!$A:$A,TB!$A556,Sep!$H:$H)</f>
        <v>474.6</v>
      </c>
      <c r="L556" s="43">
        <f>SUMIF(Oct!$A:$A,TB!$A556,Oct!$H:$H)</f>
        <v>474.6</v>
      </c>
      <c r="M556" s="43">
        <f>SUMIF(Nov!$A:$A,TB!$A556,Nov!$H:$H)</f>
        <v>474.6</v>
      </c>
      <c r="N556" s="179">
        <f>SUMIF(Dec!$A:$A,TB!$A556,Dec!$H:$H)</f>
        <v>474.6</v>
      </c>
      <c r="O556" s="188" t="s">
        <v>542</v>
      </c>
      <c r="P556" s="188"/>
      <c r="Q556" s="183">
        <v>33.9</v>
      </c>
      <c r="R556" s="43">
        <v>135.6</v>
      </c>
      <c r="S556" s="43">
        <v>203.4</v>
      </c>
      <c r="T556" s="43">
        <v>237.3</v>
      </c>
      <c r="U556" s="43">
        <v>339</v>
      </c>
      <c r="V556" s="43">
        <v>406.8</v>
      </c>
      <c r="W556" s="43">
        <v>474.6</v>
      </c>
      <c r="X556" s="43">
        <v>542.4</v>
      </c>
      <c r="Y556" s="43">
        <v>644.1</v>
      </c>
      <c r="Z556" s="43">
        <v>678</v>
      </c>
      <c r="AA556" s="43">
        <v>745.8</v>
      </c>
      <c r="AB556" s="43">
        <v>779.7</v>
      </c>
      <c r="AD556" s="43">
        <f t="shared" si="784"/>
        <v>2559.9899999999998</v>
      </c>
      <c r="AE556" s="43">
        <f t="shared" si="785"/>
        <v>4259.04</v>
      </c>
      <c r="AF556" s="43">
        <f t="shared" si="786"/>
        <v>5977.44</v>
      </c>
      <c r="AG556" s="43">
        <f t="shared" si="787"/>
        <v>6852.19</v>
      </c>
      <c r="AH556" s="43">
        <f t="shared" si="788"/>
        <v>9436.23</v>
      </c>
      <c r="AI556" s="43">
        <f t="shared" si="789"/>
        <v>12019.01</v>
      </c>
      <c r="AJ556" s="43">
        <f t="shared" si="790"/>
        <v>12019.01</v>
      </c>
      <c r="AK556" s="43">
        <f t="shared" si="791"/>
        <v>12019.01</v>
      </c>
      <c r="AL556" s="43">
        <f t="shared" si="792"/>
        <v>12019.01</v>
      </c>
      <c r="AM556" s="43">
        <f t="shared" si="793"/>
        <v>12019.01</v>
      </c>
      <c r="AN556" s="43">
        <f t="shared" si="794"/>
        <v>12019.01</v>
      </c>
      <c r="AO556" s="43">
        <f t="shared" si="795"/>
        <v>12019.01</v>
      </c>
    </row>
    <row r="557" spans="1:41" ht="16.399999999999999" customHeight="1">
      <c r="A557" s="20">
        <v>94012</v>
      </c>
      <c r="B557" s="14" t="s">
        <v>440</v>
      </c>
      <c r="C557" s="43">
        <f>SUMIF(Jan!$A:$A,TB!$A557,Jan!$H:$H)</f>
        <v>1743.81</v>
      </c>
      <c r="D557" s="43">
        <f>SUMIF(Feb!$A:$A,TB!$A557,Feb!$H:$H)</f>
        <v>6511.43</v>
      </c>
      <c r="E557" s="43">
        <f>SUMIF(Mar!$A:$A,TB!$A557,Mar!$H:$H)</f>
        <v>7041.13</v>
      </c>
      <c r="F557" s="43">
        <f>SUMIF(Apr!$A:$A,TB!$A557,Apr!$H:$H)</f>
        <v>7617.63</v>
      </c>
      <c r="G557" s="43">
        <f>SUMIF(May!$A:$A,TB!$A557,May!$H:$H)</f>
        <v>10369.99</v>
      </c>
      <c r="H557" s="43">
        <f>SUMIF(Jun!$A:$A,TB!$A557,Jun!$H:$H)</f>
        <v>11091.53</v>
      </c>
      <c r="I557" s="43">
        <f>SUMIF(Jul!$A:$A,TB!$A557,Jul!$H:$H)</f>
        <v>11091.53</v>
      </c>
      <c r="J557" s="43">
        <f>SUMIF(Aug!$A:$A,TB!$A557,Aug!$H:$H)</f>
        <v>11091.53</v>
      </c>
      <c r="K557" s="43">
        <f>SUMIF(Sep!$A:$A,TB!$A557,Sep!$H:$H)</f>
        <v>11091.53</v>
      </c>
      <c r="L557" s="43">
        <f>SUMIF(Oct!$A:$A,TB!$A557,Oct!$H:$H)</f>
        <v>11091.53</v>
      </c>
      <c r="M557" s="43">
        <f>SUMIF(Nov!$A:$A,TB!$A557,Nov!$H:$H)</f>
        <v>11091.53</v>
      </c>
      <c r="N557" s="179">
        <f>SUMIF(Dec!$A:$A,TB!$A557,Dec!$H:$H)</f>
        <v>11091.53</v>
      </c>
      <c r="O557" s="188" t="s">
        <v>542</v>
      </c>
      <c r="P557" s="188"/>
      <c r="Q557" s="183">
        <v>122.64</v>
      </c>
      <c r="R557" s="43">
        <v>5244.86</v>
      </c>
      <c r="S557" s="43">
        <v>5558.25</v>
      </c>
      <c r="T557" s="43">
        <v>5971.64</v>
      </c>
      <c r="U557" s="43">
        <v>8348.4599999999991</v>
      </c>
      <c r="V557" s="43">
        <v>8886.85</v>
      </c>
      <c r="W557" s="43">
        <v>9417.08</v>
      </c>
      <c r="X557" s="43">
        <v>9947.31</v>
      </c>
      <c r="Y557" s="43">
        <v>10669.38</v>
      </c>
      <c r="Z557" s="43">
        <v>11007.77</v>
      </c>
      <c r="AA557" s="43">
        <v>11538</v>
      </c>
      <c r="AB557" s="43">
        <v>11875.57</v>
      </c>
      <c r="AD557" s="43">
        <f t="shared" si="784"/>
        <v>43895.19</v>
      </c>
      <c r="AE557" s="43">
        <f t="shared" si="785"/>
        <v>163613.35</v>
      </c>
      <c r="AF557" s="43">
        <f t="shared" si="786"/>
        <v>177361.84</v>
      </c>
      <c r="AG557" s="43">
        <f t="shared" si="787"/>
        <v>192468.56</v>
      </c>
      <c r="AH557" s="43">
        <f t="shared" si="788"/>
        <v>262412.59999999998</v>
      </c>
      <c r="AI557" s="43">
        <f t="shared" si="789"/>
        <v>280887.45</v>
      </c>
      <c r="AJ557" s="43">
        <f t="shared" si="790"/>
        <v>280887.45</v>
      </c>
      <c r="AK557" s="43">
        <f t="shared" si="791"/>
        <v>280887.45</v>
      </c>
      <c r="AL557" s="43">
        <f t="shared" si="792"/>
        <v>280887.45</v>
      </c>
      <c r="AM557" s="43">
        <f t="shared" si="793"/>
        <v>280887.45</v>
      </c>
      <c r="AN557" s="43">
        <f t="shared" si="794"/>
        <v>280887.45</v>
      </c>
      <c r="AO557" s="43">
        <f t="shared" si="795"/>
        <v>280887.45</v>
      </c>
    </row>
    <row r="558" spans="1:41" ht="16.399999999999999" customHeight="1">
      <c r="A558" s="20">
        <v>94013</v>
      </c>
      <c r="B558" s="14" t="s">
        <v>441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9">
        <f>SUMIF(Dec!$A:$A,TB!$A558,Dec!$H:$H)</f>
        <v>0</v>
      </c>
      <c r="O558" s="188" t="s">
        <v>542</v>
      </c>
      <c r="P558" s="188"/>
      <c r="Q558" s="183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784"/>
        <v>0</v>
      </c>
      <c r="AE558" s="43">
        <f t="shared" si="785"/>
        <v>0</v>
      </c>
      <c r="AF558" s="43">
        <f t="shared" si="786"/>
        <v>0</v>
      </c>
      <c r="AG558" s="43">
        <f t="shared" si="787"/>
        <v>0</v>
      </c>
      <c r="AH558" s="43">
        <f t="shared" si="788"/>
        <v>0</v>
      </c>
      <c r="AI558" s="43">
        <f t="shared" si="789"/>
        <v>0</v>
      </c>
      <c r="AJ558" s="43">
        <f t="shared" si="790"/>
        <v>0</v>
      </c>
      <c r="AK558" s="43">
        <f t="shared" si="791"/>
        <v>0</v>
      </c>
      <c r="AL558" s="43">
        <f t="shared" si="792"/>
        <v>0</v>
      </c>
      <c r="AM558" s="43">
        <f t="shared" si="793"/>
        <v>0</v>
      </c>
      <c r="AN558" s="43">
        <f t="shared" si="794"/>
        <v>0</v>
      </c>
      <c r="AO558" s="43">
        <f t="shared" si="795"/>
        <v>0</v>
      </c>
    </row>
    <row r="559" spans="1:41" ht="16.399999999999999" customHeight="1">
      <c r="A559" s="20">
        <v>94016</v>
      </c>
      <c r="B559" s="14" t="s">
        <v>442</v>
      </c>
      <c r="C559" s="43">
        <f>SUMIF(Jan!$A:$A,TB!$A559,Jan!$H:$H)</f>
        <v>1388.6</v>
      </c>
      <c r="D559" s="43">
        <f>SUMIF(Feb!$A:$A,TB!$A559,Feb!$H:$H)</f>
        <v>2777.2</v>
      </c>
      <c r="E559" s="43">
        <f>SUMIF(Mar!$A:$A,TB!$A559,Mar!$H:$H)</f>
        <v>84289.52</v>
      </c>
      <c r="F559" s="43">
        <f>SUMIF(Apr!$A:$A,TB!$A559,Apr!$H:$H)</f>
        <v>85678.12</v>
      </c>
      <c r="G559" s="43">
        <f>SUMIF(May!$A:$A,TB!$A559,May!$H:$H)</f>
        <v>87066.92</v>
      </c>
      <c r="H559" s="43">
        <f>SUMIF(Jun!$A:$A,TB!$A559,Jun!$H:$H)</f>
        <v>163748.73000000001</v>
      </c>
      <c r="I559" s="43">
        <f>SUMIF(Jul!$A:$A,TB!$A559,Jul!$H:$H)</f>
        <v>163748.73000000001</v>
      </c>
      <c r="J559" s="43">
        <f>SUMIF(Aug!$A:$A,TB!$A559,Aug!$H:$H)</f>
        <v>163748.73000000001</v>
      </c>
      <c r="K559" s="43">
        <f>SUMIF(Sep!$A:$A,TB!$A559,Sep!$H:$H)</f>
        <v>163748.73000000001</v>
      </c>
      <c r="L559" s="43">
        <f>SUMIF(Oct!$A:$A,TB!$A559,Oct!$H:$H)</f>
        <v>163748.73000000001</v>
      </c>
      <c r="M559" s="43">
        <f>SUMIF(Nov!$A:$A,TB!$A559,Nov!$H:$H)</f>
        <v>163748.73000000001</v>
      </c>
      <c r="N559" s="179">
        <f>SUMIF(Dec!$A:$A,TB!$A559,Dec!$H:$H)</f>
        <v>163748.73000000001</v>
      </c>
      <c r="O559" s="188" t="s">
        <v>548</v>
      </c>
      <c r="P559" s="188"/>
      <c r="Q559" s="183">
        <v>460.99</v>
      </c>
      <c r="R559" s="43">
        <v>921.98</v>
      </c>
      <c r="S559" s="43">
        <v>65108.27</v>
      </c>
      <c r="T559" s="43">
        <v>65569.259999999995</v>
      </c>
      <c r="U559" s="43">
        <v>66030.25</v>
      </c>
      <c r="V559" s="43">
        <v>136315.29</v>
      </c>
      <c r="W559" s="43">
        <v>136776.28</v>
      </c>
      <c r="X559" s="43">
        <v>137237.26999999999</v>
      </c>
      <c r="Y559" s="43">
        <v>207647.57</v>
      </c>
      <c r="Z559" s="43">
        <v>208888</v>
      </c>
      <c r="AA559" s="43">
        <v>210128.43</v>
      </c>
      <c r="AB559" s="43">
        <v>281341.08</v>
      </c>
      <c r="AD559" s="43">
        <f t="shared" si="784"/>
        <v>34953.839999999997</v>
      </c>
      <c r="AE559" s="43">
        <f t="shared" si="785"/>
        <v>69782.98</v>
      </c>
      <c r="AF559" s="43">
        <f t="shared" si="786"/>
        <v>2123202.44</v>
      </c>
      <c r="AG559" s="43">
        <f t="shared" si="787"/>
        <v>2164760.52</v>
      </c>
      <c r="AH559" s="43">
        <f t="shared" si="788"/>
        <v>2203228.41</v>
      </c>
      <c r="AI559" s="43">
        <f t="shared" si="789"/>
        <v>4146854.71</v>
      </c>
      <c r="AJ559" s="43">
        <f t="shared" si="790"/>
        <v>4146854.71</v>
      </c>
      <c r="AK559" s="43">
        <f t="shared" si="791"/>
        <v>4146854.71</v>
      </c>
      <c r="AL559" s="43">
        <f t="shared" si="792"/>
        <v>4146854.71</v>
      </c>
      <c r="AM559" s="43">
        <f t="shared" si="793"/>
        <v>4146854.71</v>
      </c>
      <c r="AN559" s="43">
        <f t="shared" si="794"/>
        <v>4146854.71</v>
      </c>
      <c r="AO559" s="43">
        <f t="shared" si="795"/>
        <v>4146854.71</v>
      </c>
    </row>
    <row r="560" spans="1:41" ht="16.399999999999999" customHeight="1">
      <c r="A560" s="20">
        <v>94017</v>
      </c>
      <c r="B560" s="14" t="s">
        <v>443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9">
        <f>SUMIF(Dec!$A:$A,TB!$A560,Dec!$H:$H)</f>
        <v>0</v>
      </c>
      <c r="O560" s="188" t="s">
        <v>549</v>
      </c>
      <c r="P560" s="188"/>
      <c r="Q560" s="183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84"/>
        <v>0</v>
      </c>
      <c r="AE560" s="43">
        <f t="shared" si="785"/>
        <v>0</v>
      </c>
      <c r="AF560" s="43">
        <f t="shared" si="786"/>
        <v>0</v>
      </c>
      <c r="AG560" s="43">
        <f t="shared" si="787"/>
        <v>0</v>
      </c>
      <c r="AH560" s="43">
        <f t="shared" si="788"/>
        <v>0</v>
      </c>
      <c r="AI560" s="43">
        <f t="shared" si="789"/>
        <v>0</v>
      </c>
      <c r="AJ560" s="43">
        <f t="shared" si="790"/>
        <v>0</v>
      </c>
      <c r="AK560" s="43">
        <f t="shared" si="791"/>
        <v>0</v>
      </c>
      <c r="AL560" s="43">
        <f t="shared" si="792"/>
        <v>0</v>
      </c>
      <c r="AM560" s="43">
        <f t="shared" si="793"/>
        <v>0</v>
      </c>
      <c r="AN560" s="43">
        <f t="shared" si="794"/>
        <v>0</v>
      </c>
      <c r="AO560" s="43">
        <f t="shared" si="795"/>
        <v>0</v>
      </c>
    </row>
    <row r="561" spans="1:41" ht="16.399999999999999" customHeight="1">
      <c r="A561" s="20">
        <v>94018</v>
      </c>
      <c r="B561" s="14" t="s">
        <v>444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405</v>
      </c>
      <c r="F561" s="43">
        <f>SUMIF(Apr!$A:$A,TB!$A561,Apr!$H:$H)</f>
        <v>405</v>
      </c>
      <c r="G561" s="43">
        <f>SUMIF(May!$A:$A,TB!$A561,May!$H:$H)</f>
        <v>494</v>
      </c>
      <c r="H561" s="43">
        <f>SUMIF(Jun!$A:$A,TB!$A561,Jun!$H:$H)</f>
        <v>494</v>
      </c>
      <c r="I561" s="43">
        <f>SUMIF(Jul!$A:$A,TB!$A561,Jul!$H:$H)</f>
        <v>494</v>
      </c>
      <c r="J561" s="43">
        <f>SUMIF(Aug!$A:$A,TB!$A561,Aug!$H:$H)</f>
        <v>494</v>
      </c>
      <c r="K561" s="43">
        <f>SUMIF(Sep!$A:$A,TB!$A561,Sep!$H:$H)</f>
        <v>494</v>
      </c>
      <c r="L561" s="43">
        <f>SUMIF(Oct!$A:$A,TB!$A561,Oct!$H:$H)</f>
        <v>494</v>
      </c>
      <c r="M561" s="43">
        <f>SUMIF(Nov!$A:$A,TB!$A561,Nov!$H:$H)</f>
        <v>494</v>
      </c>
      <c r="N561" s="179">
        <f>SUMIF(Dec!$A:$A,TB!$A561,Dec!$H:$H)</f>
        <v>494</v>
      </c>
      <c r="O561" s="188" t="s">
        <v>542</v>
      </c>
      <c r="P561" s="188"/>
      <c r="Q561" s="183">
        <v>0</v>
      </c>
      <c r="R561" s="43">
        <v>200</v>
      </c>
      <c r="S561" s="43">
        <v>650.91999999999996</v>
      </c>
      <c r="T561" s="43">
        <v>650.91999999999996</v>
      </c>
      <c r="U561" s="43">
        <v>1025.02</v>
      </c>
      <c r="V561" s="43">
        <v>1025.02</v>
      </c>
      <c r="W561" s="43">
        <v>1525.02</v>
      </c>
      <c r="X561" s="43">
        <v>1525.02</v>
      </c>
      <c r="Y561" s="43">
        <v>1905.67</v>
      </c>
      <c r="Z561" s="43">
        <v>3225.6</v>
      </c>
      <c r="AA561" s="43">
        <v>3225.6</v>
      </c>
      <c r="AB561" s="43">
        <v>3623.6</v>
      </c>
      <c r="AD561" s="43">
        <f t="shared" si="784"/>
        <v>0</v>
      </c>
      <c r="AE561" s="43">
        <f t="shared" si="785"/>
        <v>0</v>
      </c>
      <c r="AF561" s="43">
        <f t="shared" si="786"/>
        <v>10201.709999999999</v>
      </c>
      <c r="AG561" s="43">
        <f t="shared" si="787"/>
        <v>10232.81</v>
      </c>
      <c r="AH561" s="43">
        <f t="shared" si="788"/>
        <v>12500.67</v>
      </c>
      <c r="AI561" s="43">
        <f t="shared" si="789"/>
        <v>12510.3</v>
      </c>
      <c r="AJ561" s="43">
        <f t="shared" si="790"/>
        <v>12510.3</v>
      </c>
      <c r="AK561" s="43">
        <f t="shared" si="791"/>
        <v>12510.3</v>
      </c>
      <c r="AL561" s="43">
        <f t="shared" si="792"/>
        <v>12510.3</v>
      </c>
      <c r="AM561" s="43">
        <f t="shared" si="793"/>
        <v>12510.3</v>
      </c>
      <c r="AN561" s="43">
        <f t="shared" si="794"/>
        <v>12510.3</v>
      </c>
      <c r="AO561" s="43">
        <f t="shared" si="795"/>
        <v>12510.3</v>
      </c>
    </row>
    <row r="562" spans="1:41" ht="16.399999999999999" customHeight="1">
      <c r="A562" s="20">
        <v>94019</v>
      </c>
      <c r="B562" s="14" t="s">
        <v>417</v>
      </c>
      <c r="C562" s="43">
        <f>SUMIF(Jan!$A:$A,TB!$A562,Jan!$H:$H)</f>
        <v>2422.9499999999998</v>
      </c>
      <c r="D562" s="43">
        <f>SUMIF(Feb!$A:$A,TB!$A562,Feb!$H:$H)</f>
        <v>4118.3999999999996</v>
      </c>
      <c r="E562" s="43">
        <f>SUMIF(Mar!$A:$A,TB!$A562,Mar!$H:$H)</f>
        <v>5806.88</v>
      </c>
      <c r="F562" s="43">
        <f>SUMIF(Apr!$A:$A,TB!$A562,Apr!$H:$H)</f>
        <v>14264.51</v>
      </c>
      <c r="G562" s="43">
        <f>SUMIF(May!$A:$A,TB!$A562,May!$H:$H)</f>
        <v>19097.68</v>
      </c>
      <c r="H562" s="43">
        <f>SUMIF(Jun!$A:$A,TB!$A562,Jun!$H:$H)</f>
        <v>21649.9</v>
      </c>
      <c r="I562" s="43">
        <f>SUMIF(Jul!$A:$A,TB!$A562,Jul!$H:$H)</f>
        <v>21649.9</v>
      </c>
      <c r="J562" s="43">
        <f>SUMIF(Aug!$A:$A,TB!$A562,Aug!$H:$H)</f>
        <v>21649.9</v>
      </c>
      <c r="K562" s="43">
        <f>SUMIF(Sep!$A:$A,TB!$A562,Sep!$H:$H)</f>
        <v>21649.9</v>
      </c>
      <c r="L562" s="43">
        <f>SUMIF(Oct!$A:$A,TB!$A562,Oct!$H:$H)</f>
        <v>21649.9</v>
      </c>
      <c r="M562" s="43">
        <f>SUMIF(Nov!$A:$A,TB!$A562,Nov!$H:$H)</f>
        <v>21649.9</v>
      </c>
      <c r="N562" s="179">
        <f>SUMIF(Dec!$A:$A,TB!$A562,Dec!$H:$H)</f>
        <v>21649.9</v>
      </c>
      <c r="O562" s="188" t="s">
        <v>542</v>
      </c>
      <c r="P562" s="188"/>
      <c r="Q562" s="183">
        <v>983.44</v>
      </c>
      <c r="R562" s="43">
        <v>3668.87</v>
      </c>
      <c r="S562" s="43">
        <v>5202.82</v>
      </c>
      <c r="T562" s="43">
        <v>6286.38</v>
      </c>
      <c r="U562" s="43">
        <v>8744.17</v>
      </c>
      <c r="V562" s="43">
        <v>10443.799999999999</v>
      </c>
      <c r="W562" s="43">
        <v>13364.79</v>
      </c>
      <c r="X562" s="43">
        <v>14613.61</v>
      </c>
      <c r="Y562" s="43">
        <v>17026.63</v>
      </c>
      <c r="Z562" s="43">
        <v>18183.509999999998</v>
      </c>
      <c r="AA562" s="43">
        <v>21119.59</v>
      </c>
      <c r="AB562" s="43">
        <v>22208.22</v>
      </c>
      <c r="AD562" s="43">
        <f t="shared" si="784"/>
        <v>60990.5</v>
      </c>
      <c r="AE562" s="43">
        <f t="shared" si="785"/>
        <v>103483.45</v>
      </c>
      <c r="AF562" s="43">
        <f t="shared" si="786"/>
        <v>146271.82</v>
      </c>
      <c r="AG562" s="43">
        <f t="shared" si="787"/>
        <v>360409.96</v>
      </c>
      <c r="AH562" s="43">
        <f t="shared" si="788"/>
        <v>483266.79</v>
      </c>
      <c r="AI562" s="43">
        <f t="shared" si="789"/>
        <v>548272.89</v>
      </c>
      <c r="AJ562" s="43">
        <f t="shared" si="790"/>
        <v>548272.89</v>
      </c>
      <c r="AK562" s="43">
        <f t="shared" si="791"/>
        <v>548272.89</v>
      </c>
      <c r="AL562" s="43">
        <f t="shared" si="792"/>
        <v>548272.89</v>
      </c>
      <c r="AM562" s="43">
        <f t="shared" si="793"/>
        <v>548272.89</v>
      </c>
      <c r="AN562" s="43">
        <f t="shared" si="794"/>
        <v>548272.89</v>
      </c>
      <c r="AO562" s="43">
        <f t="shared" si="795"/>
        <v>548272.89</v>
      </c>
    </row>
    <row r="563" spans="1:41" ht="16.399999999999999" customHeight="1">
      <c r="A563" s="20">
        <v>94020</v>
      </c>
      <c r="B563" s="14" t="s">
        <v>384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9">
        <f>SUMIF(Dec!$A:$A,TB!$A563,Dec!$H:$H)</f>
        <v>0</v>
      </c>
      <c r="O563" s="188" t="s">
        <v>545</v>
      </c>
      <c r="P563" s="188"/>
      <c r="Q563" s="183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784"/>
        <v>0</v>
      </c>
      <c r="AE563" s="43">
        <f t="shared" si="785"/>
        <v>0</v>
      </c>
      <c r="AF563" s="43">
        <f t="shared" si="786"/>
        <v>0</v>
      </c>
      <c r="AG563" s="43">
        <f t="shared" si="787"/>
        <v>0</v>
      </c>
      <c r="AH563" s="43">
        <f t="shared" si="788"/>
        <v>0</v>
      </c>
      <c r="AI563" s="43">
        <f t="shared" si="789"/>
        <v>0</v>
      </c>
      <c r="AJ563" s="43">
        <f t="shared" si="790"/>
        <v>0</v>
      </c>
      <c r="AK563" s="43">
        <f t="shared" si="791"/>
        <v>0</v>
      </c>
      <c r="AL563" s="43">
        <f t="shared" si="792"/>
        <v>0</v>
      </c>
      <c r="AM563" s="43">
        <f t="shared" si="793"/>
        <v>0</v>
      </c>
      <c r="AN563" s="43">
        <f t="shared" si="794"/>
        <v>0</v>
      </c>
      <c r="AO563" s="43">
        <f t="shared" si="795"/>
        <v>0</v>
      </c>
    </row>
    <row r="564" spans="1:41" ht="16.399999999999999" customHeight="1">
      <c r="A564" s="20">
        <v>94021</v>
      </c>
      <c r="B564" s="14" t="s">
        <v>445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9">
        <f>SUMIF(Dec!$A:$A,TB!$A564,Dec!$H:$H)</f>
        <v>0</v>
      </c>
      <c r="O564" s="188" t="s">
        <v>542</v>
      </c>
      <c r="P564" s="188"/>
      <c r="Q564" s="183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784"/>
        <v>0</v>
      </c>
      <c r="AE564" s="43">
        <f t="shared" si="785"/>
        <v>0</v>
      </c>
      <c r="AF564" s="43">
        <f t="shared" si="786"/>
        <v>0</v>
      </c>
      <c r="AG564" s="43">
        <f t="shared" si="787"/>
        <v>0</v>
      </c>
      <c r="AH564" s="43">
        <f t="shared" si="788"/>
        <v>0</v>
      </c>
      <c r="AI564" s="43">
        <f t="shared" si="789"/>
        <v>0</v>
      </c>
      <c r="AJ564" s="43">
        <f t="shared" si="790"/>
        <v>0</v>
      </c>
      <c r="AK564" s="43">
        <f t="shared" si="791"/>
        <v>0</v>
      </c>
      <c r="AL564" s="43">
        <f t="shared" si="792"/>
        <v>0</v>
      </c>
      <c r="AM564" s="43">
        <f t="shared" si="793"/>
        <v>0</v>
      </c>
      <c r="AN564" s="43">
        <f t="shared" si="794"/>
        <v>0</v>
      </c>
      <c r="AO564" s="43">
        <f t="shared" si="795"/>
        <v>0</v>
      </c>
    </row>
    <row r="565" spans="1:41" ht="16.399999999999999" customHeight="1">
      <c r="A565" s="20">
        <v>94022</v>
      </c>
      <c r="B565" s="14" t="s">
        <v>446</v>
      </c>
      <c r="C565" s="43">
        <f>SUMIF(Jan!$A:$A,TB!$A565,Jan!$H:$H)</f>
        <v>3798.65</v>
      </c>
      <c r="D565" s="43">
        <f>SUMIF(Feb!$A:$A,TB!$A565,Feb!$H:$H)</f>
        <v>29144.06</v>
      </c>
      <c r="E565" s="43">
        <f>SUMIF(Mar!$A:$A,TB!$A565,Mar!$H:$H)</f>
        <v>36839.379999999997</v>
      </c>
      <c r="F565" s="43">
        <f>SUMIF(Apr!$A:$A,TB!$A565,Apr!$H:$H)</f>
        <v>46302.28</v>
      </c>
      <c r="G565" s="43">
        <f>SUMIF(May!$A:$A,TB!$A565,May!$H:$H)</f>
        <v>51563.4</v>
      </c>
      <c r="H565" s="43">
        <f>SUMIF(Jun!$A:$A,TB!$A565,Jun!$H:$H)</f>
        <v>67968.929999999993</v>
      </c>
      <c r="I565" s="43">
        <f>SUMIF(Jul!$A:$A,TB!$A565,Jul!$H:$H)</f>
        <v>67968.929999999993</v>
      </c>
      <c r="J565" s="43">
        <f>SUMIF(Aug!$A:$A,TB!$A565,Aug!$H:$H)</f>
        <v>67968.929999999993</v>
      </c>
      <c r="K565" s="43">
        <f>SUMIF(Sep!$A:$A,TB!$A565,Sep!$H:$H)</f>
        <v>67968.929999999993</v>
      </c>
      <c r="L565" s="43">
        <f>SUMIF(Oct!$A:$A,TB!$A565,Oct!$H:$H)</f>
        <v>67968.929999999993</v>
      </c>
      <c r="M565" s="43">
        <f>SUMIF(Nov!$A:$A,TB!$A565,Nov!$H:$H)</f>
        <v>67968.929999999993</v>
      </c>
      <c r="N565" s="179">
        <f>SUMIF(Dec!$A:$A,TB!$A565,Dec!$H:$H)</f>
        <v>67968.929999999993</v>
      </c>
      <c r="O565" s="188" t="s">
        <v>542</v>
      </c>
      <c r="P565" s="188"/>
      <c r="Q565" s="183">
        <v>5695.23</v>
      </c>
      <c r="R565" s="43">
        <v>26573.01</v>
      </c>
      <c r="S565" s="43">
        <v>27847.18</v>
      </c>
      <c r="T565" s="43">
        <v>28010.69</v>
      </c>
      <c r="U565" s="43">
        <v>48154.43</v>
      </c>
      <c r="V565" s="43">
        <v>49423.93</v>
      </c>
      <c r="W565" s="43">
        <v>60571.12</v>
      </c>
      <c r="X565" s="43">
        <v>77566.16</v>
      </c>
      <c r="Y565" s="43">
        <v>166256.6</v>
      </c>
      <c r="Z565" s="43">
        <v>166256.6</v>
      </c>
      <c r="AA565" s="43">
        <v>176878.2</v>
      </c>
      <c r="AB565" s="43">
        <v>178913.04</v>
      </c>
      <c r="AD565" s="43">
        <f t="shared" si="784"/>
        <v>95619.62</v>
      </c>
      <c r="AE565" s="43">
        <f t="shared" si="785"/>
        <v>732305.71</v>
      </c>
      <c r="AF565" s="43">
        <f t="shared" si="786"/>
        <v>927961.88</v>
      </c>
      <c r="AG565" s="43">
        <f t="shared" si="787"/>
        <v>1169882.67</v>
      </c>
      <c r="AH565" s="43">
        <f t="shared" si="788"/>
        <v>1304811.8400000001</v>
      </c>
      <c r="AI565" s="43">
        <f t="shared" si="789"/>
        <v>1721279.17</v>
      </c>
      <c r="AJ565" s="43">
        <f t="shared" si="790"/>
        <v>1721279.17</v>
      </c>
      <c r="AK565" s="43">
        <f t="shared" si="791"/>
        <v>1721279.17</v>
      </c>
      <c r="AL565" s="43">
        <f t="shared" si="792"/>
        <v>1721279.17</v>
      </c>
      <c r="AM565" s="43">
        <f t="shared" si="793"/>
        <v>1721279.17</v>
      </c>
      <c r="AN565" s="43">
        <f t="shared" si="794"/>
        <v>1721279.17</v>
      </c>
      <c r="AO565" s="43">
        <f t="shared" si="795"/>
        <v>1721279.17</v>
      </c>
    </row>
    <row r="566" spans="1:41" ht="16.399999999999999" customHeight="1">
      <c r="A566" s="20">
        <v>94023</v>
      </c>
      <c r="B566" s="14" t="s">
        <v>447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50</v>
      </c>
      <c r="G566" s="43">
        <f>SUMIF(May!$A:$A,TB!$A566,May!$H:$H)</f>
        <v>50</v>
      </c>
      <c r="H566" s="43">
        <f>SUMIF(Jun!$A:$A,TB!$A566,Jun!$H:$H)</f>
        <v>50</v>
      </c>
      <c r="I566" s="43">
        <f>SUMIF(Jul!$A:$A,TB!$A566,Jul!$H:$H)</f>
        <v>50</v>
      </c>
      <c r="J566" s="43">
        <f>SUMIF(Aug!$A:$A,TB!$A566,Aug!$H:$H)</f>
        <v>50</v>
      </c>
      <c r="K566" s="43">
        <f>SUMIF(Sep!$A:$A,TB!$A566,Sep!$H:$H)</f>
        <v>50</v>
      </c>
      <c r="L566" s="43">
        <f>SUMIF(Oct!$A:$A,TB!$A566,Oct!$H:$H)</f>
        <v>50</v>
      </c>
      <c r="M566" s="43">
        <f>SUMIF(Nov!$A:$A,TB!$A566,Nov!$H:$H)</f>
        <v>50</v>
      </c>
      <c r="N566" s="179">
        <f>SUMIF(Dec!$A:$A,TB!$A566,Dec!$H:$H)</f>
        <v>50</v>
      </c>
      <c r="O566" s="188" t="s">
        <v>542</v>
      </c>
      <c r="P566" s="188"/>
      <c r="Q566" s="18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84"/>
        <v>0</v>
      </c>
      <c r="AE566" s="43">
        <f t="shared" si="785"/>
        <v>0</v>
      </c>
      <c r="AF566" s="43">
        <f t="shared" si="786"/>
        <v>0</v>
      </c>
      <c r="AG566" s="43">
        <f t="shared" si="787"/>
        <v>1263.31</v>
      </c>
      <c r="AH566" s="43">
        <f t="shared" si="788"/>
        <v>1265.25</v>
      </c>
      <c r="AI566" s="43">
        <f t="shared" si="789"/>
        <v>1266.23</v>
      </c>
      <c r="AJ566" s="43">
        <f t="shared" si="790"/>
        <v>1266.23</v>
      </c>
      <c r="AK566" s="43">
        <f t="shared" si="791"/>
        <v>1266.23</v>
      </c>
      <c r="AL566" s="43">
        <f t="shared" si="792"/>
        <v>1266.23</v>
      </c>
      <c r="AM566" s="43">
        <f t="shared" si="793"/>
        <v>1266.23</v>
      </c>
      <c r="AN566" s="43">
        <f t="shared" si="794"/>
        <v>1266.23</v>
      </c>
      <c r="AO566" s="43">
        <f t="shared" si="795"/>
        <v>1266.23</v>
      </c>
    </row>
    <row r="567" spans="1:41" ht="16.399999999999999" customHeight="1">
      <c r="A567" s="20">
        <v>94024</v>
      </c>
      <c r="B567" s="14" t="s">
        <v>448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563.38</v>
      </c>
      <c r="I567" s="43">
        <f>SUMIF(Jul!$A:$A,TB!$A567,Jul!$H:$H)</f>
        <v>563.38</v>
      </c>
      <c r="J567" s="43">
        <f>SUMIF(Aug!$A:$A,TB!$A567,Aug!$H:$H)</f>
        <v>563.38</v>
      </c>
      <c r="K567" s="43">
        <f>SUMIF(Sep!$A:$A,TB!$A567,Sep!$H:$H)</f>
        <v>563.38</v>
      </c>
      <c r="L567" s="43">
        <f>SUMIF(Oct!$A:$A,TB!$A567,Oct!$H:$H)</f>
        <v>563.38</v>
      </c>
      <c r="M567" s="43">
        <f>SUMIF(Nov!$A:$A,TB!$A567,Nov!$H:$H)</f>
        <v>563.38</v>
      </c>
      <c r="N567" s="179">
        <f>SUMIF(Dec!$A:$A,TB!$A567,Dec!$H:$H)</f>
        <v>563.38</v>
      </c>
      <c r="O567" s="188" t="s">
        <v>542</v>
      </c>
      <c r="P567" s="188"/>
      <c r="Q567" s="183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784"/>
        <v>0</v>
      </c>
      <c r="AE567" s="43">
        <f t="shared" si="785"/>
        <v>0</v>
      </c>
      <c r="AF567" s="43">
        <f t="shared" si="786"/>
        <v>0</v>
      </c>
      <c r="AG567" s="43">
        <f t="shared" si="787"/>
        <v>0</v>
      </c>
      <c r="AH567" s="43">
        <f t="shared" si="788"/>
        <v>0</v>
      </c>
      <c r="AI567" s="43">
        <f t="shared" si="789"/>
        <v>14267.32</v>
      </c>
      <c r="AJ567" s="43">
        <f t="shared" si="790"/>
        <v>14267.32</v>
      </c>
      <c r="AK567" s="43">
        <f t="shared" si="791"/>
        <v>14267.32</v>
      </c>
      <c r="AL567" s="43">
        <f t="shared" si="792"/>
        <v>14267.32</v>
      </c>
      <c r="AM567" s="43">
        <f t="shared" si="793"/>
        <v>14267.32</v>
      </c>
      <c r="AN567" s="43">
        <f t="shared" si="794"/>
        <v>14267.32</v>
      </c>
      <c r="AO567" s="43">
        <f t="shared" si="795"/>
        <v>14267.32</v>
      </c>
    </row>
    <row r="568" spans="1:41" ht="16.399999999999999" customHeight="1">
      <c r="A568" s="20">
        <v>94025</v>
      </c>
      <c r="B568" s="14" t="s">
        <v>449</v>
      </c>
      <c r="C568" s="43">
        <f>SUMIF(Jan!$A:$A,TB!$A568,Jan!$H:$H)</f>
        <v>0</v>
      </c>
      <c r="D568" s="43">
        <f>SUMIF(Feb!$A:$A,TB!$A568,Feb!$H:$H)</f>
        <v>202.75</v>
      </c>
      <c r="E568" s="43">
        <f>SUMIF(Mar!$A:$A,TB!$A568,Mar!$H:$H)</f>
        <v>202.75</v>
      </c>
      <c r="F568" s="43">
        <f>SUMIF(Apr!$A:$A,TB!$A568,Apr!$H:$H)</f>
        <v>202.75</v>
      </c>
      <c r="G568" s="43">
        <f>SUMIF(May!$A:$A,TB!$A568,May!$H:$H)</f>
        <v>202.75</v>
      </c>
      <c r="H568" s="43">
        <f>SUMIF(Jun!$A:$A,TB!$A568,Jun!$H:$H)</f>
        <v>202.75</v>
      </c>
      <c r="I568" s="43">
        <f>SUMIF(Jul!$A:$A,TB!$A568,Jul!$H:$H)</f>
        <v>202.75</v>
      </c>
      <c r="J568" s="43">
        <f>SUMIF(Aug!$A:$A,TB!$A568,Aug!$H:$H)</f>
        <v>202.75</v>
      </c>
      <c r="K568" s="43">
        <f>SUMIF(Sep!$A:$A,TB!$A568,Sep!$H:$H)</f>
        <v>202.75</v>
      </c>
      <c r="L568" s="43">
        <f>SUMIF(Oct!$A:$A,TB!$A568,Oct!$H:$H)</f>
        <v>202.75</v>
      </c>
      <c r="M568" s="43">
        <f>SUMIF(Nov!$A:$A,TB!$A568,Nov!$H:$H)</f>
        <v>202.75</v>
      </c>
      <c r="N568" s="179">
        <f>SUMIF(Dec!$A:$A,TB!$A568,Dec!$H:$H)</f>
        <v>202.75</v>
      </c>
      <c r="O568" s="188" t="s">
        <v>542</v>
      </c>
      <c r="P568" s="188"/>
      <c r="Q568" s="183">
        <v>0</v>
      </c>
      <c r="R568" s="43">
        <v>0</v>
      </c>
      <c r="S568" s="43">
        <v>0</v>
      </c>
      <c r="T568" s="43">
        <v>583.54999999999995</v>
      </c>
      <c r="U568" s="43">
        <v>583.54999999999995</v>
      </c>
      <c r="V568" s="43">
        <v>583.54999999999995</v>
      </c>
      <c r="W568" s="43">
        <v>631.54999999999995</v>
      </c>
      <c r="X568" s="43">
        <v>631.54999999999995</v>
      </c>
      <c r="Y568" s="43">
        <v>631.54999999999995</v>
      </c>
      <c r="Z568" s="43">
        <v>631.54999999999995</v>
      </c>
      <c r="AA568" s="43">
        <v>631.54999999999995</v>
      </c>
      <c r="AB568" s="43">
        <v>836.55</v>
      </c>
      <c r="AD568" s="43">
        <f t="shared" si="784"/>
        <v>0</v>
      </c>
      <c r="AE568" s="43">
        <f t="shared" si="785"/>
        <v>5094.5200000000004</v>
      </c>
      <c r="AF568" s="43">
        <f t="shared" si="786"/>
        <v>5107.1499999999996</v>
      </c>
      <c r="AG568" s="43">
        <f t="shared" si="787"/>
        <v>5122.72</v>
      </c>
      <c r="AH568" s="43">
        <f t="shared" si="788"/>
        <v>5130.59</v>
      </c>
      <c r="AI568" s="43">
        <f t="shared" si="789"/>
        <v>5134.54</v>
      </c>
      <c r="AJ568" s="43">
        <f t="shared" si="790"/>
        <v>5134.54</v>
      </c>
      <c r="AK568" s="43">
        <f t="shared" si="791"/>
        <v>5134.54</v>
      </c>
      <c r="AL568" s="43">
        <f t="shared" si="792"/>
        <v>5134.54</v>
      </c>
      <c r="AM568" s="43">
        <f t="shared" si="793"/>
        <v>5134.54</v>
      </c>
      <c r="AN568" s="43">
        <f t="shared" si="794"/>
        <v>5134.54</v>
      </c>
      <c r="AO568" s="43">
        <f t="shared" si="795"/>
        <v>5134.54</v>
      </c>
    </row>
    <row r="569" spans="1:41" ht="16.399999999999999" customHeight="1">
      <c r="A569" s="20">
        <v>94027</v>
      </c>
      <c r="B569" s="14" t="s">
        <v>450</v>
      </c>
      <c r="C569" s="43">
        <f>SUMIF(Jan!$A:$A,TB!$A569,Jan!$H:$H)</f>
        <v>692.91</v>
      </c>
      <c r="D569" s="43">
        <f>SUMIF(Feb!$A:$A,TB!$A569,Feb!$H:$H)</f>
        <v>816.26</v>
      </c>
      <c r="E569" s="43">
        <f>SUMIF(Mar!$A:$A,TB!$A569,Mar!$H:$H)</f>
        <v>1009.09</v>
      </c>
      <c r="F569" s="43">
        <f>SUMIF(Apr!$A:$A,TB!$A569,Apr!$H:$H)</f>
        <v>1123.96</v>
      </c>
      <c r="G569" s="43">
        <f>SUMIF(May!$A:$A,TB!$A569,May!$H:$H)</f>
        <v>1144.9100000000001</v>
      </c>
      <c r="H569" s="43">
        <f>SUMIF(Jun!$A:$A,TB!$A569,Jun!$H:$H)</f>
        <v>1480.86</v>
      </c>
      <c r="I569" s="43">
        <f>SUMIF(Jul!$A:$A,TB!$A569,Jul!$H:$H)</f>
        <v>1480.86</v>
      </c>
      <c r="J569" s="43">
        <f>SUMIF(Aug!$A:$A,TB!$A569,Aug!$H:$H)</f>
        <v>1480.86</v>
      </c>
      <c r="K569" s="43">
        <f>SUMIF(Sep!$A:$A,TB!$A569,Sep!$H:$H)</f>
        <v>1480.86</v>
      </c>
      <c r="L569" s="43">
        <f>SUMIF(Oct!$A:$A,TB!$A569,Oct!$H:$H)</f>
        <v>1480.86</v>
      </c>
      <c r="M569" s="43">
        <f>SUMIF(Nov!$A:$A,TB!$A569,Nov!$H:$H)</f>
        <v>1480.86</v>
      </c>
      <c r="N569" s="179">
        <f>SUMIF(Dec!$A:$A,TB!$A569,Dec!$H:$H)</f>
        <v>1480.86</v>
      </c>
      <c r="O569" s="188" t="s">
        <v>542</v>
      </c>
      <c r="P569" s="188"/>
      <c r="Q569" s="183">
        <v>1423.3</v>
      </c>
      <c r="R569" s="43">
        <v>1458.74</v>
      </c>
      <c r="S569" s="43">
        <v>1561.74</v>
      </c>
      <c r="T569" s="43">
        <v>1597.39</v>
      </c>
      <c r="U569" s="43">
        <v>2144.29</v>
      </c>
      <c r="V569" s="43">
        <v>2443.34</v>
      </c>
      <c r="W569" s="43">
        <v>2484.2399999999998</v>
      </c>
      <c r="X569" s="43">
        <v>2713.66</v>
      </c>
      <c r="Y569" s="43">
        <v>3757.03</v>
      </c>
      <c r="Z569" s="43">
        <v>4588.68</v>
      </c>
      <c r="AA569" s="43">
        <v>4610.4799999999996</v>
      </c>
      <c r="AB569" s="43">
        <v>5154.9399999999996</v>
      </c>
      <c r="AD569" s="43">
        <f t="shared" si="784"/>
        <v>17441.93</v>
      </c>
      <c r="AE569" s="43">
        <f t="shared" si="785"/>
        <v>20510.25</v>
      </c>
      <c r="AF569" s="43">
        <f t="shared" si="786"/>
        <v>25418.37</v>
      </c>
      <c r="AG569" s="43">
        <f t="shared" si="787"/>
        <v>28398.2</v>
      </c>
      <c r="AH569" s="43">
        <f t="shared" si="788"/>
        <v>28971.95</v>
      </c>
      <c r="AI569" s="43">
        <f t="shared" si="789"/>
        <v>37502.04</v>
      </c>
      <c r="AJ569" s="43">
        <f t="shared" si="790"/>
        <v>37502.04</v>
      </c>
      <c r="AK569" s="43">
        <f t="shared" si="791"/>
        <v>37502.04</v>
      </c>
      <c r="AL569" s="43">
        <f t="shared" si="792"/>
        <v>37502.04</v>
      </c>
      <c r="AM569" s="43">
        <f t="shared" si="793"/>
        <v>37502.04</v>
      </c>
      <c r="AN569" s="43">
        <f t="shared" si="794"/>
        <v>37502.04</v>
      </c>
      <c r="AO569" s="43">
        <f t="shared" si="795"/>
        <v>37502.04</v>
      </c>
    </row>
    <row r="570" spans="1:41" ht="16.399999999999999" customHeight="1">
      <c r="A570" s="20">
        <v>94028</v>
      </c>
      <c r="B570" s="14" t="s">
        <v>451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9">
        <f>SUMIF(Dec!$A:$A,TB!$A570,Dec!$H:$H)</f>
        <v>0</v>
      </c>
      <c r="O570" s="188" t="s">
        <v>550</v>
      </c>
      <c r="P570" s="188"/>
      <c r="Q570" s="183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84"/>
        <v>0</v>
      </c>
      <c r="AE570" s="43">
        <f t="shared" si="785"/>
        <v>0</v>
      </c>
      <c r="AF570" s="43">
        <f t="shared" si="786"/>
        <v>0</v>
      </c>
      <c r="AG570" s="43">
        <f t="shared" si="787"/>
        <v>0</v>
      </c>
      <c r="AH570" s="43">
        <f t="shared" si="788"/>
        <v>0</v>
      </c>
      <c r="AI570" s="43">
        <f t="shared" si="789"/>
        <v>0</v>
      </c>
      <c r="AJ570" s="43">
        <f t="shared" si="790"/>
        <v>0</v>
      </c>
      <c r="AK570" s="43">
        <f t="shared" si="791"/>
        <v>0</v>
      </c>
      <c r="AL570" s="43">
        <f t="shared" si="792"/>
        <v>0</v>
      </c>
      <c r="AM570" s="43">
        <f t="shared" si="793"/>
        <v>0</v>
      </c>
      <c r="AN570" s="43">
        <f t="shared" si="794"/>
        <v>0</v>
      </c>
      <c r="AO570" s="43">
        <f t="shared" si="795"/>
        <v>0</v>
      </c>
    </row>
    <row r="571" spans="1:41" ht="16.399999999999999" customHeight="1">
      <c r="A571" s="20">
        <v>94029</v>
      </c>
      <c r="B571" s="14" t="s">
        <v>452</v>
      </c>
      <c r="C571" s="43">
        <f>SUMIF(Jan!$A:$A,TB!$A571,Jan!$H:$H)</f>
        <v>2183.1999999999998</v>
      </c>
      <c r="D571" s="43">
        <f>SUMIF(Feb!$A:$A,TB!$A571,Feb!$H:$H)</f>
        <v>2314.1799999999998</v>
      </c>
      <c r="E571" s="43">
        <f>SUMIF(Mar!$A:$A,TB!$A571,Mar!$H:$H)</f>
        <v>21857.8</v>
      </c>
      <c r="F571" s="43">
        <f>SUMIF(Apr!$A:$A,TB!$A571,Apr!$H:$H)</f>
        <v>22264.69</v>
      </c>
      <c r="G571" s="43">
        <f>SUMIF(May!$A:$A,TB!$A571,May!$H:$H)</f>
        <v>22520.18</v>
      </c>
      <c r="H571" s="43">
        <f>SUMIF(Jun!$A:$A,TB!$A571,Jun!$H:$H)</f>
        <v>22755.27</v>
      </c>
      <c r="I571" s="43">
        <f>SUMIF(Jul!$A:$A,TB!$A571,Jul!$H:$H)</f>
        <v>22755.27</v>
      </c>
      <c r="J571" s="43">
        <f>SUMIF(Aug!$A:$A,TB!$A571,Aug!$H:$H)</f>
        <v>22755.27</v>
      </c>
      <c r="K571" s="43">
        <f>SUMIF(Sep!$A:$A,TB!$A571,Sep!$H:$H)</f>
        <v>22755.27</v>
      </c>
      <c r="L571" s="43">
        <f>SUMIF(Oct!$A:$A,TB!$A571,Oct!$H:$H)</f>
        <v>22755.27</v>
      </c>
      <c r="M571" s="43">
        <f>SUMIF(Nov!$A:$A,TB!$A571,Nov!$H:$H)</f>
        <v>22755.27</v>
      </c>
      <c r="N571" s="179">
        <f>SUMIF(Dec!$A:$A,TB!$A571,Dec!$H:$H)</f>
        <v>22755.27</v>
      </c>
      <c r="O571" s="188" t="s">
        <v>542</v>
      </c>
      <c r="P571" s="188"/>
      <c r="Q571" s="183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6591.14</v>
      </c>
      <c r="W571" s="43">
        <v>7244.96</v>
      </c>
      <c r="X571" s="43">
        <v>7313.63</v>
      </c>
      <c r="Y571" s="43">
        <v>7803.8</v>
      </c>
      <c r="Z571" s="43">
        <v>8463.9</v>
      </c>
      <c r="AA571" s="43">
        <v>8901.0400000000009</v>
      </c>
      <c r="AB571" s="43">
        <v>9107.27</v>
      </c>
      <c r="AD571" s="43">
        <f t="shared" si="784"/>
        <v>54955.51</v>
      </c>
      <c r="AE571" s="43">
        <f t="shared" si="785"/>
        <v>58148.63</v>
      </c>
      <c r="AF571" s="43">
        <f t="shared" si="786"/>
        <v>550584.87</v>
      </c>
      <c r="AG571" s="43">
        <f t="shared" si="787"/>
        <v>562544.11</v>
      </c>
      <c r="AH571" s="43">
        <f t="shared" si="788"/>
        <v>569873.15</v>
      </c>
      <c r="AI571" s="43">
        <f t="shared" si="789"/>
        <v>576265.84</v>
      </c>
      <c r="AJ571" s="43">
        <f t="shared" si="790"/>
        <v>576265.84</v>
      </c>
      <c r="AK571" s="43">
        <f t="shared" si="791"/>
        <v>576265.84</v>
      </c>
      <c r="AL571" s="43">
        <f t="shared" si="792"/>
        <v>576265.84</v>
      </c>
      <c r="AM571" s="43">
        <f t="shared" si="793"/>
        <v>576265.84</v>
      </c>
      <c r="AN571" s="43">
        <f t="shared" si="794"/>
        <v>576265.84</v>
      </c>
      <c r="AO571" s="43">
        <f t="shared" si="795"/>
        <v>576265.84</v>
      </c>
    </row>
    <row r="572" spans="1:41" ht="16.399999999999999" customHeight="1">
      <c r="A572" s="20">
        <v>96001</v>
      </c>
      <c r="B572" s="14" t="s">
        <v>453</v>
      </c>
      <c r="C572" s="43">
        <f>SUMIF(Jan!$A:$A,TB!$A572,Jan!$H:$H)</f>
        <v>916.67</v>
      </c>
      <c r="D572" s="43">
        <f>SUMIF(Feb!$A:$A,TB!$A572,Feb!$H:$H)</f>
        <v>1833.34</v>
      </c>
      <c r="E572" s="43">
        <f>SUMIF(Mar!$A:$A,TB!$A572,Mar!$H:$H)</f>
        <v>2750.01</v>
      </c>
      <c r="F572" s="43">
        <f>SUMIF(Apr!$A:$A,TB!$A572,Apr!$H:$H)</f>
        <v>3666.68</v>
      </c>
      <c r="G572" s="43">
        <f>SUMIF(May!$A:$A,TB!$A572,May!$H:$H)</f>
        <v>4583.3500000000004</v>
      </c>
      <c r="H572" s="43">
        <f>SUMIF(Jun!$A:$A,TB!$A572,Jun!$H:$H)</f>
        <v>5500.02</v>
      </c>
      <c r="I572" s="43">
        <f>SUMIF(Jul!$A:$A,TB!$A572,Jul!$H:$H)</f>
        <v>5500.02</v>
      </c>
      <c r="J572" s="43">
        <f>SUMIF(Aug!$A:$A,TB!$A572,Aug!$H:$H)</f>
        <v>5500.02</v>
      </c>
      <c r="K572" s="43">
        <f>SUMIF(Sep!$A:$A,TB!$A572,Sep!$H:$H)</f>
        <v>5500.02</v>
      </c>
      <c r="L572" s="43">
        <f>SUMIF(Oct!$A:$A,TB!$A572,Oct!$H:$H)</f>
        <v>5500.02</v>
      </c>
      <c r="M572" s="43">
        <f>SUMIF(Nov!$A:$A,TB!$A572,Nov!$H:$H)</f>
        <v>5500.02</v>
      </c>
      <c r="N572" s="179">
        <f>SUMIF(Dec!$A:$A,TB!$A572,Dec!$H:$H)</f>
        <v>5500.02</v>
      </c>
      <c r="O572" s="188" t="s">
        <v>551</v>
      </c>
      <c r="P572" s="188"/>
      <c r="Q572" s="183">
        <v>916.67</v>
      </c>
      <c r="R572" s="43">
        <v>1833.34</v>
      </c>
      <c r="S572" s="43">
        <v>2750.01</v>
      </c>
      <c r="T572" s="43">
        <v>3666.68</v>
      </c>
      <c r="U572" s="43">
        <v>4583.3500000000004</v>
      </c>
      <c r="V572" s="43">
        <v>5500.02</v>
      </c>
      <c r="W572" s="43">
        <v>6416.69</v>
      </c>
      <c r="X572" s="43">
        <v>7333.36</v>
      </c>
      <c r="Y572" s="43">
        <v>8250.0300000000007</v>
      </c>
      <c r="Z572" s="43">
        <v>9166.7000000000007</v>
      </c>
      <c r="AA572" s="43">
        <v>10083.370000000001</v>
      </c>
      <c r="AB572" s="43">
        <v>11000</v>
      </c>
      <c r="AD572" s="43">
        <f t="shared" si="784"/>
        <v>23074.42</v>
      </c>
      <c r="AE572" s="43">
        <f t="shared" si="785"/>
        <v>46066.52</v>
      </c>
      <c r="AF572" s="43">
        <f t="shared" si="786"/>
        <v>69271.100000000006</v>
      </c>
      <c r="AG572" s="43">
        <f t="shared" si="787"/>
        <v>92643.07</v>
      </c>
      <c r="AH572" s="43">
        <f t="shared" si="788"/>
        <v>115981.67</v>
      </c>
      <c r="AI572" s="43">
        <f t="shared" si="789"/>
        <v>139285.26</v>
      </c>
      <c r="AJ572" s="43">
        <f t="shared" si="790"/>
        <v>139285.26</v>
      </c>
      <c r="AK572" s="43">
        <f t="shared" si="791"/>
        <v>139285.26</v>
      </c>
      <c r="AL572" s="43">
        <f t="shared" si="792"/>
        <v>139285.26</v>
      </c>
      <c r="AM572" s="43">
        <f t="shared" si="793"/>
        <v>139285.26</v>
      </c>
      <c r="AN572" s="43">
        <f t="shared" si="794"/>
        <v>139285.26</v>
      </c>
      <c r="AO572" s="43">
        <f t="shared" si="795"/>
        <v>139285.26</v>
      </c>
    </row>
    <row r="573" spans="1:41" ht="16.399999999999999" customHeight="1">
      <c r="A573" s="20">
        <v>96002</v>
      </c>
      <c r="B573" s="14" t="s">
        <v>454</v>
      </c>
      <c r="C573" s="43">
        <f>SUMIF(Jan!$A:$A,TB!$A573,Jan!$H:$H)</f>
        <v>50</v>
      </c>
      <c r="D573" s="43">
        <f>SUMIF(Feb!$A:$A,TB!$A573,Feb!$H:$H)</f>
        <v>100</v>
      </c>
      <c r="E573" s="43">
        <f>SUMIF(Mar!$A:$A,TB!$A573,Mar!$H:$H)</f>
        <v>150</v>
      </c>
      <c r="F573" s="43">
        <f>SUMIF(Apr!$A:$A,TB!$A573,Apr!$H:$H)</f>
        <v>200</v>
      </c>
      <c r="G573" s="43">
        <f>SUMIF(May!$A:$A,TB!$A573,May!$H:$H)</f>
        <v>250</v>
      </c>
      <c r="H573" s="43">
        <f>SUMIF(Jun!$A:$A,TB!$A573,Jun!$H:$H)</f>
        <v>300</v>
      </c>
      <c r="I573" s="43">
        <f>SUMIF(Jul!$A:$A,TB!$A573,Jul!$H:$H)</f>
        <v>300</v>
      </c>
      <c r="J573" s="43">
        <f>SUMIF(Aug!$A:$A,TB!$A573,Aug!$H:$H)</f>
        <v>300</v>
      </c>
      <c r="K573" s="43">
        <f>SUMIF(Sep!$A:$A,TB!$A573,Sep!$H:$H)</f>
        <v>300</v>
      </c>
      <c r="L573" s="43">
        <f>SUMIF(Oct!$A:$A,TB!$A573,Oct!$H:$H)</f>
        <v>300</v>
      </c>
      <c r="M573" s="43">
        <f>SUMIF(Nov!$A:$A,TB!$A573,Nov!$H:$H)</f>
        <v>300</v>
      </c>
      <c r="N573" s="179">
        <f>SUMIF(Dec!$A:$A,TB!$A573,Dec!$H:$H)</f>
        <v>300</v>
      </c>
      <c r="O573" s="188" t="s">
        <v>551</v>
      </c>
      <c r="P573" s="188"/>
      <c r="Q573" s="183">
        <v>50</v>
      </c>
      <c r="R573" s="43">
        <v>100</v>
      </c>
      <c r="S573" s="43">
        <v>150</v>
      </c>
      <c r="T573" s="43">
        <v>200</v>
      </c>
      <c r="U573" s="43">
        <v>250</v>
      </c>
      <c r="V573" s="43">
        <v>300</v>
      </c>
      <c r="W573" s="43">
        <v>350</v>
      </c>
      <c r="X573" s="43">
        <v>400</v>
      </c>
      <c r="Y573" s="43">
        <v>450</v>
      </c>
      <c r="Z573" s="43">
        <v>500</v>
      </c>
      <c r="AA573" s="43">
        <v>550</v>
      </c>
      <c r="AB573" s="43">
        <v>600</v>
      </c>
      <c r="AD573" s="43">
        <f t="shared" si="784"/>
        <v>1258.5999999999999</v>
      </c>
      <c r="AE573" s="43">
        <f t="shared" si="785"/>
        <v>2512.71</v>
      </c>
      <c r="AF573" s="43">
        <f t="shared" si="786"/>
        <v>3778.41</v>
      </c>
      <c r="AG573" s="43">
        <f t="shared" si="787"/>
        <v>5053.24</v>
      </c>
      <c r="AH573" s="43">
        <f t="shared" si="788"/>
        <v>6326.25</v>
      </c>
      <c r="AI573" s="43">
        <f t="shared" si="789"/>
        <v>7597.35</v>
      </c>
      <c r="AJ573" s="43">
        <f t="shared" si="790"/>
        <v>7597.35</v>
      </c>
      <c r="AK573" s="43">
        <f t="shared" si="791"/>
        <v>7597.35</v>
      </c>
      <c r="AL573" s="43">
        <f t="shared" si="792"/>
        <v>7597.35</v>
      </c>
      <c r="AM573" s="43">
        <f t="shared" si="793"/>
        <v>7597.35</v>
      </c>
      <c r="AN573" s="43">
        <f t="shared" si="794"/>
        <v>7597.35</v>
      </c>
      <c r="AO573" s="43">
        <f t="shared" si="795"/>
        <v>7597.35</v>
      </c>
    </row>
    <row r="574" spans="1:41" ht="16.399999999999999" customHeight="1">
      <c r="A574" s="20">
        <v>96003</v>
      </c>
      <c r="B574" s="14" t="s">
        <v>455</v>
      </c>
      <c r="C574" s="43">
        <f>SUMIF(Jan!$A:$A,TB!$A574,Jan!$H:$H)</f>
        <v>166.67</v>
      </c>
      <c r="D574" s="43">
        <f>SUMIF(Feb!$A:$A,TB!$A574,Feb!$H:$H)</f>
        <v>333.34</v>
      </c>
      <c r="E574" s="43">
        <f>SUMIF(Mar!$A:$A,TB!$A574,Mar!$H:$H)</f>
        <v>500.01</v>
      </c>
      <c r="F574" s="43">
        <f>SUMIF(Apr!$A:$A,TB!$A574,Apr!$H:$H)</f>
        <v>666.68</v>
      </c>
      <c r="G574" s="43">
        <f>SUMIF(May!$A:$A,TB!$A574,May!$H:$H)</f>
        <v>833.35</v>
      </c>
      <c r="H574" s="43">
        <f>SUMIF(Jun!$A:$A,TB!$A574,Jun!$H:$H)</f>
        <v>1000.02</v>
      </c>
      <c r="I574" s="43">
        <f>SUMIF(Jul!$A:$A,TB!$A574,Jul!$H:$H)</f>
        <v>1000.02</v>
      </c>
      <c r="J574" s="43">
        <f>SUMIF(Aug!$A:$A,TB!$A574,Aug!$H:$H)</f>
        <v>1000.02</v>
      </c>
      <c r="K574" s="43">
        <f>SUMIF(Sep!$A:$A,TB!$A574,Sep!$H:$H)</f>
        <v>1000.02</v>
      </c>
      <c r="L574" s="43">
        <f>SUMIF(Oct!$A:$A,TB!$A574,Oct!$H:$H)</f>
        <v>1000.02</v>
      </c>
      <c r="M574" s="43">
        <f>SUMIF(Nov!$A:$A,TB!$A574,Nov!$H:$H)</f>
        <v>1000.02</v>
      </c>
      <c r="N574" s="179">
        <f>SUMIF(Dec!$A:$A,TB!$A574,Dec!$H:$H)</f>
        <v>1000.02</v>
      </c>
      <c r="O574" s="188" t="s">
        <v>551</v>
      </c>
      <c r="P574" s="188"/>
      <c r="Q574" s="183">
        <v>166.67</v>
      </c>
      <c r="R574" s="43">
        <v>333.34</v>
      </c>
      <c r="S574" s="43">
        <v>500.01</v>
      </c>
      <c r="T574" s="43">
        <v>666.68</v>
      </c>
      <c r="U574" s="43">
        <v>833.35</v>
      </c>
      <c r="V574" s="43">
        <v>1000.02</v>
      </c>
      <c r="W574" s="43">
        <v>1166.69</v>
      </c>
      <c r="X574" s="43">
        <v>1333.36</v>
      </c>
      <c r="Y574" s="43">
        <v>1500.03</v>
      </c>
      <c r="Z574" s="43">
        <v>1666.7</v>
      </c>
      <c r="AA574" s="43">
        <v>1833.37</v>
      </c>
      <c r="AB574" s="43">
        <v>2000</v>
      </c>
      <c r="AD574" s="43">
        <f t="shared" si="784"/>
        <v>4195.42</v>
      </c>
      <c r="AE574" s="43">
        <f t="shared" si="785"/>
        <v>8375.8700000000008</v>
      </c>
      <c r="AF574" s="43">
        <f t="shared" si="786"/>
        <v>12594.95</v>
      </c>
      <c r="AG574" s="43">
        <f t="shared" si="787"/>
        <v>16844.47</v>
      </c>
      <c r="AH574" s="43">
        <f t="shared" si="788"/>
        <v>21087.919999999998</v>
      </c>
      <c r="AI574" s="43">
        <f t="shared" si="789"/>
        <v>25325.01</v>
      </c>
      <c r="AJ574" s="43">
        <f t="shared" si="790"/>
        <v>25325.01</v>
      </c>
      <c r="AK574" s="43">
        <f t="shared" si="791"/>
        <v>25325.01</v>
      </c>
      <c r="AL574" s="43">
        <f t="shared" si="792"/>
        <v>25325.01</v>
      </c>
      <c r="AM574" s="43">
        <f t="shared" si="793"/>
        <v>25325.01</v>
      </c>
      <c r="AN574" s="43">
        <f t="shared" si="794"/>
        <v>25325.01</v>
      </c>
      <c r="AO574" s="43">
        <f t="shared" si="795"/>
        <v>25325.01</v>
      </c>
    </row>
    <row r="575" spans="1:41" ht="16.399999999999999" customHeight="1">
      <c r="A575" s="20">
        <v>96004</v>
      </c>
      <c r="B575" s="14" t="s">
        <v>456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79">
        <f>SUMIF(Dec!$A:$A,TB!$A575,Dec!$H:$H)</f>
        <v>0</v>
      </c>
      <c r="O575" s="188" t="s">
        <v>551</v>
      </c>
      <c r="P575" s="188"/>
      <c r="Q575" s="183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84"/>
        <v>0</v>
      </c>
      <c r="AE575" s="43">
        <f t="shared" si="785"/>
        <v>0</v>
      </c>
      <c r="AF575" s="43">
        <f t="shared" si="786"/>
        <v>0</v>
      </c>
      <c r="AG575" s="43">
        <f t="shared" si="787"/>
        <v>0</v>
      </c>
      <c r="AH575" s="43">
        <f t="shared" si="788"/>
        <v>0</v>
      </c>
      <c r="AI575" s="43">
        <f t="shared" si="789"/>
        <v>0</v>
      </c>
      <c r="AJ575" s="43">
        <f t="shared" si="790"/>
        <v>0</v>
      </c>
      <c r="AK575" s="43">
        <f t="shared" si="791"/>
        <v>0</v>
      </c>
      <c r="AL575" s="43">
        <f t="shared" si="792"/>
        <v>0</v>
      </c>
      <c r="AM575" s="43">
        <f t="shared" si="793"/>
        <v>0</v>
      </c>
      <c r="AN575" s="43">
        <f t="shared" si="794"/>
        <v>0</v>
      </c>
      <c r="AO575" s="43">
        <f t="shared" si="795"/>
        <v>0</v>
      </c>
    </row>
    <row r="576" spans="1:41" ht="16.399999999999999" customHeight="1">
      <c r="A576" s="20">
        <v>96005</v>
      </c>
      <c r="B576" s="14" t="s">
        <v>457</v>
      </c>
      <c r="C576" s="43">
        <f>SUMIF(Jan!$A:$A,TB!$A576,Jan!$H:$H)</f>
        <v>100</v>
      </c>
      <c r="D576" s="43">
        <f>SUMIF(Feb!$A:$A,TB!$A576,Feb!$H:$H)</f>
        <v>100</v>
      </c>
      <c r="E576" s="43">
        <f>SUMIF(Mar!$A:$A,TB!$A576,Mar!$H:$H)</f>
        <v>100</v>
      </c>
      <c r="F576" s="43">
        <f>SUMIF(Apr!$A:$A,TB!$A576,Apr!$H:$H)</f>
        <v>100</v>
      </c>
      <c r="G576" s="43">
        <f>SUMIF(May!$A:$A,TB!$A576,May!$H:$H)</f>
        <v>100</v>
      </c>
      <c r="H576" s="43">
        <f>SUMIF(Jun!$A:$A,TB!$A576,Jun!$H:$H)</f>
        <v>650</v>
      </c>
      <c r="I576" s="43">
        <f>SUMIF(Jul!$A:$A,TB!$A576,Jul!$H:$H)</f>
        <v>650</v>
      </c>
      <c r="J576" s="43">
        <f>SUMIF(Aug!$A:$A,TB!$A576,Aug!$H:$H)</f>
        <v>650</v>
      </c>
      <c r="K576" s="43">
        <f>SUMIF(Sep!$A:$A,TB!$A576,Sep!$H:$H)</f>
        <v>650</v>
      </c>
      <c r="L576" s="43">
        <f>SUMIF(Oct!$A:$A,TB!$A576,Oct!$H:$H)</f>
        <v>650</v>
      </c>
      <c r="M576" s="43">
        <f>SUMIF(Nov!$A:$A,TB!$A576,Nov!$H:$H)</f>
        <v>650</v>
      </c>
      <c r="N576" s="179">
        <f>SUMIF(Dec!$A:$A,TB!$A576,Dec!$H:$H)</f>
        <v>650</v>
      </c>
      <c r="O576" s="188" t="s">
        <v>551</v>
      </c>
      <c r="P576" s="188"/>
      <c r="Q576" s="183">
        <v>100</v>
      </c>
      <c r="R576" s="43">
        <v>100</v>
      </c>
      <c r="S576" s="43">
        <v>100</v>
      </c>
      <c r="T576" s="43">
        <v>650</v>
      </c>
      <c r="U576" s="43">
        <v>650</v>
      </c>
      <c r="V576" s="43">
        <v>650</v>
      </c>
      <c r="W576" s="43">
        <v>700</v>
      </c>
      <c r="X576" s="43">
        <v>700</v>
      </c>
      <c r="Y576" s="43">
        <v>700</v>
      </c>
      <c r="Z576" s="43">
        <v>700</v>
      </c>
      <c r="AA576" s="43">
        <v>700</v>
      </c>
      <c r="AB576" s="43">
        <v>700</v>
      </c>
      <c r="AD576" s="43">
        <f t="shared" si="784"/>
        <v>2517.1999999999998</v>
      </c>
      <c r="AE576" s="43">
        <f t="shared" si="785"/>
        <v>2512.71</v>
      </c>
      <c r="AF576" s="43">
        <f t="shared" si="786"/>
        <v>2518.94</v>
      </c>
      <c r="AG576" s="43">
        <f t="shared" si="787"/>
        <v>2526.62</v>
      </c>
      <c r="AH576" s="43">
        <f t="shared" si="788"/>
        <v>2530.5</v>
      </c>
      <c r="AI576" s="43">
        <f t="shared" si="789"/>
        <v>16460.93</v>
      </c>
      <c r="AJ576" s="43">
        <f t="shared" si="790"/>
        <v>16460.93</v>
      </c>
      <c r="AK576" s="43">
        <f t="shared" si="791"/>
        <v>16460.93</v>
      </c>
      <c r="AL576" s="43">
        <f t="shared" si="792"/>
        <v>16460.93</v>
      </c>
      <c r="AM576" s="43">
        <f t="shared" si="793"/>
        <v>16460.93</v>
      </c>
      <c r="AN576" s="43">
        <f t="shared" si="794"/>
        <v>16460.93</v>
      </c>
      <c r="AO576" s="43">
        <f t="shared" si="795"/>
        <v>16460.93</v>
      </c>
    </row>
    <row r="577" spans="1:41" ht="16.399999999999999" customHeight="1">
      <c r="A577" s="20">
        <v>96006</v>
      </c>
      <c r="B577" s="14" t="s">
        <v>491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9">
        <f>SUMIF(Dec!$A:$A,TB!$A577,Dec!$H:$H)</f>
        <v>0</v>
      </c>
      <c r="O577" s="188" t="s">
        <v>551</v>
      </c>
      <c r="P577" s="188"/>
      <c r="Q577" s="183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84"/>
        <v>0</v>
      </c>
      <c r="AE577" s="43">
        <f t="shared" si="785"/>
        <v>0</v>
      </c>
      <c r="AF577" s="43">
        <f t="shared" si="786"/>
        <v>0</v>
      </c>
      <c r="AG577" s="43">
        <f t="shared" si="787"/>
        <v>0</v>
      </c>
      <c r="AH577" s="43">
        <f t="shared" si="788"/>
        <v>0</v>
      </c>
      <c r="AI577" s="43">
        <f t="shared" si="789"/>
        <v>0</v>
      </c>
      <c r="AJ577" s="43">
        <f t="shared" si="790"/>
        <v>0</v>
      </c>
      <c r="AK577" s="43">
        <f t="shared" si="791"/>
        <v>0</v>
      </c>
      <c r="AL577" s="43">
        <f t="shared" si="792"/>
        <v>0</v>
      </c>
      <c r="AM577" s="43">
        <f t="shared" si="793"/>
        <v>0</v>
      </c>
      <c r="AN577" s="43">
        <f t="shared" si="794"/>
        <v>0</v>
      </c>
      <c r="AO577" s="43">
        <f t="shared" si="795"/>
        <v>0</v>
      </c>
    </row>
    <row r="578" spans="1:41" ht="16.399999999999999" customHeight="1">
      <c r="A578" s="20">
        <v>96007</v>
      </c>
      <c r="B578" s="14" t="s">
        <v>458</v>
      </c>
      <c r="C578" s="43">
        <f>SUMIF(Jan!$A:$A,TB!$A578,Jan!$H:$H)</f>
        <v>0</v>
      </c>
      <c r="D578" s="43">
        <f>SUMIF(Feb!$A:$A,TB!$A578,Feb!$H:$H)</f>
        <v>0</v>
      </c>
      <c r="E578" s="43">
        <f>SUMIF(Mar!$A:$A,TB!$A578,Mar!$H:$H)</f>
        <v>0</v>
      </c>
      <c r="F578" s="43">
        <f>SUMIF(Apr!$A:$A,TB!$A578,Apr!$H:$H)</f>
        <v>0</v>
      </c>
      <c r="G578" s="43">
        <f>SUMIF(May!$A:$A,TB!$A578,May!$H:$H)</f>
        <v>0</v>
      </c>
      <c r="H578" s="43">
        <f>SUMIF(Jun!$A:$A,TB!$A578,Jun!$H:$H)</f>
        <v>0</v>
      </c>
      <c r="I578" s="43">
        <f>SUMIF(Jul!$A:$A,TB!$A578,Jul!$H:$H)</f>
        <v>0</v>
      </c>
      <c r="J578" s="43">
        <f>SUMIF(Aug!$A:$A,TB!$A578,Aug!$H:$H)</f>
        <v>0</v>
      </c>
      <c r="K578" s="43">
        <f>SUMIF(Sep!$A:$A,TB!$A578,Sep!$H:$H)</f>
        <v>0</v>
      </c>
      <c r="L578" s="43">
        <f>SUMIF(Oct!$A:$A,TB!$A578,Oct!$H:$H)</f>
        <v>0</v>
      </c>
      <c r="M578" s="43">
        <f>SUMIF(Nov!$A:$A,TB!$A578,Nov!$H:$H)</f>
        <v>0</v>
      </c>
      <c r="N578" s="179">
        <f>SUMIF(Dec!$A:$A,TB!$A578,Dec!$H:$H)</f>
        <v>0</v>
      </c>
      <c r="O578" s="188" t="s">
        <v>551</v>
      </c>
      <c r="P578" s="188"/>
      <c r="Q578" s="183">
        <v>0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0</v>
      </c>
      <c r="X578" s="43">
        <v>0</v>
      </c>
      <c r="Y578" s="43">
        <v>0</v>
      </c>
      <c r="Z578" s="43">
        <v>0</v>
      </c>
      <c r="AA578" s="43">
        <v>0</v>
      </c>
      <c r="AB578" s="43">
        <v>0</v>
      </c>
      <c r="AD578" s="43">
        <f t="shared" si="784"/>
        <v>0</v>
      </c>
      <c r="AE578" s="43">
        <f t="shared" si="785"/>
        <v>0</v>
      </c>
      <c r="AF578" s="43">
        <f t="shared" si="786"/>
        <v>0</v>
      </c>
      <c r="AG578" s="43">
        <f t="shared" si="787"/>
        <v>0</v>
      </c>
      <c r="AH578" s="43">
        <f t="shared" si="788"/>
        <v>0</v>
      </c>
      <c r="AI578" s="43">
        <f t="shared" si="789"/>
        <v>0</v>
      </c>
      <c r="AJ578" s="43">
        <f t="shared" si="790"/>
        <v>0</v>
      </c>
      <c r="AK578" s="43">
        <f t="shared" si="791"/>
        <v>0</v>
      </c>
      <c r="AL578" s="43">
        <f t="shared" si="792"/>
        <v>0</v>
      </c>
      <c r="AM578" s="43">
        <f t="shared" si="793"/>
        <v>0</v>
      </c>
      <c r="AN578" s="43">
        <f t="shared" si="794"/>
        <v>0</v>
      </c>
      <c r="AO578" s="43">
        <f t="shared" si="795"/>
        <v>0</v>
      </c>
    </row>
    <row r="579" spans="1:41" ht="16.399999999999999" customHeight="1">
      <c r="A579" s="20">
        <v>96008</v>
      </c>
      <c r="B579" s="14" t="s">
        <v>459</v>
      </c>
      <c r="C579" s="43">
        <f>SUMIF(Jan!$A:$A,TB!$A579,Jan!$H:$H)</f>
        <v>150</v>
      </c>
      <c r="D579" s="43">
        <f>SUMIF(Feb!$A:$A,TB!$A579,Feb!$H:$H)</f>
        <v>150</v>
      </c>
      <c r="E579" s="43">
        <f>SUMIF(Mar!$A:$A,TB!$A579,Mar!$H:$H)</f>
        <v>350</v>
      </c>
      <c r="F579" s="43">
        <f>SUMIF(Apr!$A:$A,TB!$A579,Apr!$H:$H)</f>
        <v>500</v>
      </c>
      <c r="G579" s="43">
        <f>SUMIF(May!$A:$A,TB!$A579,May!$H:$H)</f>
        <v>500</v>
      </c>
      <c r="H579" s="43">
        <f>SUMIF(Jun!$A:$A,TB!$A579,Jun!$H:$H)</f>
        <v>500</v>
      </c>
      <c r="I579" s="43">
        <f>SUMIF(Jul!$A:$A,TB!$A579,Jul!$H:$H)</f>
        <v>500</v>
      </c>
      <c r="J579" s="43">
        <f>SUMIF(Aug!$A:$A,TB!$A579,Aug!$H:$H)</f>
        <v>500</v>
      </c>
      <c r="K579" s="43">
        <f>SUMIF(Sep!$A:$A,TB!$A579,Sep!$H:$H)</f>
        <v>500</v>
      </c>
      <c r="L579" s="43">
        <f>SUMIF(Oct!$A:$A,TB!$A579,Oct!$H:$H)</f>
        <v>500</v>
      </c>
      <c r="M579" s="43">
        <f>SUMIF(Nov!$A:$A,TB!$A579,Nov!$H:$H)</f>
        <v>500</v>
      </c>
      <c r="N579" s="179">
        <f>SUMIF(Dec!$A:$A,TB!$A579,Dec!$H:$H)</f>
        <v>500</v>
      </c>
      <c r="O579" s="188" t="s">
        <v>551</v>
      </c>
      <c r="P579" s="188"/>
      <c r="Q579" s="183">
        <v>400</v>
      </c>
      <c r="R579" s="43">
        <v>400</v>
      </c>
      <c r="S579" s="43">
        <v>400</v>
      </c>
      <c r="T579" s="43">
        <v>400</v>
      </c>
      <c r="U579" s="43">
        <v>400</v>
      </c>
      <c r="V579" s="43">
        <v>600</v>
      </c>
      <c r="W579" s="43">
        <v>850</v>
      </c>
      <c r="X579" s="43">
        <v>850</v>
      </c>
      <c r="Y579" s="43">
        <v>850</v>
      </c>
      <c r="Z579" s="43">
        <v>850</v>
      </c>
      <c r="AA579" s="43">
        <v>850</v>
      </c>
      <c r="AB579" s="43">
        <v>1050</v>
      </c>
      <c r="AD579" s="43">
        <f t="shared" ref="AD579:AD586" si="796">ROUND(C579*AD$2,2)</f>
        <v>3775.8</v>
      </c>
      <c r="AE579" s="43">
        <f t="shared" ref="AE579:AE586" si="797">ROUND(D579*AE$2,2)</f>
        <v>3769.07</v>
      </c>
      <c r="AF579" s="43">
        <f t="shared" ref="AF579:AF586" si="798">ROUND(E579*AF$2,2)</f>
        <v>8816.2900000000009</v>
      </c>
      <c r="AG579" s="43">
        <f t="shared" ref="AG579:AG586" si="799">ROUND(F579*AG$2,2)</f>
        <v>12633.1</v>
      </c>
      <c r="AH579" s="43">
        <f t="shared" ref="AH579:AH586" si="800">ROUND(G579*AH$2,2)</f>
        <v>12652.5</v>
      </c>
      <c r="AI579" s="43">
        <f t="shared" ref="AI579:AI586" si="801">ROUND(H579*AI$2,2)</f>
        <v>12662.25</v>
      </c>
      <c r="AJ579" s="43">
        <f t="shared" ref="AJ579:AJ586" si="802">ROUND(I579*AJ$2,2)</f>
        <v>12662.25</v>
      </c>
      <c r="AK579" s="43">
        <f t="shared" ref="AK579:AK586" si="803">ROUND(J579*AK$2,2)</f>
        <v>12662.25</v>
      </c>
      <c r="AL579" s="43">
        <f t="shared" ref="AL579:AL586" si="804">ROUND(K579*AL$2,2)</f>
        <v>12662.25</v>
      </c>
      <c r="AM579" s="43">
        <f t="shared" ref="AM579:AM586" si="805">ROUND(L579*AM$2,2)</f>
        <v>12662.25</v>
      </c>
      <c r="AN579" s="43">
        <f t="shared" ref="AN579:AN586" si="806">ROUND(M579*AN$2,2)</f>
        <v>12662.25</v>
      </c>
      <c r="AO579" s="43">
        <f t="shared" ref="AO579:AO586" si="807">ROUND(N579*AO$2,2)</f>
        <v>12662.25</v>
      </c>
    </row>
    <row r="580" spans="1:41" ht="16.399999999999999" customHeight="1">
      <c r="A580" s="20">
        <v>97003</v>
      </c>
      <c r="B580" s="14" t="s">
        <v>460</v>
      </c>
      <c r="C580" s="43">
        <f>SUMIF(Jan!$A:$A,TB!$A580,Jan!$H:$H)</f>
        <v>2075.92</v>
      </c>
      <c r="D580" s="43">
        <f>SUMIF(Feb!$A:$A,TB!$A580,Feb!$H:$H)</f>
        <v>4151.84</v>
      </c>
      <c r="E580" s="43">
        <f>SUMIF(Mar!$A:$A,TB!$A580,Mar!$H:$H)</f>
        <v>6231.95</v>
      </c>
      <c r="F580" s="43">
        <f>SUMIF(Apr!$A:$A,TB!$A580,Apr!$H:$H)</f>
        <v>8312.06</v>
      </c>
      <c r="G580" s="43">
        <f>SUMIF(May!$A:$A,TB!$A580,May!$H:$H)</f>
        <v>10392.17</v>
      </c>
      <c r="H580" s="43">
        <f>SUMIF(Jun!$A:$A,TB!$A580,Jun!$H:$H)</f>
        <v>12472.28</v>
      </c>
      <c r="I580" s="43">
        <f>SUMIF(Jul!$A:$A,TB!$A580,Jul!$H:$H)</f>
        <v>12472.28</v>
      </c>
      <c r="J580" s="43">
        <f>SUMIF(Aug!$A:$A,TB!$A580,Aug!$H:$H)</f>
        <v>12472.28</v>
      </c>
      <c r="K580" s="43">
        <f>SUMIF(Sep!$A:$A,TB!$A580,Sep!$H:$H)</f>
        <v>12472.28</v>
      </c>
      <c r="L580" s="43">
        <f>SUMIF(Oct!$A:$A,TB!$A580,Oct!$H:$H)</f>
        <v>12472.28</v>
      </c>
      <c r="M580" s="43">
        <f>SUMIF(Nov!$A:$A,TB!$A580,Nov!$H:$H)</f>
        <v>12472.28</v>
      </c>
      <c r="N580" s="179">
        <f>SUMIF(Dec!$A:$A,TB!$A580,Dec!$H:$H)</f>
        <v>12472.28</v>
      </c>
      <c r="O580" s="188" t="s">
        <v>551</v>
      </c>
      <c r="P580" s="188"/>
      <c r="Q580" s="183">
        <v>2472.4</v>
      </c>
      <c r="R580" s="43">
        <v>4944.8</v>
      </c>
      <c r="S580" s="43">
        <v>7417.2</v>
      </c>
      <c r="T580" s="43">
        <v>9889.6</v>
      </c>
      <c r="U580" s="43">
        <v>12362</v>
      </c>
      <c r="V580" s="43">
        <v>14834.4</v>
      </c>
      <c r="W580" s="43">
        <v>17306.8</v>
      </c>
      <c r="X580" s="43">
        <v>19779.2</v>
      </c>
      <c r="Y580" s="43">
        <v>24299.52</v>
      </c>
      <c r="Z580" s="43">
        <v>28819.84</v>
      </c>
      <c r="AA580" s="43">
        <v>33340.160000000003</v>
      </c>
      <c r="AB580" s="43">
        <v>39916.67</v>
      </c>
      <c r="AD580" s="43">
        <f t="shared" si="796"/>
        <v>52255.06</v>
      </c>
      <c r="AE580" s="43">
        <f t="shared" si="797"/>
        <v>104323.7</v>
      </c>
      <c r="AF580" s="43">
        <f t="shared" si="798"/>
        <v>156979.07999999999</v>
      </c>
      <c r="AG580" s="43">
        <f t="shared" si="799"/>
        <v>210014.17</v>
      </c>
      <c r="AH580" s="43">
        <f t="shared" si="800"/>
        <v>262973.86</v>
      </c>
      <c r="AI580" s="43">
        <f t="shared" si="801"/>
        <v>315854.25</v>
      </c>
      <c r="AJ580" s="43">
        <f t="shared" si="802"/>
        <v>315854.25</v>
      </c>
      <c r="AK580" s="43">
        <f t="shared" si="803"/>
        <v>315854.25</v>
      </c>
      <c r="AL580" s="43">
        <f t="shared" si="804"/>
        <v>315854.25</v>
      </c>
      <c r="AM580" s="43">
        <f t="shared" si="805"/>
        <v>315854.25</v>
      </c>
      <c r="AN580" s="43">
        <f t="shared" si="806"/>
        <v>315854.25</v>
      </c>
      <c r="AO580" s="43">
        <f t="shared" si="807"/>
        <v>315854.25</v>
      </c>
    </row>
    <row r="581" spans="1:41" ht="16.399999999999999" customHeight="1">
      <c r="A581" s="20">
        <v>97004</v>
      </c>
      <c r="B581" s="14" t="s">
        <v>461</v>
      </c>
      <c r="C581" s="43">
        <f>SUMIF(Jan!$A:$A,TB!$A581,Jan!$H:$H)</f>
        <v>373.58</v>
      </c>
      <c r="D581" s="43">
        <f>SUMIF(Feb!$A:$A,TB!$A581,Feb!$H:$H)</f>
        <v>469.23</v>
      </c>
      <c r="E581" s="43">
        <f>SUMIF(Mar!$A:$A,TB!$A581,Mar!$H:$H)</f>
        <v>538.45000000000005</v>
      </c>
      <c r="F581" s="43">
        <f>SUMIF(Apr!$A:$A,TB!$A581,Apr!$H:$H)</f>
        <v>563.21</v>
      </c>
      <c r="G581" s="43">
        <f>SUMIF(May!$A:$A,TB!$A581,May!$H:$H)</f>
        <v>13732.59</v>
      </c>
      <c r="H581" s="43">
        <f>SUMIF(Jun!$A:$A,TB!$A581,Jun!$H:$H)</f>
        <v>13925.45</v>
      </c>
      <c r="I581" s="43">
        <f>SUMIF(Jul!$A:$A,TB!$A581,Jul!$H:$H)</f>
        <v>13925.45</v>
      </c>
      <c r="J581" s="43">
        <f>SUMIF(Aug!$A:$A,TB!$A581,Aug!$H:$H)</f>
        <v>13925.45</v>
      </c>
      <c r="K581" s="43">
        <f>SUMIF(Sep!$A:$A,TB!$A581,Sep!$H:$H)</f>
        <v>13925.45</v>
      </c>
      <c r="L581" s="43">
        <f>SUMIF(Oct!$A:$A,TB!$A581,Oct!$H:$H)</f>
        <v>13925.45</v>
      </c>
      <c r="M581" s="43">
        <f>SUMIF(Nov!$A:$A,TB!$A581,Nov!$H:$H)</f>
        <v>13925.45</v>
      </c>
      <c r="N581" s="179">
        <f>SUMIF(Dec!$A:$A,TB!$A581,Dec!$H:$H)</f>
        <v>13925.45</v>
      </c>
      <c r="O581" s="188" t="s">
        <v>551</v>
      </c>
      <c r="P581" s="188"/>
      <c r="Q581" s="183">
        <v>303.49</v>
      </c>
      <c r="R581" s="43">
        <v>656.86</v>
      </c>
      <c r="S581" s="43">
        <v>1904.2</v>
      </c>
      <c r="T581" s="43">
        <v>2336.5100000000002</v>
      </c>
      <c r="U581" s="43">
        <v>2615.64</v>
      </c>
      <c r="V581" s="43">
        <v>2886.68</v>
      </c>
      <c r="W581" s="43">
        <v>3231.69</v>
      </c>
      <c r="X581" s="43">
        <v>3356.24</v>
      </c>
      <c r="Y581" s="43">
        <v>3494.69</v>
      </c>
      <c r="Z581" s="43">
        <v>3676.95</v>
      </c>
      <c r="AA581" s="43">
        <v>3817.57</v>
      </c>
      <c r="AB581" s="43">
        <v>4041.94</v>
      </c>
      <c r="AD581" s="43">
        <f t="shared" si="796"/>
        <v>9403.76</v>
      </c>
      <c r="AE581" s="43">
        <f t="shared" si="797"/>
        <v>11790.39</v>
      </c>
      <c r="AF581" s="43">
        <f t="shared" si="798"/>
        <v>13563.23</v>
      </c>
      <c r="AG581" s="43">
        <f t="shared" si="799"/>
        <v>14230.18</v>
      </c>
      <c r="AH581" s="43">
        <f t="shared" si="800"/>
        <v>347503.19</v>
      </c>
      <c r="AI581" s="43">
        <f t="shared" si="801"/>
        <v>352655.06</v>
      </c>
      <c r="AJ581" s="43">
        <f t="shared" si="802"/>
        <v>352655.06</v>
      </c>
      <c r="AK581" s="43">
        <f t="shared" si="803"/>
        <v>352655.06</v>
      </c>
      <c r="AL581" s="43">
        <f t="shared" si="804"/>
        <v>352655.06</v>
      </c>
      <c r="AM581" s="43">
        <f t="shared" si="805"/>
        <v>352655.06</v>
      </c>
      <c r="AN581" s="43">
        <f t="shared" si="806"/>
        <v>352655.06</v>
      </c>
      <c r="AO581" s="43">
        <f t="shared" si="807"/>
        <v>352655.06</v>
      </c>
    </row>
    <row r="582" spans="1:41" ht="16.399999999999999" customHeight="1">
      <c r="A582" s="20">
        <v>60006</v>
      </c>
      <c r="B582" s="14" t="s">
        <v>462</v>
      </c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79">
        <f>SUMIF(Dec!$A:$A,TB!$A582,Dec!$H:$H)</f>
        <v>0</v>
      </c>
      <c r="O582" s="188" t="s">
        <v>552</v>
      </c>
      <c r="P582" s="188"/>
      <c r="Q582" s="183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796"/>
        <v>0</v>
      </c>
      <c r="AE582" s="43">
        <f t="shared" si="797"/>
        <v>0</v>
      </c>
      <c r="AF582" s="43">
        <f t="shared" si="798"/>
        <v>0</v>
      </c>
      <c r="AG582" s="43">
        <f t="shared" si="799"/>
        <v>0</v>
      </c>
      <c r="AH582" s="43">
        <f t="shared" si="800"/>
        <v>0</v>
      </c>
      <c r="AI582" s="43">
        <f t="shared" si="801"/>
        <v>0</v>
      </c>
      <c r="AJ582" s="43">
        <f t="shared" si="802"/>
        <v>0</v>
      </c>
      <c r="AK582" s="43">
        <f t="shared" si="803"/>
        <v>0</v>
      </c>
      <c r="AL582" s="43">
        <f t="shared" si="804"/>
        <v>0</v>
      </c>
      <c r="AM582" s="43">
        <f t="shared" si="805"/>
        <v>0</v>
      </c>
      <c r="AN582" s="43">
        <f t="shared" si="806"/>
        <v>0</v>
      </c>
      <c r="AO582" s="43">
        <f t="shared" si="807"/>
        <v>0</v>
      </c>
    </row>
    <row r="583" spans="1:41" ht="16.399999999999999" customHeight="1">
      <c r="A583" s="20">
        <v>98000</v>
      </c>
      <c r="B583" s="14" t="s">
        <v>492</v>
      </c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9">
        <f>SUMIF(Dec!$A:$A,TB!$A583,Dec!$H:$H)</f>
        <v>0</v>
      </c>
      <c r="O583" s="188" t="s">
        <v>551</v>
      </c>
      <c r="P583" s="188"/>
      <c r="Q583" s="183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796"/>
        <v>0</v>
      </c>
      <c r="AE583" s="43">
        <f t="shared" si="797"/>
        <v>0</v>
      </c>
      <c r="AF583" s="43">
        <f t="shared" si="798"/>
        <v>0</v>
      </c>
      <c r="AG583" s="43">
        <f t="shared" si="799"/>
        <v>0</v>
      </c>
      <c r="AH583" s="43">
        <f t="shared" si="800"/>
        <v>0</v>
      </c>
      <c r="AI583" s="43">
        <f t="shared" si="801"/>
        <v>0</v>
      </c>
      <c r="AJ583" s="43">
        <f t="shared" si="802"/>
        <v>0</v>
      </c>
      <c r="AK583" s="43">
        <f t="shared" si="803"/>
        <v>0</v>
      </c>
      <c r="AL583" s="43">
        <f t="shared" si="804"/>
        <v>0</v>
      </c>
      <c r="AM583" s="43">
        <f t="shared" si="805"/>
        <v>0</v>
      </c>
      <c r="AN583" s="43">
        <f t="shared" si="806"/>
        <v>0</v>
      </c>
      <c r="AO583" s="43">
        <f t="shared" si="807"/>
        <v>0</v>
      </c>
    </row>
    <row r="584" spans="1:41" ht="16.399999999999999" customHeight="1">
      <c r="A584" s="20">
        <v>98001</v>
      </c>
      <c r="B584" s="14" t="s">
        <v>493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79">
        <f>SUMIF(Dec!$A:$A,TB!$A584,Dec!$H:$H)</f>
        <v>0</v>
      </c>
      <c r="O584" s="188" t="s">
        <v>551</v>
      </c>
      <c r="P584" s="188"/>
      <c r="Q584" s="183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96"/>
        <v>0</v>
      </c>
      <c r="AE584" s="43">
        <f t="shared" si="797"/>
        <v>0</v>
      </c>
      <c r="AF584" s="43">
        <f t="shared" si="798"/>
        <v>0</v>
      </c>
      <c r="AG584" s="43">
        <f t="shared" si="799"/>
        <v>0</v>
      </c>
      <c r="AH584" s="43">
        <f t="shared" si="800"/>
        <v>0</v>
      </c>
      <c r="AI584" s="43">
        <f t="shared" si="801"/>
        <v>0</v>
      </c>
      <c r="AJ584" s="43">
        <f t="shared" si="802"/>
        <v>0</v>
      </c>
      <c r="AK584" s="43">
        <f t="shared" si="803"/>
        <v>0</v>
      </c>
      <c r="AL584" s="43">
        <f t="shared" si="804"/>
        <v>0</v>
      </c>
      <c r="AM584" s="43">
        <f t="shared" si="805"/>
        <v>0</v>
      </c>
      <c r="AN584" s="43">
        <f t="shared" si="806"/>
        <v>0</v>
      </c>
      <c r="AO584" s="43">
        <f t="shared" si="807"/>
        <v>0</v>
      </c>
    </row>
    <row r="585" spans="1:41" ht="16.399999999999999" customHeight="1">
      <c r="A585" s="20">
        <v>98002</v>
      </c>
      <c r="B585" s="14" t="s">
        <v>494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9">
        <f>SUMIF(Dec!$A:$A,TB!$A585,Dec!$H:$H)</f>
        <v>0</v>
      </c>
      <c r="O585" s="188" t="s">
        <v>551</v>
      </c>
      <c r="P585" s="188"/>
      <c r="Q585" s="183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96"/>
        <v>0</v>
      </c>
      <c r="AE585" s="43">
        <f t="shared" si="797"/>
        <v>0</v>
      </c>
      <c r="AF585" s="43">
        <f t="shared" si="798"/>
        <v>0</v>
      </c>
      <c r="AG585" s="43">
        <f t="shared" si="799"/>
        <v>0</v>
      </c>
      <c r="AH585" s="43">
        <f t="shared" si="800"/>
        <v>0</v>
      </c>
      <c r="AI585" s="43">
        <f t="shared" si="801"/>
        <v>0</v>
      </c>
      <c r="AJ585" s="43">
        <f t="shared" si="802"/>
        <v>0</v>
      </c>
      <c r="AK585" s="43">
        <f t="shared" si="803"/>
        <v>0</v>
      </c>
      <c r="AL585" s="43">
        <f t="shared" si="804"/>
        <v>0</v>
      </c>
      <c r="AM585" s="43">
        <f t="shared" si="805"/>
        <v>0</v>
      </c>
      <c r="AN585" s="43">
        <f t="shared" si="806"/>
        <v>0</v>
      </c>
      <c r="AO585" s="43">
        <f t="shared" si="807"/>
        <v>0</v>
      </c>
    </row>
    <row r="586" spans="1:41" ht="16.399999999999999" customHeight="1">
      <c r="A586" s="25"/>
      <c r="B586" s="26"/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79">
        <f>SUMIF(Dec!$A:$A,TB!$A586,Dec!$H:$H)</f>
        <v>0</v>
      </c>
      <c r="O586" s="188"/>
      <c r="P586" s="188"/>
      <c r="Q586" s="183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96"/>
        <v>0</v>
      </c>
      <c r="AE586" s="43">
        <f t="shared" si="797"/>
        <v>0</v>
      </c>
      <c r="AF586" s="43">
        <f t="shared" si="798"/>
        <v>0</v>
      </c>
      <c r="AG586" s="43">
        <f t="shared" si="799"/>
        <v>0</v>
      </c>
      <c r="AH586" s="43">
        <f t="shared" si="800"/>
        <v>0</v>
      </c>
      <c r="AI586" s="43">
        <f t="shared" si="801"/>
        <v>0</v>
      </c>
      <c r="AJ586" s="43">
        <f t="shared" si="802"/>
        <v>0</v>
      </c>
      <c r="AK586" s="43">
        <f t="shared" si="803"/>
        <v>0</v>
      </c>
      <c r="AL586" s="43">
        <f t="shared" si="804"/>
        <v>0</v>
      </c>
      <c r="AM586" s="43">
        <f t="shared" si="805"/>
        <v>0</v>
      </c>
      <c r="AN586" s="43">
        <f t="shared" si="806"/>
        <v>0</v>
      </c>
      <c r="AO586" s="43">
        <f t="shared" si="807"/>
        <v>0</v>
      </c>
    </row>
    <row r="587" spans="1:41" ht="16.399999999999999" customHeight="1">
      <c r="A587" s="17" t="s">
        <v>83</v>
      </c>
      <c r="B587" s="18"/>
      <c r="C587" s="19">
        <f t="shared" ref="C587:N587" si="808">ROUND(SUM(C515:C586),2)</f>
        <v>285129.58</v>
      </c>
      <c r="D587" s="19">
        <f t="shared" si="808"/>
        <v>592753.23</v>
      </c>
      <c r="E587" s="19">
        <f t="shared" si="808"/>
        <v>808675.77</v>
      </c>
      <c r="F587" s="19">
        <f t="shared" si="808"/>
        <v>1067547.1299999999</v>
      </c>
      <c r="G587" s="19">
        <f t="shared" si="808"/>
        <v>1366082.09</v>
      </c>
      <c r="H587" s="19">
        <f t="shared" si="808"/>
        <v>1647348.46</v>
      </c>
      <c r="I587" s="19">
        <f t="shared" si="808"/>
        <v>1647348.46</v>
      </c>
      <c r="J587" s="19">
        <f t="shared" si="808"/>
        <v>1647348.46</v>
      </c>
      <c r="K587" s="19">
        <f t="shared" si="808"/>
        <v>1647348.46</v>
      </c>
      <c r="L587" s="19">
        <f t="shared" si="808"/>
        <v>1647348.46</v>
      </c>
      <c r="M587" s="19">
        <f t="shared" si="808"/>
        <v>1647348.46</v>
      </c>
      <c r="N587" s="172">
        <f t="shared" si="808"/>
        <v>1647348.46</v>
      </c>
      <c r="O587" s="188"/>
      <c r="P587" s="188"/>
      <c r="Q587" s="173">
        <v>224890.42</v>
      </c>
      <c r="R587" s="19">
        <v>508039.45</v>
      </c>
      <c r="S587" s="19">
        <v>668243.98</v>
      </c>
      <c r="T587" s="19">
        <v>886007.64</v>
      </c>
      <c r="U587" s="19">
        <v>1149740.3999999999</v>
      </c>
      <c r="V587" s="19">
        <v>1386176.99</v>
      </c>
      <c r="W587" s="19">
        <v>1631860.73</v>
      </c>
      <c r="X587" s="19">
        <v>1988281.05</v>
      </c>
      <c r="Y587" s="19">
        <v>2370923.06</v>
      </c>
      <c r="Z587" s="19">
        <v>2672588.7400000002</v>
      </c>
      <c r="AA587" s="19">
        <v>2986693.99</v>
      </c>
      <c r="AB587" s="19">
        <v>3185366.33</v>
      </c>
      <c r="AD587" s="19">
        <f t="shared" ref="AD587:AO587" si="809">ROUND(SUM(AD515:AD586),2)</f>
        <v>7177281.8200000003</v>
      </c>
      <c r="AE587" s="19">
        <f t="shared" si="809"/>
        <v>14894169.689999999</v>
      </c>
      <c r="AF587" s="19">
        <f t="shared" si="809"/>
        <v>20370057.43</v>
      </c>
      <c r="AG587" s="19">
        <f t="shared" si="809"/>
        <v>26972859.289999999</v>
      </c>
      <c r="AH587" s="19">
        <f t="shared" si="809"/>
        <v>34568707.299999997</v>
      </c>
      <c r="AI587" s="19">
        <f t="shared" si="809"/>
        <v>41718276.109999999</v>
      </c>
      <c r="AJ587" s="19">
        <f t="shared" si="809"/>
        <v>41718276.109999999</v>
      </c>
      <c r="AK587" s="19">
        <f t="shared" si="809"/>
        <v>41718276.109999999</v>
      </c>
      <c r="AL587" s="19">
        <f t="shared" si="809"/>
        <v>41718276.109999999</v>
      </c>
      <c r="AM587" s="19">
        <f t="shared" si="809"/>
        <v>41718276.109999999</v>
      </c>
      <c r="AN587" s="19">
        <f t="shared" si="809"/>
        <v>41718276.109999999</v>
      </c>
      <c r="AO587" s="217">
        <f t="shared" si="809"/>
        <v>41718276.109999999</v>
      </c>
    </row>
    <row r="588" spans="1:41" ht="16.399999999999999" customHeight="1">
      <c r="A588" s="20"/>
      <c r="B588" s="14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9">
        <f>SUMIF(Dec!$A:$A,TB!$A588,Dec!$H:$H)</f>
        <v>0</v>
      </c>
      <c r="O588" s="188"/>
      <c r="P588" s="188"/>
      <c r="Q588" s="183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ref="AD588:AD591" si="810">ROUND(C588*AD$2,2)</f>
        <v>0</v>
      </c>
      <c r="AE588" s="43">
        <f t="shared" ref="AE588:AE591" si="811">ROUND(D588*AE$2,2)</f>
        <v>0</v>
      </c>
      <c r="AF588" s="43">
        <f t="shared" ref="AF588:AF591" si="812">ROUND(E588*AF$2,2)</f>
        <v>0</v>
      </c>
      <c r="AG588" s="43">
        <f t="shared" ref="AG588:AG591" si="813">ROUND(F588*AG$2,2)</f>
        <v>0</v>
      </c>
      <c r="AH588" s="43">
        <f t="shared" ref="AH588:AH591" si="814">ROUND(G588*AH$2,2)</f>
        <v>0</v>
      </c>
      <c r="AI588" s="43">
        <f t="shared" ref="AI588:AI591" si="815">ROUND(H588*AI$2,2)</f>
        <v>0</v>
      </c>
      <c r="AJ588" s="43">
        <f t="shared" ref="AJ588:AJ591" si="816">ROUND(I588*AJ$2,2)</f>
        <v>0</v>
      </c>
      <c r="AK588" s="43">
        <f t="shared" ref="AK588:AK591" si="817">ROUND(J588*AK$2,2)</f>
        <v>0</v>
      </c>
      <c r="AL588" s="43">
        <f t="shared" ref="AL588:AL591" si="818">ROUND(K588*AL$2,2)</f>
        <v>0</v>
      </c>
      <c r="AM588" s="43">
        <f t="shared" ref="AM588:AM591" si="819">ROUND(L588*AM$2,2)</f>
        <v>0</v>
      </c>
      <c r="AN588" s="43">
        <f t="shared" ref="AN588:AN591" si="820">ROUND(M588*AN$2,2)</f>
        <v>0</v>
      </c>
      <c r="AO588" s="43">
        <f t="shared" ref="AO588:AO591" si="821">ROUND(N588*AO$2,2)</f>
        <v>0</v>
      </c>
    </row>
    <row r="589" spans="1:41" ht="16.399999999999999" customHeight="1">
      <c r="A589" s="20">
        <v>97001</v>
      </c>
      <c r="B589" s="14" t="s">
        <v>463</v>
      </c>
      <c r="C589" s="43">
        <f>SUMIF(Jan!$A:$A,TB!$A589,Jan!$H:$H)</f>
        <v>-2754.02</v>
      </c>
      <c r="D589" s="43">
        <f>SUMIF(Feb!$A:$A,TB!$A589,Feb!$H:$H)</f>
        <v>-2011.77</v>
      </c>
      <c r="E589" s="43">
        <f>SUMIF(Mar!$A:$A,TB!$A589,Mar!$H:$H)</f>
        <v>-1838.64</v>
      </c>
      <c r="F589" s="43">
        <f>SUMIF(Apr!$A:$A,TB!$A589,Apr!$H:$H)</f>
        <v>-1450.21</v>
      </c>
      <c r="G589" s="43">
        <f>SUMIF(May!$A:$A,TB!$A589,May!$H:$H)</f>
        <v>-596.98</v>
      </c>
      <c r="H589" s="43">
        <f>SUMIF(Jun!$A:$A,TB!$A589,Jun!$H:$H)</f>
        <v>-24308.720000000001</v>
      </c>
      <c r="I589" s="43">
        <f>SUMIF(Jul!$A:$A,TB!$A589,Jul!$H:$H)</f>
        <v>-24308.720000000001</v>
      </c>
      <c r="J589" s="43">
        <f>SUMIF(Aug!$A:$A,TB!$A589,Aug!$H:$H)</f>
        <v>-24308.720000000001</v>
      </c>
      <c r="K589" s="43">
        <f>SUMIF(Sep!$A:$A,TB!$A589,Sep!$H:$H)</f>
        <v>-24308.720000000001</v>
      </c>
      <c r="L589" s="43">
        <f>SUMIF(Oct!$A:$A,TB!$A589,Oct!$H:$H)</f>
        <v>-24308.720000000001</v>
      </c>
      <c r="M589" s="43">
        <f>SUMIF(Nov!$A:$A,TB!$A589,Nov!$H:$H)</f>
        <v>-24308.720000000001</v>
      </c>
      <c r="N589" s="179">
        <f>SUMIF(Dec!$A:$A,TB!$A589,Dec!$H:$H)</f>
        <v>-24308.720000000001</v>
      </c>
      <c r="O589" s="188" t="s">
        <v>553</v>
      </c>
      <c r="P589" s="188"/>
      <c r="Q589" s="183">
        <v>1928.32</v>
      </c>
      <c r="R589" s="43">
        <v>-547.54</v>
      </c>
      <c r="S589" s="43">
        <v>-1041.25</v>
      </c>
      <c r="T589" s="43">
        <v>-927.47</v>
      </c>
      <c r="U589" s="43">
        <v>-1753.32</v>
      </c>
      <c r="V589" s="43">
        <v>-1566.75</v>
      </c>
      <c r="W589" s="43">
        <v>-1772.16</v>
      </c>
      <c r="X589" s="43">
        <v>-1203.21</v>
      </c>
      <c r="Y589" s="43">
        <v>-568.80999999999995</v>
      </c>
      <c r="Z589" s="43">
        <v>3666.19</v>
      </c>
      <c r="AA589" s="43">
        <v>1944.1</v>
      </c>
      <c r="AB589" s="43">
        <v>1787.92</v>
      </c>
      <c r="AD589" s="43">
        <f t="shared" si="810"/>
        <v>-69324.19</v>
      </c>
      <c r="AE589" s="43">
        <f t="shared" si="811"/>
        <v>-50549.95</v>
      </c>
      <c r="AF589" s="43">
        <f t="shared" si="812"/>
        <v>-46314.239999999998</v>
      </c>
      <c r="AG589" s="43">
        <f t="shared" si="813"/>
        <v>-36641.300000000003</v>
      </c>
      <c r="AH589" s="43">
        <f t="shared" si="814"/>
        <v>-15106.58</v>
      </c>
      <c r="AI589" s="43">
        <f t="shared" si="815"/>
        <v>-615606.18000000005</v>
      </c>
      <c r="AJ589" s="43">
        <f t="shared" si="816"/>
        <v>-615606.18000000005</v>
      </c>
      <c r="AK589" s="43">
        <f t="shared" si="817"/>
        <v>-615606.18000000005</v>
      </c>
      <c r="AL589" s="43">
        <f t="shared" si="818"/>
        <v>-615606.18000000005</v>
      </c>
      <c r="AM589" s="43">
        <f t="shared" si="819"/>
        <v>-615606.18000000005</v>
      </c>
      <c r="AN589" s="43">
        <f t="shared" si="820"/>
        <v>-615606.18000000005</v>
      </c>
      <c r="AO589" s="43">
        <f t="shared" si="821"/>
        <v>-615606.18000000005</v>
      </c>
    </row>
    <row r="590" spans="1:41" ht="16.399999999999999" customHeight="1">
      <c r="A590" s="13">
        <v>97002</v>
      </c>
      <c r="B590" s="21" t="s">
        <v>464</v>
      </c>
      <c r="C590" s="43">
        <f>SUMIF(Jan!$A:$A,TB!$A590,Jan!$H:$H)</f>
        <v>11977.76</v>
      </c>
      <c r="D590" s="43">
        <f>SUMIF(Feb!$A:$A,TB!$A590,Feb!$H:$H)</f>
        <v>23071.21</v>
      </c>
      <c r="E590" s="43">
        <f>SUMIF(Mar!$A:$A,TB!$A590,Mar!$H:$H)</f>
        <v>40722.269999999997</v>
      </c>
      <c r="F590" s="43">
        <f>SUMIF(Apr!$A:$A,TB!$A590,Apr!$H:$H)</f>
        <v>93789.16</v>
      </c>
      <c r="G590" s="43">
        <f>SUMIF(May!$A:$A,TB!$A590,May!$H:$H)</f>
        <v>123975.55</v>
      </c>
      <c r="H590" s="43">
        <f>SUMIF(Jun!$A:$A,TB!$A590,Jun!$H:$H)</f>
        <v>169100.96</v>
      </c>
      <c r="I590" s="43">
        <f>SUMIF(Jul!$A:$A,TB!$A590,Jul!$H:$H)</f>
        <v>169100.96</v>
      </c>
      <c r="J590" s="43">
        <f>SUMIF(Aug!$A:$A,TB!$A590,Aug!$H:$H)</f>
        <v>169100.96</v>
      </c>
      <c r="K590" s="43">
        <f>SUMIF(Sep!$A:$A,TB!$A590,Sep!$H:$H)</f>
        <v>169100.96</v>
      </c>
      <c r="L590" s="43">
        <f>SUMIF(Oct!$A:$A,TB!$A590,Oct!$H:$H)</f>
        <v>169100.96</v>
      </c>
      <c r="M590" s="43">
        <f>SUMIF(Nov!$A:$A,TB!$A590,Nov!$H:$H)</f>
        <v>169100.96</v>
      </c>
      <c r="N590" s="179">
        <f>SUMIF(Dec!$A:$A,TB!$A590,Dec!$H:$H)</f>
        <v>169100.96</v>
      </c>
      <c r="O590" s="188" t="s">
        <v>553</v>
      </c>
      <c r="P590" s="188"/>
      <c r="Q590" s="183">
        <v>-60450.65</v>
      </c>
      <c r="R590" s="43">
        <v>-43276.39</v>
      </c>
      <c r="S590" s="43">
        <v>-47843.95</v>
      </c>
      <c r="T590" s="43">
        <v>31964.83</v>
      </c>
      <c r="U590" s="43">
        <v>48972.6</v>
      </c>
      <c r="V590" s="43">
        <v>36547.1</v>
      </c>
      <c r="W590" s="43">
        <v>60197.66</v>
      </c>
      <c r="X590" s="43">
        <v>149802.57</v>
      </c>
      <c r="Y590" s="43">
        <v>157053.76000000001</v>
      </c>
      <c r="Z590" s="43">
        <v>81746</v>
      </c>
      <c r="AA590" s="43">
        <v>60987.15</v>
      </c>
      <c r="AB590" s="43">
        <v>27246.76</v>
      </c>
      <c r="AD590" s="43">
        <f t="shared" si="810"/>
        <v>301504.17</v>
      </c>
      <c r="AE590" s="43">
        <f t="shared" si="811"/>
        <v>579712.6</v>
      </c>
      <c r="AF590" s="43">
        <f t="shared" si="812"/>
        <v>1025769.55</v>
      </c>
      <c r="AG590" s="43">
        <f t="shared" si="813"/>
        <v>2369695.67</v>
      </c>
      <c r="AH590" s="43">
        <f t="shared" si="814"/>
        <v>3137201.29</v>
      </c>
      <c r="AI590" s="43">
        <f t="shared" si="815"/>
        <v>4282397.26</v>
      </c>
      <c r="AJ590" s="43">
        <f t="shared" si="816"/>
        <v>4282397.26</v>
      </c>
      <c r="AK590" s="43">
        <f t="shared" si="817"/>
        <v>4282397.26</v>
      </c>
      <c r="AL590" s="43">
        <f t="shared" si="818"/>
        <v>4282397.26</v>
      </c>
      <c r="AM590" s="43">
        <f t="shared" si="819"/>
        <v>4282397.26</v>
      </c>
      <c r="AN590" s="43">
        <f t="shared" si="820"/>
        <v>4282397.26</v>
      </c>
      <c r="AO590" s="43">
        <f t="shared" si="821"/>
        <v>4282397.26</v>
      </c>
    </row>
    <row r="591" spans="1:41" ht="16.399999999999999" customHeight="1">
      <c r="A591" s="13"/>
      <c r="B591" s="21"/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9">
        <f>SUMIF(Dec!$A:$A,TB!$A591,Dec!$H:$H)</f>
        <v>0</v>
      </c>
      <c r="O591" s="188"/>
      <c r="P591" s="188"/>
      <c r="Q591" s="183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810"/>
        <v>0</v>
      </c>
      <c r="AE591" s="43">
        <f t="shared" si="811"/>
        <v>0</v>
      </c>
      <c r="AF591" s="43">
        <f t="shared" si="812"/>
        <v>0</v>
      </c>
      <c r="AG591" s="43">
        <f t="shared" si="813"/>
        <v>0</v>
      </c>
      <c r="AH591" s="43">
        <f t="shared" si="814"/>
        <v>0</v>
      </c>
      <c r="AI591" s="43">
        <f t="shared" si="815"/>
        <v>0</v>
      </c>
      <c r="AJ591" s="43">
        <f t="shared" si="816"/>
        <v>0</v>
      </c>
      <c r="AK591" s="43">
        <f t="shared" si="817"/>
        <v>0</v>
      </c>
      <c r="AL591" s="43">
        <f t="shared" si="818"/>
        <v>0</v>
      </c>
      <c r="AM591" s="43">
        <f t="shared" si="819"/>
        <v>0</v>
      </c>
      <c r="AN591" s="43">
        <f t="shared" si="820"/>
        <v>0</v>
      </c>
      <c r="AO591" s="43">
        <f t="shared" si="821"/>
        <v>0</v>
      </c>
    </row>
    <row r="592" spans="1:41" ht="16.399999999999999" customHeight="1">
      <c r="A592" s="17" t="s">
        <v>85</v>
      </c>
      <c r="B592" s="18"/>
      <c r="C592" s="19">
        <f t="shared" ref="C592" si="822">ROUND(SUM(C588:C591),2)</f>
        <v>9223.74</v>
      </c>
      <c r="D592" s="19">
        <f t="shared" ref="D592:N592" si="823">ROUND(SUM(D588:D591),2)</f>
        <v>21059.439999999999</v>
      </c>
      <c r="E592" s="19">
        <f t="shared" si="823"/>
        <v>38883.629999999997</v>
      </c>
      <c r="F592" s="19">
        <f t="shared" si="823"/>
        <v>92338.95</v>
      </c>
      <c r="G592" s="19">
        <f t="shared" si="823"/>
        <v>123378.57</v>
      </c>
      <c r="H592" s="19">
        <f t="shared" si="823"/>
        <v>144792.24</v>
      </c>
      <c r="I592" s="19">
        <f t="shared" si="823"/>
        <v>144792.24</v>
      </c>
      <c r="J592" s="19">
        <f t="shared" si="823"/>
        <v>144792.24</v>
      </c>
      <c r="K592" s="19">
        <f t="shared" si="823"/>
        <v>144792.24</v>
      </c>
      <c r="L592" s="19">
        <f t="shared" si="823"/>
        <v>144792.24</v>
      </c>
      <c r="M592" s="19">
        <f t="shared" si="823"/>
        <v>144792.24</v>
      </c>
      <c r="N592" s="172">
        <f t="shared" si="823"/>
        <v>144792.24</v>
      </c>
      <c r="O592" s="188"/>
      <c r="P592" s="188"/>
      <c r="Q592" s="173">
        <v>-58522.33</v>
      </c>
      <c r="R592" s="19">
        <v>-43823.93</v>
      </c>
      <c r="S592" s="19">
        <v>-48885.2</v>
      </c>
      <c r="T592" s="19">
        <v>31037.360000000001</v>
      </c>
      <c r="U592" s="19">
        <v>47219.28</v>
      </c>
      <c r="V592" s="19">
        <v>34980.35</v>
      </c>
      <c r="W592" s="19">
        <v>58425.5</v>
      </c>
      <c r="X592" s="19">
        <v>148599.35999999999</v>
      </c>
      <c r="Y592" s="19">
        <v>156484.95000000001</v>
      </c>
      <c r="Z592" s="19">
        <v>85412.19</v>
      </c>
      <c r="AA592" s="19">
        <v>62931.25</v>
      </c>
      <c r="AB592" s="19">
        <v>29034.68</v>
      </c>
      <c r="AD592" s="19">
        <f t="shared" ref="AD592" si="824">ROUND(SUM(AD588:AD591),2)</f>
        <v>232179.98</v>
      </c>
      <c r="AE592" s="19">
        <f t="shared" ref="AE592:AO592" si="825">ROUND(SUM(AE588:AE591),2)</f>
        <v>529162.65</v>
      </c>
      <c r="AF592" s="19">
        <f t="shared" si="825"/>
        <v>979455.31</v>
      </c>
      <c r="AG592" s="19">
        <f t="shared" si="825"/>
        <v>2333054.37</v>
      </c>
      <c r="AH592" s="19">
        <f t="shared" si="825"/>
        <v>3122094.71</v>
      </c>
      <c r="AI592" s="19">
        <f t="shared" si="825"/>
        <v>3666791.08</v>
      </c>
      <c r="AJ592" s="19">
        <f t="shared" si="825"/>
        <v>3666791.08</v>
      </c>
      <c r="AK592" s="19">
        <f t="shared" si="825"/>
        <v>3666791.08</v>
      </c>
      <c r="AL592" s="19">
        <f t="shared" si="825"/>
        <v>3666791.08</v>
      </c>
      <c r="AM592" s="19">
        <f t="shared" si="825"/>
        <v>3666791.08</v>
      </c>
      <c r="AN592" s="19">
        <f t="shared" si="825"/>
        <v>3666791.08</v>
      </c>
      <c r="AO592" s="217">
        <f t="shared" si="825"/>
        <v>3666791.08</v>
      </c>
    </row>
    <row r="593" spans="1:41" ht="16.399999999999999" customHeight="1">
      <c r="A593" s="13"/>
      <c r="B593" s="22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9">
        <f>SUMIF(Dec!$A:$A,TB!$A593,Dec!$H:$H)</f>
        <v>0</v>
      </c>
      <c r="O593" s="188"/>
      <c r="P593" s="188"/>
      <c r="Q593" s="183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ref="AD593:AD596" si="826">ROUND(C593*AD$2,2)</f>
        <v>0</v>
      </c>
      <c r="AE593" s="43">
        <f t="shared" ref="AE593:AE596" si="827">ROUND(D593*AE$2,2)</f>
        <v>0</v>
      </c>
      <c r="AF593" s="43">
        <f t="shared" ref="AF593:AF596" si="828">ROUND(E593*AF$2,2)</f>
        <v>0</v>
      </c>
      <c r="AG593" s="43">
        <f t="shared" ref="AG593:AG596" si="829">ROUND(F593*AG$2,2)</f>
        <v>0</v>
      </c>
      <c r="AH593" s="43">
        <f t="shared" ref="AH593:AH596" si="830">ROUND(G593*AH$2,2)</f>
        <v>0</v>
      </c>
      <c r="AI593" s="43">
        <f t="shared" ref="AI593:AI596" si="831">ROUND(H593*AI$2,2)</f>
        <v>0</v>
      </c>
      <c r="AJ593" s="43">
        <f t="shared" ref="AJ593:AJ596" si="832">ROUND(I593*AJ$2,2)</f>
        <v>0</v>
      </c>
      <c r="AK593" s="43">
        <f t="shared" ref="AK593:AK596" si="833">ROUND(J593*AK$2,2)</f>
        <v>0</v>
      </c>
      <c r="AL593" s="43">
        <f t="shared" ref="AL593:AL596" si="834">ROUND(K593*AL$2,2)</f>
        <v>0</v>
      </c>
      <c r="AM593" s="43">
        <f t="shared" ref="AM593:AM596" si="835">ROUND(L593*AM$2,2)</f>
        <v>0</v>
      </c>
      <c r="AN593" s="43">
        <f t="shared" ref="AN593:AN596" si="836">ROUND(M593*AN$2,2)</f>
        <v>0</v>
      </c>
      <c r="AO593" s="43">
        <f t="shared" ref="AO593:AO596" si="837">ROUND(N593*AO$2,2)</f>
        <v>0</v>
      </c>
    </row>
    <row r="594" spans="1:41" ht="16.399999999999999" customHeight="1">
      <c r="A594" s="13">
        <v>94014</v>
      </c>
      <c r="B594" s="22" t="s">
        <v>465</v>
      </c>
      <c r="C594" s="43">
        <f>SUMIF(Jan!$A:$A,TB!$A594,Jan!$H:$H)</f>
        <v>0</v>
      </c>
      <c r="D594" s="43">
        <f>SUMIF(Feb!$A:$A,TB!$A594,Feb!$H:$H)</f>
        <v>0</v>
      </c>
      <c r="E594" s="43">
        <f>SUMIF(Mar!$A:$A,TB!$A594,Mar!$H:$H)</f>
        <v>0</v>
      </c>
      <c r="F594" s="43">
        <f>SUMIF(Apr!$A:$A,TB!$A594,Apr!$H:$H)</f>
        <v>0</v>
      </c>
      <c r="G594" s="43">
        <f>SUMIF(May!$A:$A,TB!$A594,May!$H:$H)</f>
        <v>0</v>
      </c>
      <c r="H594" s="43">
        <f>SUMIF(Jun!$A:$A,TB!$A594,Jun!$H:$H)</f>
        <v>0</v>
      </c>
      <c r="I594" s="43">
        <f>SUMIF(Jul!$A:$A,TB!$A594,Jul!$H:$H)</f>
        <v>0</v>
      </c>
      <c r="J594" s="43">
        <f>SUMIF(Aug!$A:$A,TB!$A594,Aug!$H:$H)</f>
        <v>0</v>
      </c>
      <c r="K594" s="43">
        <f>SUMIF(Sep!$A:$A,TB!$A594,Sep!$H:$H)</f>
        <v>0</v>
      </c>
      <c r="L594" s="43">
        <f>SUMIF(Oct!$A:$A,TB!$A594,Oct!$H:$H)</f>
        <v>0</v>
      </c>
      <c r="M594" s="43">
        <f>SUMIF(Nov!$A:$A,TB!$A594,Nov!$H:$H)</f>
        <v>0</v>
      </c>
      <c r="N594" s="179">
        <f>SUMIF(Dec!$A:$A,TB!$A594,Dec!$H:$H)</f>
        <v>0</v>
      </c>
      <c r="O594" s="188" t="s">
        <v>554</v>
      </c>
      <c r="P594" s="188"/>
      <c r="Q594" s="183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D594" s="43">
        <f t="shared" si="826"/>
        <v>0</v>
      </c>
      <c r="AE594" s="43">
        <f t="shared" si="827"/>
        <v>0</v>
      </c>
      <c r="AF594" s="43">
        <f t="shared" si="828"/>
        <v>0</v>
      </c>
      <c r="AG594" s="43">
        <f t="shared" si="829"/>
        <v>0</v>
      </c>
      <c r="AH594" s="43">
        <f t="shared" si="830"/>
        <v>0</v>
      </c>
      <c r="AI594" s="43">
        <f t="shared" si="831"/>
        <v>0</v>
      </c>
      <c r="AJ594" s="43">
        <f t="shared" si="832"/>
        <v>0</v>
      </c>
      <c r="AK594" s="43">
        <f t="shared" si="833"/>
        <v>0</v>
      </c>
      <c r="AL594" s="43">
        <f t="shared" si="834"/>
        <v>0</v>
      </c>
      <c r="AM594" s="43">
        <f t="shared" si="835"/>
        <v>0</v>
      </c>
      <c r="AN594" s="43">
        <f t="shared" si="836"/>
        <v>0</v>
      </c>
      <c r="AO594" s="43">
        <f t="shared" si="837"/>
        <v>0</v>
      </c>
    </row>
    <row r="595" spans="1:41" ht="16.399999999999999" customHeight="1">
      <c r="A595" s="13">
        <v>94015</v>
      </c>
      <c r="B595" s="21" t="s">
        <v>466</v>
      </c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9">
        <f>SUMIF(Dec!$A:$A,TB!$A595,Dec!$H:$H)</f>
        <v>0</v>
      </c>
      <c r="O595" s="188" t="s">
        <v>554</v>
      </c>
      <c r="P595" s="188"/>
      <c r="Q595" s="183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si="826"/>
        <v>0</v>
      </c>
      <c r="AE595" s="43">
        <f t="shared" si="827"/>
        <v>0</v>
      </c>
      <c r="AF595" s="43">
        <f t="shared" si="828"/>
        <v>0</v>
      </c>
      <c r="AG595" s="43">
        <f t="shared" si="829"/>
        <v>0</v>
      </c>
      <c r="AH595" s="43">
        <f t="shared" si="830"/>
        <v>0</v>
      </c>
      <c r="AI595" s="43">
        <f t="shared" si="831"/>
        <v>0</v>
      </c>
      <c r="AJ595" s="43">
        <f t="shared" si="832"/>
        <v>0</v>
      </c>
      <c r="AK595" s="43">
        <f t="shared" si="833"/>
        <v>0</v>
      </c>
      <c r="AL595" s="43">
        <f t="shared" si="834"/>
        <v>0</v>
      </c>
      <c r="AM595" s="43">
        <f t="shared" si="835"/>
        <v>0</v>
      </c>
      <c r="AN595" s="43">
        <f t="shared" si="836"/>
        <v>0</v>
      </c>
      <c r="AO595" s="43">
        <f t="shared" si="837"/>
        <v>0</v>
      </c>
    </row>
    <row r="596" spans="1:41" ht="16.399999999999999" customHeight="1">
      <c r="A596" s="13"/>
      <c r="B596" s="21"/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9">
        <f>SUMIF(Dec!$A:$A,TB!$A596,Dec!$H:$H)</f>
        <v>0</v>
      </c>
      <c r="O596" s="188"/>
      <c r="P596" s="188"/>
      <c r="Q596" s="183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826"/>
        <v>0</v>
      </c>
      <c r="AE596" s="43">
        <f t="shared" si="827"/>
        <v>0</v>
      </c>
      <c r="AF596" s="43">
        <f t="shared" si="828"/>
        <v>0</v>
      </c>
      <c r="AG596" s="43">
        <f t="shared" si="829"/>
        <v>0</v>
      </c>
      <c r="AH596" s="43">
        <f t="shared" si="830"/>
        <v>0</v>
      </c>
      <c r="AI596" s="43">
        <f t="shared" si="831"/>
        <v>0</v>
      </c>
      <c r="AJ596" s="43">
        <f t="shared" si="832"/>
        <v>0</v>
      </c>
      <c r="AK596" s="43">
        <f t="shared" si="833"/>
        <v>0</v>
      </c>
      <c r="AL596" s="43">
        <f t="shared" si="834"/>
        <v>0</v>
      </c>
      <c r="AM596" s="43">
        <f t="shared" si="835"/>
        <v>0</v>
      </c>
      <c r="AN596" s="43">
        <f t="shared" si="836"/>
        <v>0</v>
      </c>
      <c r="AO596" s="43">
        <f t="shared" si="837"/>
        <v>0</v>
      </c>
    </row>
    <row r="597" spans="1:41" ht="16.399999999999999" customHeight="1">
      <c r="A597" s="27" t="s">
        <v>84</v>
      </c>
      <c r="B597" s="18"/>
      <c r="C597" s="19">
        <f t="shared" ref="C597" si="838">ROUND(SUM(C593:C596),2)</f>
        <v>0</v>
      </c>
      <c r="D597" s="19">
        <f t="shared" ref="D597:N597" si="839">ROUND(SUM(D593:D596),2)</f>
        <v>0</v>
      </c>
      <c r="E597" s="19">
        <f t="shared" si="839"/>
        <v>0</v>
      </c>
      <c r="F597" s="19">
        <f t="shared" si="839"/>
        <v>0</v>
      </c>
      <c r="G597" s="19">
        <f t="shared" si="839"/>
        <v>0</v>
      </c>
      <c r="H597" s="19">
        <f t="shared" si="839"/>
        <v>0</v>
      </c>
      <c r="I597" s="19">
        <f t="shared" si="839"/>
        <v>0</v>
      </c>
      <c r="J597" s="19">
        <f t="shared" si="839"/>
        <v>0</v>
      </c>
      <c r="K597" s="19">
        <f t="shared" si="839"/>
        <v>0</v>
      </c>
      <c r="L597" s="19">
        <f t="shared" si="839"/>
        <v>0</v>
      </c>
      <c r="M597" s="19">
        <f t="shared" si="839"/>
        <v>0</v>
      </c>
      <c r="N597" s="172">
        <f t="shared" si="839"/>
        <v>0</v>
      </c>
      <c r="O597" s="188"/>
      <c r="P597" s="188"/>
      <c r="Q597" s="173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" si="840">ROUND(SUM(AD593:AD596),2)</f>
        <v>0</v>
      </c>
      <c r="AE597" s="19">
        <f t="shared" ref="AE597:AO597" si="841">ROUND(SUM(AE593:AE596),2)</f>
        <v>0</v>
      </c>
      <c r="AF597" s="19">
        <f t="shared" si="841"/>
        <v>0</v>
      </c>
      <c r="AG597" s="19">
        <f t="shared" si="841"/>
        <v>0</v>
      </c>
      <c r="AH597" s="19">
        <f t="shared" si="841"/>
        <v>0</v>
      </c>
      <c r="AI597" s="19">
        <f t="shared" si="841"/>
        <v>0</v>
      </c>
      <c r="AJ597" s="19">
        <f t="shared" si="841"/>
        <v>0</v>
      </c>
      <c r="AK597" s="19">
        <f t="shared" si="841"/>
        <v>0</v>
      </c>
      <c r="AL597" s="19">
        <f t="shared" si="841"/>
        <v>0</v>
      </c>
      <c r="AM597" s="19">
        <f t="shared" si="841"/>
        <v>0</v>
      </c>
      <c r="AN597" s="19">
        <f t="shared" si="841"/>
        <v>0</v>
      </c>
      <c r="AO597" s="217">
        <f t="shared" si="841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9">
        <f>SUMIF(Dec!$A:$A,TB!$A598,Dec!$H:$H)</f>
        <v>0</v>
      </c>
      <c r="O598" s="188"/>
      <c r="P598" s="188"/>
      <c r="Q598" s="18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ref="AD598:AD602" si="842">ROUND(C598*AD$2,2)</f>
        <v>0</v>
      </c>
      <c r="AE598" s="43">
        <f t="shared" ref="AE598:AE602" si="843">ROUND(D598*AE$2,2)</f>
        <v>0</v>
      </c>
      <c r="AF598" s="43">
        <f t="shared" ref="AF598:AF602" si="844">ROUND(E598*AF$2,2)</f>
        <v>0</v>
      </c>
      <c r="AG598" s="43">
        <f t="shared" ref="AG598:AG602" si="845">ROUND(F598*AG$2,2)</f>
        <v>0</v>
      </c>
      <c r="AH598" s="43">
        <f t="shared" ref="AH598:AH602" si="846">ROUND(G598*AH$2,2)</f>
        <v>0</v>
      </c>
      <c r="AI598" s="43">
        <f t="shared" ref="AI598:AI602" si="847">ROUND(H598*AI$2,2)</f>
        <v>0</v>
      </c>
      <c r="AJ598" s="43">
        <f t="shared" ref="AJ598:AJ602" si="848">ROUND(I598*AJ$2,2)</f>
        <v>0</v>
      </c>
      <c r="AK598" s="43">
        <f t="shared" ref="AK598:AK602" si="849">ROUND(J598*AK$2,2)</f>
        <v>0</v>
      </c>
      <c r="AL598" s="43">
        <f t="shared" ref="AL598:AL602" si="850">ROUND(K598*AL$2,2)</f>
        <v>0</v>
      </c>
      <c r="AM598" s="43">
        <f t="shared" ref="AM598:AM602" si="851">ROUND(L598*AM$2,2)</f>
        <v>0</v>
      </c>
      <c r="AN598" s="43">
        <f t="shared" ref="AN598:AN602" si="852">ROUND(M598*AN$2,2)</f>
        <v>0</v>
      </c>
      <c r="AO598" s="43">
        <f t="shared" ref="AO598:AO602" si="853">ROUND(N598*AO$2,2)</f>
        <v>0</v>
      </c>
    </row>
    <row r="599" spans="1:41" ht="16.399999999999999" customHeight="1">
      <c r="A599" s="20">
        <v>97005</v>
      </c>
      <c r="B599" s="14" t="s">
        <v>467</v>
      </c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4749.58</v>
      </c>
      <c r="F599" s="43">
        <f>SUMIF(Apr!$A:$A,TB!$A599,Apr!$H:$H)</f>
        <v>4749.58</v>
      </c>
      <c r="G599" s="43">
        <f>SUMIF(May!$A:$A,TB!$A599,May!$H:$H)</f>
        <v>4749.58</v>
      </c>
      <c r="H599" s="43">
        <f>SUMIF(Jun!$A:$A,TB!$A599,Jun!$H:$H)</f>
        <v>14861.11</v>
      </c>
      <c r="I599" s="43">
        <f>SUMIF(Jul!$A:$A,TB!$A599,Jul!$H:$H)</f>
        <v>14861.11</v>
      </c>
      <c r="J599" s="43">
        <f>SUMIF(Aug!$A:$A,TB!$A599,Aug!$H:$H)</f>
        <v>14861.11</v>
      </c>
      <c r="K599" s="43">
        <f>SUMIF(Sep!$A:$A,TB!$A599,Sep!$H:$H)</f>
        <v>14861.11</v>
      </c>
      <c r="L599" s="43">
        <f>SUMIF(Oct!$A:$A,TB!$A599,Oct!$H:$H)</f>
        <v>14861.11</v>
      </c>
      <c r="M599" s="43">
        <f>SUMIF(Nov!$A:$A,TB!$A599,Nov!$H:$H)</f>
        <v>14861.11</v>
      </c>
      <c r="N599" s="179">
        <f>SUMIF(Dec!$A:$A,TB!$A599,Dec!$H:$H)</f>
        <v>14861.11</v>
      </c>
      <c r="O599" s="188"/>
      <c r="P599" s="188"/>
      <c r="Q599" s="183">
        <v>0</v>
      </c>
      <c r="R599" s="43">
        <v>0</v>
      </c>
      <c r="S599" s="43">
        <v>1306.25</v>
      </c>
      <c r="T599" s="43">
        <v>1306.25</v>
      </c>
      <c r="U599" s="43">
        <v>1306.25</v>
      </c>
      <c r="V599" s="43">
        <v>8317.01</v>
      </c>
      <c r="W599" s="43">
        <v>8317.01</v>
      </c>
      <c r="X599" s="43">
        <v>8317.01</v>
      </c>
      <c r="Y599" s="43">
        <v>17682.23</v>
      </c>
      <c r="Z599" s="43">
        <v>17682.23</v>
      </c>
      <c r="AA599" s="43">
        <v>17682.23</v>
      </c>
      <c r="AB599" s="43">
        <v>26084</v>
      </c>
      <c r="AD599" s="43">
        <f t="shared" si="842"/>
        <v>0</v>
      </c>
      <c r="AE599" s="43">
        <f t="shared" si="843"/>
        <v>0</v>
      </c>
      <c r="AF599" s="43">
        <f t="shared" si="844"/>
        <v>119639.07</v>
      </c>
      <c r="AG599" s="43">
        <f t="shared" si="845"/>
        <v>120003.84</v>
      </c>
      <c r="AH599" s="43">
        <f t="shared" si="846"/>
        <v>120188.12</v>
      </c>
      <c r="AI599" s="43">
        <f t="shared" si="847"/>
        <v>376350.18</v>
      </c>
      <c r="AJ599" s="43">
        <f t="shared" si="848"/>
        <v>376350.18</v>
      </c>
      <c r="AK599" s="43">
        <f t="shared" si="849"/>
        <v>376350.18</v>
      </c>
      <c r="AL599" s="43">
        <f t="shared" si="850"/>
        <v>376350.18</v>
      </c>
      <c r="AM599" s="43">
        <f t="shared" si="851"/>
        <v>376350.18</v>
      </c>
      <c r="AN599" s="43">
        <f t="shared" si="852"/>
        <v>376350.18</v>
      </c>
      <c r="AO599" s="43">
        <f t="shared" si="853"/>
        <v>376350.18</v>
      </c>
    </row>
    <row r="600" spans="1:41" ht="16.399999999999999" customHeight="1">
      <c r="A600" s="20">
        <v>97006</v>
      </c>
      <c r="B600" s="14" t="s">
        <v>468</v>
      </c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79">
        <f>SUMIF(Dec!$A:$A,TB!$A600,Dec!$H:$H)</f>
        <v>0</v>
      </c>
      <c r="O600" s="188"/>
      <c r="P600" s="188"/>
      <c r="Q600" s="183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si="842"/>
        <v>0</v>
      </c>
      <c r="AE600" s="43">
        <f t="shared" si="843"/>
        <v>0</v>
      </c>
      <c r="AF600" s="43">
        <f t="shared" si="844"/>
        <v>0</v>
      </c>
      <c r="AG600" s="43">
        <f t="shared" si="845"/>
        <v>0</v>
      </c>
      <c r="AH600" s="43">
        <f t="shared" si="846"/>
        <v>0</v>
      </c>
      <c r="AI600" s="43">
        <f t="shared" si="847"/>
        <v>0</v>
      </c>
      <c r="AJ600" s="43">
        <f t="shared" si="848"/>
        <v>0</v>
      </c>
      <c r="AK600" s="43">
        <f t="shared" si="849"/>
        <v>0</v>
      </c>
      <c r="AL600" s="43">
        <f t="shared" si="850"/>
        <v>0</v>
      </c>
      <c r="AM600" s="43">
        <f t="shared" si="851"/>
        <v>0</v>
      </c>
      <c r="AN600" s="43">
        <f t="shared" si="852"/>
        <v>0</v>
      </c>
      <c r="AO600" s="43">
        <f t="shared" si="853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9">
        <f>SUMIF(Dec!$A:$A,TB!$A601,Dec!$H:$H)</f>
        <v>0</v>
      </c>
      <c r="O601" s="188"/>
      <c r="P601" s="188"/>
      <c r="Q601" s="183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842"/>
        <v>0</v>
      </c>
      <c r="AE601" s="43">
        <f t="shared" si="843"/>
        <v>0</v>
      </c>
      <c r="AF601" s="43">
        <f t="shared" si="844"/>
        <v>0</v>
      </c>
      <c r="AG601" s="43">
        <f t="shared" si="845"/>
        <v>0</v>
      </c>
      <c r="AH601" s="43">
        <f t="shared" si="846"/>
        <v>0</v>
      </c>
      <c r="AI601" s="43">
        <f t="shared" si="847"/>
        <v>0</v>
      </c>
      <c r="AJ601" s="43">
        <f t="shared" si="848"/>
        <v>0</v>
      </c>
      <c r="AK601" s="43">
        <f t="shared" si="849"/>
        <v>0</v>
      </c>
      <c r="AL601" s="43">
        <f t="shared" si="850"/>
        <v>0</v>
      </c>
      <c r="AM601" s="43">
        <f t="shared" si="851"/>
        <v>0</v>
      </c>
      <c r="AN601" s="43">
        <f t="shared" si="852"/>
        <v>0</v>
      </c>
      <c r="AO601" s="43">
        <f t="shared" si="853"/>
        <v>0</v>
      </c>
    </row>
    <row r="602" spans="1:41" ht="16.399999999999999" customHeight="1">
      <c r="A602" s="13"/>
      <c r="B602" s="21"/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9">
        <f>SUMIF(Dec!$A:$A,TB!$A602,Dec!$H:$H)</f>
        <v>0</v>
      </c>
      <c r="O602" s="188"/>
      <c r="P602" s="188"/>
      <c r="Q602" s="183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842"/>
        <v>0</v>
      </c>
      <c r="AE602" s="43">
        <f t="shared" si="843"/>
        <v>0</v>
      </c>
      <c r="AF602" s="43">
        <f t="shared" si="844"/>
        <v>0</v>
      </c>
      <c r="AG602" s="43">
        <f t="shared" si="845"/>
        <v>0</v>
      </c>
      <c r="AH602" s="43">
        <f t="shared" si="846"/>
        <v>0</v>
      </c>
      <c r="AI602" s="43">
        <f t="shared" si="847"/>
        <v>0</v>
      </c>
      <c r="AJ602" s="43">
        <f t="shared" si="848"/>
        <v>0</v>
      </c>
      <c r="AK602" s="43">
        <f t="shared" si="849"/>
        <v>0</v>
      </c>
      <c r="AL602" s="43">
        <f t="shared" si="850"/>
        <v>0</v>
      </c>
      <c r="AM602" s="43">
        <f t="shared" si="851"/>
        <v>0</v>
      </c>
      <c r="AN602" s="43">
        <f t="shared" si="852"/>
        <v>0</v>
      </c>
      <c r="AO602" s="43">
        <f t="shared" si="853"/>
        <v>0</v>
      </c>
    </row>
    <row r="603" spans="1:41" ht="16.399999999999999" customHeight="1">
      <c r="A603" s="17" t="s">
        <v>86</v>
      </c>
      <c r="B603" s="18"/>
      <c r="C603" s="19">
        <f t="shared" ref="C603" si="854">ROUND(SUM(C598:C602),2)</f>
        <v>0</v>
      </c>
      <c r="D603" s="19">
        <f t="shared" ref="D603:N603" si="855">ROUND(SUM(D598:D602),2)</f>
        <v>0</v>
      </c>
      <c r="E603" s="19">
        <f t="shared" si="855"/>
        <v>4749.58</v>
      </c>
      <c r="F603" s="19">
        <f t="shared" si="855"/>
        <v>4749.58</v>
      </c>
      <c r="G603" s="19">
        <f t="shared" si="855"/>
        <v>4749.58</v>
      </c>
      <c r="H603" s="19">
        <f t="shared" si="855"/>
        <v>14861.11</v>
      </c>
      <c r="I603" s="19">
        <f t="shared" si="855"/>
        <v>14861.11</v>
      </c>
      <c r="J603" s="19">
        <f t="shared" si="855"/>
        <v>14861.11</v>
      </c>
      <c r="K603" s="19">
        <f t="shared" si="855"/>
        <v>14861.11</v>
      </c>
      <c r="L603" s="19">
        <f t="shared" si="855"/>
        <v>14861.11</v>
      </c>
      <c r="M603" s="19">
        <f t="shared" si="855"/>
        <v>14861.11</v>
      </c>
      <c r="N603" s="172">
        <f t="shared" si="855"/>
        <v>14861.11</v>
      </c>
      <c r="O603" s="188"/>
      <c r="P603" s="188"/>
      <c r="Q603" s="173">
        <v>0</v>
      </c>
      <c r="R603" s="19">
        <v>0</v>
      </c>
      <c r="S603" s="19">
        <v>1306.25</v>
      </c>
      <c r="T603" s="19">
        <v>1306.25</v>
      </c>
      <c r="U603" s="19">
        <v>1306.25</v>
      </c>
      <c r="V603" s="19">
        <v>8317.01</v>
      </c>
      <c r="W603" s="19">
        <v>8317.01</v>
      </c>
      <c r="X603" s="19">
        <v>8317.01</v>
      </c>
      <c r="Y603" s="19">
        <v>17682.23</v>
      </c>
      <c r="Z603" s="19">
        <v>17682.23</v>
      </c>
      <c r="AA603" s="19">
        <v>17682.23</v>
      </c>
      <c r="AB603" s="19">
        <v>26084</v>
      </c>
      <c r="AD603" s="19">
        <f t="shared" ref="AD603" si="856">ROUND(SUM(AD598:AD602),2)</f>
        <v>0</v>
      </c>
      <c r="AE603" s="19">
        <f t="shared" ref="AE603:AO603" si="857">ROUND(SUM(AE598:AE602),2)</f>
        <v>0</v>
      </c>
      <c r="AF603" s="19">
        <f t="shared" si="857"/>
        <v>119639.07</v>
      </c>
      <c r="AG603" s="19">
        <f t="shared" si="857"/>
        <v>120003.84</v>
      </c>
      <c r="AH603" s="19">
        <f t="shared" si="857"/>
        <v>120188.12</v>
      </c>
      <c r="AI603" s="19">
        <f t="shared" si="857"/>
        <v>376350.18</v>
      </c>
      <c r="AJ603" s="19">
        <f t="shared" si="857"/>
        <v>376350.18</v>
      </c>
      <c r="AK603" s="19">
        <f t="shared" si="857"/>
        <v>376350.18</v>
      </c>
      <c r="AL603" s="19">
        <f t="shared" si="857"/>
        <v>376350.18</v>
      </c>
      <c r="AM603" s="19">
        <f t="shared" si="857"/>
        <v>376350.18</v>
      </c>
      <c r="AN603" s="19">
        <f t="shared" si="857"/>
        <v>376350.18</v>
      </c>
      <c r="AO603" s="217">
        <f t="shared" si="857"/>
        <v>376350.18</v>
      </c>
    </row>
    <row r="604" spans="1:41" ht="16.399999999999999" customHeight="1">
      <c r="A604" s="20"/>
      <c r="B604" s="14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79">
        <f>SUMIF(Dec!$A:$A,TB!$A604,Dec!$H:$H)</f>
        <v>0</v>
      </c>
      <c r="O604" s="188"/>
      <c r="P604" s="188"/>
      <c r="Q604" s="183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ref="AD604:AD606" si="858">ROUND(C604*AD$2,2)</f>
        <v>0</v>
      </c>
      <c r="AE604" s="43">
        <f t="shared" ref="AE604:AE606" si="859">ROUND(D604*AE$2,2)</f>
        <v>0</v>
      </c>
      <c r="AF604" s="43">
        <f t="shared" ref="AF604:AF606" si="860">ROUND(E604*AF$2,2)</f>
        <v>0</v>
      </c>
      <c r="AG604" s="43">
        <f t="shared" ref="AG604:AG606" si="861">ROUND(F604*AG$2,2)</f>
        <v>0</v>
      </c>
      <c r="AH604" s="43">
        <f t="shared" ref="AH604:AH606" si="862">ROUND(G604*AH$2,2)</f>
        <v>0</v>
      </c>
      <c r="AI604" s="43">
        <f t="shared" ref="AI604:AI606" si="863">ROUND(H604*AI$2,2)</f>
        <v>0</v>
      </c>
      <c r="AJ604" s="43">
        <f t="shared" ref="AJ604:AJ606" si="864">ROUND(I604*AJ$2,2)</f>
        <v>0</v>
      </c>
      <c r="AK604" s="43">
        <f t="shared" ref="AK604:AK606" si="865">ROUND(J604*AK$2,2)</f>
        <v>0</v>
      </c>
      <c r="AL604" s="43">
        <f t="shared" ref="AL604:AL606" si="866">ROUND(K604*AL$2,2)</f>
        <v>0</v>
      </c>
      <c r="AM604" s="43">
        <f t="shared" ref="AM604:AM606" si="867">ROUND(L604*AM$2,2)</f>
        <v>0</v>
      </c>
      <c r="AN604" s="43">
        <f t="shared" ref="AN604:AN606" si="868">ROUND(M604*AN$2,2)</f>
        <v>0</v>
      </c>
      <c r="AO604" s="43">
        <f t="shared" ref="AO604:AO606" si="869">ROUND(N604*AO$2,2)</f>
        <v>0</v>
      </c>
    </row>
    <row r="605" spans="1:41" ht="16.399999999999999" customHeight="1">
      <c r="A605" s="13">
        <v>94026</v>
      </c>
      <c r="B605" s="21" t="s">
        <v>469</v>
      </c>
      <c r="C605" s="43">
        <f>SUMIF(Jan!$A:$A,TB!$A605,Jan!$H:$H)</f>
        <v>32331.08</v>
      </c>
      <c r="D605" s="43">
        <f>SUMIF(Feb!$A:$A,TB!$A605,Feb!$H:$H)</f>
        <v>60045.3</v>
      </c>
      <c r="E605" s="43">
        <f>SUMIF(Mar!$A:$A,TB!$A605,Mar!$H:$H)</f>
        <v>220139.24</v>
      </c>
      <c r="F605" s="43">
        <f>SUMIF(Apr!$A:$A,TB!$A605,Apr!$H:$H)</f>
        <v>260278.87</v>
      </c>
      <c r="G605" s="43">
        <f>SUMIF(May!$A:$A,TB!$A605,May!$H:$H)</f>
        <v>289509.37</v>
      </c>
      <c r="H605" s="43">
        <f>SUMIF(Jun!$A:$A,TB!$A605,Jun!$H:$H)</f>
        <v>327322.81</v>
      </c>
      <c r="I605" s="43">
        <f>SUMIF(Jul!$A:$A,TB!$A605,Jul!$H:$H)</f>
        <v>327322.81</v>
      </c>
      <c r="J605" s="43">
        <f>SUMIF(Aug!$A:$A,TB!$A605,Aug!$H:$H)</f>
        <v>327322.81</v>
      </c>
      <c r="K605" s="43">
        <f>SUMIF(Sep!$A:$A,TB!$A605,Sep!$H:$H)</f>
        <v>327322.81</v>
      </c>
      <c r="L605" s="43">
        <f>SUMIF(Oct!$A:$A,TB!$A605,Oct!$H:$H)</f>
        <v>327322.81</v>
      </c>
      <c r="M605" s="43">
        <f>SUMIF(Nov!$A:$A,TB!$A605,Nov!$H:$H)</f>
        <v>327322.81</v>
      </c>
      <c r="N605" s="179">
        <f>SUMIF(Dec!$A:$A,TB!$A605,Dec!$H:$H)</f>
        <v>327322.81</v>
      </c>
      <c r="O605" s="188"/>
      <c r="P605" s="188"/>
      <c r="Q605" s="183">
        <v>35156.35</v>
      </c>
      <c r="R605" s="43">
        <v>64321.64</v>
      </c>
      <c r="S605" s="43">
        <v>123391.88</v>
      </c>
      <c r="T605" s="43">
        <v>131190.32</v>
      </c>
      <c r="U605" s="43">
        <v>152819.92000000001</v>
      </c>
      <c r="V605" s="43">
        <v>272574.83</v>
      </c>
      <c r="W605" s="43">
        <v>302961.12</v>
      </c>
      <c r="X605" s="43">
        <v>310780.01</v>
      </c>
      <c r="Y605" s="43">
        <v>248103.04000000001</v>
      </c>
      <c r="Z605" s="43">
        <v>293797.24</v>
      </c>
      <c r="AA605" s="43">
        <v>322765.96000000002</v>
      </c>
      <c r="AB605" s="43">
        <v>532726.06999999995</v>
      </c>
      <c r="AD605" s="43">
        <f t="shared" si="858"/>
        <v>813837.95</v>
      </c>
      <c r="AE605" s="43">
        <f t="shared" si="859"/>
        <v>1508764.26</v>
      </c>
      <c r="AF605" s="43">
        <f t="shared" si="860"/>
        <v>5545175.3700000001</v>
      </c>
      <c r="AG605" s="43">
        <f t="shared" si="861"/>
        <v>6576257.9900000002</v>
      </c>
      <c r="AH605" s="43">
        <f t="shared" si="862"/>
        <v>7326034.6100000003</v>
      </c>
      <c r="AI605" s="43">
        <f t="shared" si="863"/>
        <v>8289286.5</v>
      </c>
      <c r="AJ605" s="43">
        <f t="shared" si="864"/>
        <v>8289286.5</v>
      </c>
      <c r="AK605" s="43">
        <f t="shared" si="865"/>
        <v>8289286.5</v>
      </c>
      <c r="AL605" s="43">
        <f t="shared" si="866"/>
        <v>8289286.5</v>
      </c>
      <c r="AM605" s="43">
        <f t="shared" si="867"/>
        <v>8289286.5</v>
      </c>
      <c r="AN605" s="43">
        <f t="shared" si="868"/>
        <v>8289286.5</v>
      </c>
      <c r="AO605" s="43">
        <f t="shared" si="869"/>
        <v>8289286.5</v>
      </c>
    </row>
    <row r="606" spans="1:41" ht="16.399999999999999" customHeight="1">
      <c r="A606" s="13"/>
      <c r="B606" s="21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79">
        <f>SUMIF(Dec!$A:$A,TB!$A606,Dec!$H:$H)</f>
        <v>0</v>
      </c>
      <c r="O606" s="188"/>
      <c r="P606" s="188"/>
      <c r="Q606" s="183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si="858"/>
        <v>0</v>
      </c>
      <c r="AE606" s="43">
        <f t="shared" si="859"/>
        <v>0</v>
      </c>
      <c r="AF606" s="43">
        <f t="shared" si="860"/>
        <v>0</v>
      </c>
      <c r="AG606" s="43">
        <f t="shared" si="861"/>
        <v>0</v>
      </c>
      <c r="AH606" s="43">
        <f t="shared" si="862"/>
        <v>0</v>
      </c>
      <c r="AI606" s="43">
        <f t="shared" si="863"/>
        <v>0</v>
      </c>
      <c r="AJ606" s="43">
        <f t="shared" si="864"/>
        <v>0</v>
      </c>
      <c r="AK606" s="43">
        <f t="shared" si="865"/>
        <v>0</v>
      </c>
      <c r="AL606" s="43">
        <f t="shared" si="866"/>
        <v>0</v>
      </c>
      <c r="AM606" s="43">
        <f t="shared" si="867"/>
        <v>0</v>
      </c>
      <c r="AN606" s="43">
        <f t="shared" si="868"/>
        <v>0</v>
      </c>
      <c r="AO606" s="43">
        <f t="shared" si="869"/>
        <v>0</v>
      </c>
    </row>
    <row r="607" spans="1:41" ht="16.399999999999999" customHeight="1">
      <c r="A607" s="17" t="s">
        <v>88</v>
      </c>
      <c r="B607" s="18"/>
      <c r="C607" s="19">
        <f t="shared" ref="C607" si="870">ROUND(SUM(C604:C606),2)</f>
        <v>32331.08</v>
      </c>
      <c r="D607" s="19">
        <f t="shared" ref="D607:N607" si="871">ROUND(SUM(D604:D606),2)</f>
        <v>60045.3</v>
      </c>
      <c r="E607" s="19">
        <f t="shared" si="871"/>
        <v>220139.24</v>
      </c>
      <c r="F607" s="19">
        <f t="shared" si="871"/>
        <v>260278.87</v>
      </c>
      <c r="G607" s="19">
        <f t="shared" si="871"/>
        <v>289509.37</v>
      </c>
      <c r="H607" s="19">
        <f t="shared" si="871"/>
        <v>327322.81</v>
      </c>
      <c r="I607" s="19">
        <f t="shared" si="871"/>
        <v>327322.81</v>
      </c>
      <c r="J607" s="19">
        <f t="shared" si="871"/>
        <v>327322.81</v>
      </c>
      <c r="K607" s="19">
        <f t="shared" si="871"/>
        <v>327322.81</v>
      </c>
      <c r="L607" s="19">
        <f t="shared" si="871"/>
        <v>327322.81</v>
      </c>
      <c r="M607" s="19">
        <f t="shared" si="871"/>
        <v>327322.81</v>
      </c>
      <c r="N607" s="172">
        <f t="shared" si="871"/>
        <v>327322.81</v>
      </c>
      <c r="O607" s="188"/>
      <c r="P607" s="188"/>
      <c r="Q607" s="173">
        <v>35156.35</v>
      </c>
      <c r="R607" s="19">
        <v>64321.64</v>
      </c>
      <c r="S607" s="19">
        <v>123391.88</v>
      </c>
      <c r="T607" s="19">
        <v>131190.32</v>
      </c>
      <c r="U607" s="19">
        <v>152819.92000000001</v>
      </c>
      <c r="V607" s="19">
        <v>272574.83</v>
      </c>
      <c r="W607" s="19">
        <v>302961.12</v>
      </c>
      <c r="X607" s="19">
        <v>310780.01</v>
      </c>
      <c r="Y607" s="19">
        <v>248103.04000000001</v>
      </c>
      <c r="Z607" s="19">
        <v>293797.24</v>
      </c>
      <c r="AA607" s="19">
        <v>322765.96000000002</v>
      </c>
      <c r="AB607" s="19">
        <v>532726.06999999995</v>
      </c>
      <c r="AD607" s="19">
        <f t="shared" ref="AD607" si="872">ROUND(SUM(AD604:AD606),2)</f>
        <v>813837.95</v>
      </c>
      <c r="AE607" s="19">
        <f t="shared" ref="AE607:AO607" si="873">ROUND(SUM(AE604:AE606),2)</f>
        <v>1508764.26</v>
      </c>
      <c r="AF607" s="19">
        <f t="shared" si="873"/>
        <v>5545175.3700000001</v>
      </c>
      <c r="AG607" s="19">
        <f t="shared" si="873"/>
        <v>6576257.9900000002</v>
      </c>
      <c r="AH607" s="19">
        <f t="shared" si="873"/>
        <v>7326034.6100000003</v>
      </c>
      <c r="AI607" s="19">
        <f t="shared" si="873"/>
        <v>8289286.5</v>
      </c>
      <c r="AJ607" s="19">
        <f t="shared" si="873"/>
        <v>8289286.5</v>
      </c>
      <c r="AK607" s="19">
        <f t="shared" si="873"/>
        <v>8289286.5</v>
      </c>
      <c r="AL607" s="19">
        <f t="shared" si="873"/>
        <v>8289286.5</v>
      </c>
      <c r="AM607" s="19">
        <f t="shared" si="873"/>
        <v>8289286.5</v>
      </c>
      <c r="AN607" s="19">
        <f t="shared" si="873"/>
        <v>8289286.5</v>
      </c>
      <c r="AO607" s="217">
        <f t="shared" si="873"/>
        <v>8289286.5</v>
      </c>
    </row>
    <row r="608" spans="1:41" ht="16.399999999999999" customHeight="1">
      <c r="A608" s="11"/>
      <c r="B608" s="28"/>
      <c r="C608" s="44"/>
      <c r="D608" s="44"/>
      <c r="E608" s="44"/>
      <c r="F608" s="46"/>
      <c r="G608" s="45"/>
      <c r="H608" s="45"/>
      <c r="I608" s="45"/>
      <c r="J608" s="45"/>
      <c r="K608" s="45"/>
      <c r="L608" s="45"/>
      <c r="M608" s="45"/>
      <c r="N608" s="180"/>
      <c r="O608" s="188"/>
      <c r="P608" s="188"/>
      <c r="Q608" s="184"/>
      <c r="R608" s="44"/>
      <c r="S608" s="44"/>
      <c r="T608" s="46"/>
      <c r="U608" s="45"/>
      <c r="V608" s="45"/>
      <c r="W608" s="45"/>
      <c r="X608" s="45"/>
      <c r="Y608" s="45"/>
      <c r="Z608" s="45"/>
      <c r="AA608" s="45"/>
      <c r="AB608" s="45"/>
      <c r="AD608" s="44"/>
      <c r="AE608" s="44"/>
      <c r="AF608" s="44"/>
      <c r="AG608" s="46"/>
      <c r="AH608" s="45"/>
      <c r="AI608" s="45"/>
      <c r="AJ608" s="45"/>
      <c r="AK608" s="45"/>
      <c r="AL608" s="45"/>
      <c r="AM608" s="45"/>
      <c r="AN608" s="45"/>
      <c r="AO608" s="45"/>
    </row>
    <row r="609" spans="1:41" ht="16.399999999999999" customHeight="1">
      <c r="A609" s="11"/>
      <c r="B609" s="29"/>
      <c r="C609" s="44"/>
      <c r="D609" s="44"/>
      <c r="E609" s="44"/>
      <c r="F609" s="46"/>
      <c r="G609" s="45"/>
      <c r="H609" s="45"/>
      <c r="I609" s="45"/>
      <c r="J609" s="45"/>
      <c r="K609" s="45"/>
      <c r="L609" s="45"/>
      <c r="M609" s="45"/>
      <c r="N609" s="180"/>
      <c r="O609" s="188"/>
      <c r="P609" s="188"/>
      <c r="Q609" s="184"/>
      <c r="R609" s="44"/>
      <c r="S609" s="44"/>
      <c r="T609" s="46"/>
      <c r="U609" s="45"/>
      <c r="V609" s="45"/>
      <c r="W609" s="45"/>
      <c r="X609" s="45"/>
      <c r="Y609" s="45"/>
      <c r="Z609" s="45"/>
      <c r="AA609" s="45"/>
      <c r="AB609" s="45"/>
      <c r="AD609" s="44"/>
      <c r="AE609" s="44"/>
      <c r="AF609" s="44"/>
      <c r="AG609" s="46"/>
      <c r="AH609" s="45"/>
      <c r="AI609" s="45"/>
      <c r="AJ609" s="45"/>
      <c r="AK609" s="45"/>
      <c r="AL609" s="45"/>
      <c r="AM609" s="45"/>
      <c r="AN609" s="45"/>
      <c r="AO609" s="45"/>
    </row>
    <row r="610" spans="1:41" ht="16.399999999999999" customHeight="1">
      <c r="A610" s="30" t="s">
        <v>470</v>
      </c>
      <c r="B610" s="31"/>
      <c r="C610" s="32">
        <f t="shared" ref="C610:N610" si="874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 t="shared" si="874"/>
        <v>0</v>
      </c>
      <c r="E610" s="32">
        <f t="shared" si="874"/>
        <v>0</v>
      </c>
      <c r="F610" s="32">
        <f t="shared" si="874"/>
        <v>0</v>
      </c>
      <c r="G610" s="32">
        <f t="shared" si="874"/>
        <v>0</v>
      </c>
      <c r="H610" s="32">
        <f t="shared" si="874"/>
        <v>0</v>
      </c>
      <c r="I610" s="32">
        <f t="shared" si="874"/>
        <v>0</v>
      </c>
      <c r="J610" s="32">
        <f t="shared" si="874"/>
        <v>0</v>
      </c>
      <c r="K610" s="32">
        <f t="shared" si="874"/>
        <v>0</v>
      </c>
      <c r="L610" s="32">
        <f t="shared" si="874"/>
        <v>0</v>
      </c>
      <c r="M610" s="32">
        <f t="shared" si="874"/>
        <v>0</v>
      </c>
      <c r="N610" s="181">
        <f t="shared" si="874"/>
        <v>0</v>
      </c>
      <c r="O610" s="188"/>
      <c r="P610" s="188"/>
      <c r="Q610" s="185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 t="shared" ref="AD610:AO610" si="875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0.03</v>
      </c>
      <c r="AE610" s="32">
        <f t="shared" si="875"/>
        <v>0.02</v>
      </c>
      <c r="AF610" s="32">
        <f t="shared" si="875"/>
        <v>-0.04</v>
      </c>
      <c r="AG610" s="32">
        <f t="shared" si="875"/>
        <v>0.01</v>
      </c>
      <c r="AH610" s="32">
        <f t="shared" si="875"/>
        <v>0.02</v>
      </c>
      <c r="AI610" s="32">
        <f t="shared" si="875"/>
        <v>0.05</v>
      </c>
      <c r="AJ610" s="32">
        <f t="shared" si="875"/>
        <v>0.05</v>
      </c>
      <c r="AK610" s="32">
        <f t="shared" si="875"/>
        <v>0.05</v>
      </c>
      <c r="AL610" s="32">
        <f t="shared" si="875"/>
        <v>0.05</v>
      </c>
      <c r="AM610" s="32">
        <f t="shared" si="875"/>
        <v>0.05</v>
      </c>
      <c r="AN610" s="32">
        <f t="shared" si="875"/>
        <v>0.05</v>
      </c>
      <c r="AO610" s="218">
        <f t="shared" si="875"/>
        <v>0.05</v>
      </c>
    </row>
  </sheetData>
  <sheetProtection formatCells="0" formatColumns="0" formatRows="0" insertColumns="0" insertRows="0" insertHyperlinks="0" deleteColumns="0" deleteRows="0" sort="0" autoFilter="0" pivotTables="0"/>
  <autoFilter ref="A5:AO607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82"/>
  <sheetViews>
    <sheetView topLeftCell="A16" workbookViewId="0">
      <selection activeCell="J28" sqref="J28"/>
    </sheetView>
  </sheetViews>
  <sheetFormatPr defaultColWidth="8.84375" defaultRowHeight="14.6"/>
  <cols>
    <col min="2" max="2" width="30.53515625" bestFit="1" customWidth="1"/>
    <col min="3" max="3" width="26.4609375" customWidth="1"/>
    <col min="4" max="5" width="14.4609375" customWidth="1"/>
    <col min="6" max="6" width="21.53515625" customWidth="1"/>
    <col min="7" max="8" width="14.4609375" customWidth="1"/>
  </cols>
  <sheetData>
    <row r="1" spans="1:8">
      <c r="A1" s="226" t="s">
        <v>580</v>
      </c>
    </row>
    <row r="2" spans="1:8">
      <c r="B2" t="s">
        <v>581</v>
      </c>
      <c r="C2" s="227">
        <v>1989860.29</v>
      </c>
    </row>
    <row r="3" spans="1:8">
      <c r="B3" t="s">
        <v>582</v>
      </c>
      <c r="C3" s="227">
        <v>2018869.91</v>
      </c>
    </row>
    <row r="4" spans="1:8" ht="15" thickBot="1">
      <c r="C4" s="228">
        <f>C2-C3</f>
        <v>-29009.619999999879</v>
      </c>
    </row>
    <row r="5" spans="1:8" ht="15" thickTop="1"/>
    <row r="6" spans="1:8">
      <c r="C6" s="229" t="s">
        <v>572</v>
      </c>
      <c r="D6" s="229" t="s">
        <v>573</v>
      </c>
    </row>
    <row r="7" spans="1:8">
      <c r="A7">
        <v>11500</v>
      </c>
      <c r="B7" t="s">
        <v>237</v>
      </c>
      <c r="C7" s="230">
        <v>52641</v>
      </c>
      <c r="D7" s="230"/>
      <c r="F7" s="231"/>
      <c r="G7" s="231"/>
      <c r="H7" s="231"/>
    </row>
    <row r="8" spans="1:8">
      <c r="A8">
        <v>11501</v>
      </c>
      <c r="B8" t="s">
        <v>238</v>
      </c>
      <c r="C8" s="230"/>
      <c r="D8" s="230">
        <v>5928.63</v>
      </c>
    </row>
    <row r="9" spans="1:8">
      <c r="A9">
        <v>21000</v>
      </c>
      <c r="B9" t="s">
        <v>255</v>
      </c>
      <c r="C9" s="230"/>
      <c r="D9" s="230">
        <v>28679.88</v>
      </c>
    </row>
    <row r="10" spans="1:8">
      <c r="A10">
        <v>25006</v>
      </c>
      <c r="B10" t="s">
        <v>255</v>
      </c>
      <c r="C10" s="230"/>
      <c r="D10" s="230">
        <v>17409.28</v>
      </c>
    </row>
    <row r="11" spans="1:8">
      <c r="A11">
        <v>94001</v>
      </c>
      <c r="B11" t="s">
        <v>429</v>
      </c>
      <c r="C11" s="230"/>
      <c r="D11" s="230">
        <v>4082.4</v>
      </c>
    </row>
    <row r="12" spans="1:8">
      <c r="A12">
        <v>94016</v>
      </c>
      <c r="B12" t="s">
        <v>442</v>
      </c>
      <c r="C12" s="230">
        <v>5799.63</v>
      </c>
      <c r="D12" s="230"/>
    </row>
    <row r="13" spans="1:8">
      <c r="A13">
        <v>97005</v>
      </c>
      <c r="B13" t="s">
        <v>583</v>
      </c>
      <c r="C13" s="230"/>
      <c r="D13" s="230">
        <v>2340.44</v>
      </c>
    </row>
    <row r="14" spans="1:8">
      <c r="C14" s="232"/>
      <c r="D14" s="232"/>
    </row>
    <row r="15" spans="1:8">
      <c r="A15">
        <v>15013</v>
      </c>
      <c r="B15" t="s">
        <v>244</v>
      </c>
      <c r="C15" s="232"/>
      <c r="D15" s="232">
        <v>31465.82</v>
      </c>
    </row>
    <row r="16" spans="1:8">
      <c r="A16">
        <v>25007</v>
      </c>
      <c r="B16" t="s">
        <v>286</v>
      </c>
      <c r="C16" s="232">
        <v>12290.48</v>
      </c>
      <c r="D16" s="232"/>
      <c r="F16" s="231"/>
    </row>
    <row r="17" spans="1:8">
      <c r="A17">
        <v>94029</v>
      </c>
      <c r="B17" t="s">
        <v>584</v>
      </c>
      <c r="C17" s="232">
        <v>31465.82</v>
      </c>
      <c r="D17" s="232"/>
    </row>
    <row r="18" spans="1:8">
      <c r="A18">
        <v>94029</v>
      </c>
      <c r="B18" t="s">
        <v>584</v>
      </c>
      <c r="C18" s="232"/>
      <c r="D18" s="232">
        <v>12290.48</v>
      </c>
      <c r="E18" s="231"/>
    </row>
    <row r="19" spans="1:8">
      <c r="C19" s="232"/>
      <c r="D19" s="232"/>
    </row>
    <row r="20" spans="1:8">
      <c r="C20" s="232"/>
      <c r="D20" s="232"/>
    </row>
    <row r="21" spans="1:8">
      <c r="A21">
        <v>25007</v>
      </c>
      <c r="B21" t="s">
        <v>286</v>
      </c>
      <c r="C21" s="232">
        <v>47561.75</v>
      </c>
      <c r="D21" s="232"/>
    </row>
    <row r="22" spans="1:8">
      <c r="A22">
        <v>94026</v>
      </c>
      <c r="B22" t="s">
        <v>469</v>
      </c>
      <c r="C22" s="232"/>
      <c r="D22" s="232">
        <v>47561.75</v>
      </c>
    </row>
    <row r="23" spans="1:8" ht="15" thickBot="1">
      <c r="C23" s="233">
        <f>SUM(C7:C22)</f>
        <v>149758.68</v>
      </c>
      <c r="D23" s="233">
        <f>SUM(D7:D22)</f>
        <v>149758.68</v>
      </c>
    </row>
    <row r="24" spans="1:8" ht="15" thickTop="1"/>
    <row r="25" spans="1:8">
      <c r="A25" s="226" t="s">
        <v>585</v>
      </c>
      <c r="B25" s="226"/>
      <c r="C25" s="234"/>
      <c r="D25" s="234"/>
    </row>
    <row r="26" spans="1:8">
      <c r="A26">
        <v>94026</v>
      </c>
      <c r="B26" t="s">
        <v>488</v>
      </c>
      <c r="C26" s="235">
        <v>126094.98</v>
      </c>
      <c r="D26" s="231"/>
      <c r="E26" s="235"/>
      <c r="F26" s="235"/>
      <c r="G26" s="231"/>
    </row>
    <row r="27" spans="1:8">
      <c r="A27">
        <v>25007</v>
      </c>
      <c r="B27" t="s">
        <v>286</v>
      </c>
      <c r="C27" s="235"/>
      <c r="D27" s="231">
        <v>77858.100000000006</v>
      </c>
      <c r="E27" s="235"/>
      <c r="F27" s="235"/>
      <c r="G27" s="231"/>
      <c r="H27" s="231"/>
    </row>
    <row r="28" spans="1:8">
      <c r="A28">
        <v>15013</v>
      </c>
      <c r="B28" t="s">
        <v>244</v>
      </c>
      <c r="C28" s="235"/>
      <c r="D28">
        <v>48236.88</v>
      </c>
      <c r="E28" s="235"/>
      <c r="F28" s="235"/>
      <c r="G28" s="235"/>
      <c r="H28" s="231"/>
    </row>
    <row r="29" spans="1:8">
      <c r="A29">
        <v>81003</v>
      </c>
      <c r="B29" t="s">
        <v>306</v>
      </c>
      <c r="C29" s="235">
        <v>109000.3</v>
      </c>
      <c r="E29" s="235"/>
      <c r="F29" s="235"/>
      <c r="H29" s="231"/>
    </row>
    <row r="30" spans="1:8">
      <c r="A30">
        <v>25004</v>
      </c>
      <c r="B30" t="s">
        <v>251</v>
      </c>
      <c r="C30" s="235"/>
      <c r="D30" s="231">
        <v>109000.3</v>
      </c>
      <c r="E30" s="235"/>
      <c r="F30" s="235"/>
      <c r="G30" s="231"/>
      <c r="H30" s="231"/>
    </row>
    <row r="31" spans="1:8" ht="15" thickBot="1">
      <c r="C31" s="233">
        <f>SUM(C26:C30)</f>
        <v>235095.28</v>
      </c>
      <c r="D31" s="233">
        <f>SUM(D26:D30)</f>
        <v>235095.28000000003</v>
      </c>
    </row>
    <row r="32" spans="1:8" ht="15" thickTop="1"/>
    <row r="34" spans="1:9">
      <c r="A34" s="236" t="s">
        <v>586</v>
      </c>
      <c r="B34" s="237"/>
      <c r="C34" s="238"/>
      <c r="D34" s="239"/>
      <c r="E34" s="240">
        <v>0.17</v>
      </c>
      <c r="F34" s="241"/>
      <c r="G34" s="239"/>
      <c r="H34" s="242"/>
      <c r="I34" s="239"/>
    </row>
    <row r="35" spans="1:9">
      <c r="A35" s="238"/>
      <c r="B35" s="238"/>
      <c r="C35" s="238"/>
      <c r="D35" s="243" t="s">
        <v>587</v>
      </c>
      <c r="E35" s="244"/>
      <c r="F35" s="243" t="s">
        <v>588</v>
      </c>
      <c r="G35" s="244"/>
      <c r="H35" s="242"/>
      <c r="I35" s="239"/>
    </row>
    <row r="36" spans="1:9">
      <c r="A36" s="238"/>
      <c r="B36" s="238"/>
      <c r="C36" s="245" t="s">
        <v>589</v>
      </c>
      <c r="D36" s="245" t="s">
        <v>590</v>
      </c>
      <c r="E36" s="245" t="s">
        <v>591</v>
      </c>
      <c r="F36" s="245" t="s">
        <v>590</v>
      </c>
      <c r="G36" s="245" t="s">
        <v>591</v>
      </c>
      <c r="H36" s="246" t="s">
        <v>592</v>
      </c>
      <c r="I36" s="239"/>
    </row>
    <row r="37" spans="1:9">
      <c r="A37" s="238"/>
      <c r="B37" s="238"/>
      <c r="C37" s="247"/>
      <c r="D37" s="239"/>
      <c r="E37" s="238"/>
      <c r="F37" s="241"/>
      <c r="G37" s="238"/>
      <c r="H37" s="242"/>
      <c r="I37" s="239"/>
    </row>
    <row r="38" spans="1:9">
      <c r="A38" s="195"/>
      <c r="B38" s="195"/>
      <c r="C38" s="248" t="s">
        <v>27</v>
      </c>
      <c r="D38" s="249">
        <v>-507727.22</v>
      </c>
      <c r="E38" s="249">
        <f>ROUND(D38*$E$34,2)</f>
        <v>-86313.63</v>
      </c>
      <c r="F38" s="249">
        <v>-604795.5</v>
      </c>
      <c r="G38" s="249">
        <f>ROUND(F38*$E$34,2)</f>
        <v>-102815.24</v>
      </c>
      <c r="H38" s="249">
        <f>G38-E38</f>
        <v>-16501.61</v>
      </c>
      <c r="I38" s="239"/>
    </row>
    <row r="39" spans="1:9">
      <c r="A39" s="195"/>
      <c r="B39" s="195"/>
      <c r="C39" s="9" t="s">
        <v>52</v>
      </c>
      <c r="D39" s="250">
        <v>518075.57999999996</v>
      </c>
      <c r="E39" s="249">
        <f>ROUND(D39*$E$34,2)</f>
        <v>88072.85</v>
      </c>
      <c r="F39" s="250">
        <v>616351.71</v>
      </c>
      <c r="G39" s="249">
        <f>ROUND(F39*$E$34,2)</f>
        <v>104779.79</v>
      </c>
      <c r="H39" s="249">
        <f t="shared" ref="H39" si="0">G39-E39</f>
        <v>16706.939999999988</v>
      </c>
      <c r="I39" s="239"/>
    </row>
    <row r="40" spans="1:9" ht="15" thickBot="1">
      <c r="A40" s="9"/>
      <c r="B40" s="9"/>
      <c r="C40" s="9"/>
      <c r="D40" s="251">
        <f t="shared" ref="D40" si="1">SUM(D38:D39)</f>
        <v>10348.359999999986</v>
      </c>
      <c r="E40" s="251">
        <f>SUM(E38:E39)</f>
        <v>1759.2200000000012</v>
      </c>
      <c r="F40" s="251">
        <f t="shared" ref="F40:G40" si="2">SUM(F38:F39)</f>
        <v>11556.209999999963</v>
      </c>
      <c r="G40" s="251">
        <f t="shared" si="2"/>
        <v>1964.5499999999884</v>
      </c>
      <c r="H40" s="251">
        <f>SUM(H38:H39)</f>
        <v>205.32999999998719</v>
      </c>
      <c r="I40" s="239"/>
    </row>
    <row r="41" spans="1:9">
      <c r="A41" s="195"/>
      <c r="B41" s="195"/>
      <c r="C41" s="195"/>
      <c r="D41" s="195"/>
      <c r="E41" s="9"/>
      <c r="F41" s="9"/>
      <c r="G41" s="239"/>
      <c r="H41" s="242"/>
      <c r="I41" s="239"/>
    </row>
    <row r="42" spans="1:9">
      <c r="A42" s="252" t="s">
        <v>593</v>
      </c>
      <c r="B42" s="195" t="s">
        <v>241</v>
      </c>
      <c r="C42" s="248"/>
      <c r="D42" s="7">
        <v>15016</v>
      </c>
      <c r="E42" s="248">
        <f>G39</f>
        <v>104779.79</v>
      </c>
      <c r="F42" s="248"/>
      <c r="G42" s="239"/>
      <c r="H42" s="242"/>
      <c r="I42" s="239"/>
    </row>
    <row r="43" spans="1:9">
      <c r="A43" s="9"/>
      <c r="B43" s="7" t="s">
        <v>579</v>
      </c>
      <c r="C43" s="239" t="s">
        <v>594</v>
      </c>
      <c r="D43" s="7">
        <v>30040</v>
      </c>
      <c r="E43" s="248"/>
      <c r="F43" s="248">
        <f>E39</f>
        <v>88072.85</v>
      </c>
      <c r="H43" s="242">
        <f>E42-F43</f>
        <v>16706.939999999988</v>
      </c>
      <c r="I43" s="239"/>
    </row>
    <row r="44" spans="1:9">
      <c r="A44" s="9"/>
      <c r="B44" s="7" t="s">
        <v>579</v>
      </c>
      <c r="C44" s="248" t="s">
        <v>469</v>
      </c>
      <c r="D44" s="7">
        <v>94026</v>
      </c>
      <c r="E44" s="248"/>
      <c r="F44" s="248">
        <f>H39</f>
        <v>16706.939999999988</v>
      </c>
      <c r="G44" s="253">
        <f>+E42-F43-F44</f>
        <v>0</v>
      </c>
      <c r="H44" s="242"/>
      <c r="I44" s="239"/>
    </row>
    <row r="45" spans="1:9">
      <c r="A45" s="9"/>
      <c r="B45" s="195"/>
      <c r="C45" s="248"/>
      <c r="D45" s="195"/>
      <c r="E45" s="248"/>
      <c r="F45" s="248"/>
      <c r="G45" s="253">
        <f>E46-F43</f>
        <v>-1759.2200000000012</v>
      </c>
      <c r="H45" s="242"/>
      <c r="I45" s="239"/>
    </row>
    <row r="46" spans="1:9">
      <c r="A46" s="7" t="s">
        <v>593</v>
      </c>
      <c r="B46" s="239" t="s">
        <v>594</v>
      </c>
      <c r="C46" s="239"/>
      <c r="D46" s="7">
        <v>30040</v>
      </c>
      <c r="E46" s="248">
        <f>-E38</f>
        <v>86313.63</v>
      </c>
      <c r="F46" s="248"/>
      <c r="G46" s="239"/>
      <c r="H46" s="242"/>
      <c r="I46" s="239"/>
    </row>
    <row r="47" spans="1:9">
      <c r="A47" s="7" t="s">
        <v>593</v>
      </c>
      <c r="B47" s="248" t="s">
        <v>469</v>
      </c>
      <c r="D47" s="7">
        <v>94026</v>
      </c>
      <c r="E47" s="248">
        <f>-H38</f>
        <v>16501.61</v>
      </c>
      <c r="F47" s="248"/>
      <c r="G47" s="239"/>
      <c r="H47" s="242"/>
      <c r="I47" s="239"/>
    </row>
    <row r="48" spans="1:9">
      <c r="A48" s="195"/>
      <c r="B48" s="7" t="s">
        <v>579</v>
      </c>
      <c r="C48" s="248" t="s">
        <v>242</v>
      </c>
      <c r="D48" s="7">
        <v>25012</v>
      </c>
      <c r="E48" s="248"/>
      <c r="F48" s="248">
        <f>-G38</f>
        <v>102815.24</v>
      </c>
      <c r="G48" s="253"/>
      <c r="H48" s="242">
        <f>E46-F48</f>
        <v>-16501.61</v>
      </c>
      <c r="I48" s="239"/>
    </row>
    <row r="49" spans="1:9">
      <c r="A49" s="195"/>
      <c r="B49" s="195"/>
      <c r="C49" s="195"/>
      <c r="D49" s="195"/>
      <c r="E49" s="248"/>
      <c r="F49" s="248"/>
      <c r="G49" s="239"/>
      <c r="H49" s="242"/>
      <c r="I49" s="239"/>
    </row>
    <row r="50" spans="1:9" ht="15" thickBot="1">
      <c r="A50" s="195"/>
      <c r="B50" s="195"/>
      <c r="C50" s="195"/>
      <c r="D50" s="195"/>
      <c r="E50" s="251">
        <f>SUM(E42:E49)</f>
        <v>207595.02999999997</v>
      </c>
      <c r="F50" s="251">
        <f>SUM(F42:F49)</f>
        <v>207595.03</v>
      </c>
      <c r="G50" s="239"/>
      <c r="H50" s="242"/>
      <c r="I50" s="239"/>
    </row>
    <row r="51" spans="1:9">
      <c r="A51" s="195"/>
      <c r="B51" s="195"/>
      <c r="C51" s="195"/>
      <c r="D51" s="195"/>
      <c r="E51" s="241"/>
      <c r="F51" s="254">
        <f>E50-F50</f>
        <v>0</v>
      </c>
      <c r="G51" s="239"/>
      <c r="H51" s="242"/>
      <c r="I51" s="239"/>
    </row>
    <row r="82" ht="14.1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="115" zoomScaleNormal="115" workbookViewId="0">
      <selection activeCell="B411" sqref="B411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 xml:space="preserve">Excel Air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1" t="s">
        <v>570</v>
      </c>
      <c r="D6" s="222"/>
      <c r="E6" s="221" t="s">
        <v>571</v>
      </c>
      <c r="F6" s="222"/>
      <c r="H6" s="223" t="s">
        <v>490</v>
      </c>
      <c r="K6" s="223" t="s">
        <v>490</v>
      </c>
    </row>
    <row r="7" spans="1:11">
      <c r="A7" s="36" t="s">
        <v>472</v>
      </c>
      <c r="B7" s="36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v>7.6761999999999997</v>
      </c>
      <c r="K7" s="124" t="s">
        <v>513</v>
      </c>
    </row>
    <row r="8" spans="1:11">
      <c r="A8" s="37">
        <v>11100</v>
      </c>
      <c r="B8" s="38" t="s">
        <v>227</v>
      </c>
      <c r="C8" s="39">
        <v>359699.58</v>
      </c>
      <c r="D8" s="39"/>
      <c r="E8" s="125"/>
      <c r="F8" s="125"/>
      <c r="H8" s="126">
        <f>ROUND(C8-D8+E8-F8,2)</f>
        <v>359699.58</v>
      </c>
      <c r="J8" s="4">
        <f>J7</f>
        <v>7.6761999999999997</v>
      </c>
      <c r="K8" s="126">
        <f t="shared" ref="K8:K71" si="0">ROUND(H8*J8,2)</f>
        <v>2761125.92</v>
      </c>
    </row>
    <row r="9" spans="1:11">
      <c r="A9" s="37">
        <v>11101</v>
      </c>
      <c r="B9" s="38" t="s">
        <v>228</v>
      </c>
      <c r="C9" s="39"/>
      <c r="D9" s="39">
        <v>328664.21999999997</v>
      </c>
      <c r="E9" s="125"/>
      <c r="F9" s="125"/>
      <c r="H9" s="126">
        <f t="shared" ref="H9:H72" si="1">ROUND(C9-D9+E9-F9,2)</f>
        <v>-328664.21999999997</v>
      </c>
      <c r="J9" s="4">
        <f t="shared" ref="J9:J72" si="2">J8</f>
        <v>7.6761999999999997</v>
      </c>
      <c r="K9" s="126">
        <f t="shared" si="0"/>
        <v>-2522892.29</v>
      </c>
    </row>
    <row r="10" spans="1:11">
      <c r="A10" s="37">
        <v>11200</v>
      </c>
      <c r="B10" s="38" t="s">
        <v>229</v>
      </c>
      <c r="C10" s="39">
        <v>35465.279999999999</v>
      </c>
      <c r="D10" s="39"/>
      <c r="E10" s="125"/>
      <c r="F10" s="125"/>
      <c r="H10" s="126">
        <f t="shared" si="1"/>
        <v>35465.279999999999</v>
      </c>
      <c r="J10" s="4">
        <f t="shared" si="2"/>
        <v>7.6761999999999997</v>
      </c>
      <c r="K10" s="126">
        <f t="shared" si="0"/>
        <v>272238.58</v>
      </c>
    </row>
    <row r="11" spans="1:11">
      <c r="A11" s="37">
        <v>11201</v>
      </c>
      <c r="B11" s="38" t="s">
        <v>230</v>
      </c>
      <c r="C11" s="39"/>
      <c r="D11" s="39">
        <v>26928.87</v>
      </c>
      <c r="E11" s="125"/>
      <c r="F11" s="125"/>
      <c r="H11" s="126">
        <f t="shared" si="1"/>
        <v>-26928.87</v>
      </c>
      <c r="J11" s="4">
        <f t="shared" si="2"/>
        <v>7.6761999999999997</v>
      </c>
      <c r="K11" s="126">
        <f t="shared" si="0"/>
        <v>-206711.39</v>
      </c>
    </row>
    <row r="12" spans="1:11">
      <c r="A12" s="37">
        <v>11300</v>
      </c>
      <c r="B12" s="38" t="s">
        <v>231</v>
      </c>
      <c r="C12" s="39">
        <v>41869.54</v>
      </c>
      <c r="D12" s="39"/>
      <c r="E12" s="125"/>
      <c r="F12" s="125"/>
      <c r="H12" s="126">
        <f t="shared" si="1"/>
        <v>41869.54</v>
      </c>
      <c r="J12" s="4">
        <f t="shared" si="2"/>
        <v>7.6761999999999997</v>
      </c>
      <c r="K12" s="126">
        <f t="shared" si="0"/>
        <v>321398.96000000002</v>
      </c>
    </row>
    <row r="13" spans="1:11">
      <c r="A13" s="37">
        <v>11301</v>
      </c>
      <c r="B13" s="38" t="s">
        <v>232</v>
      </c>
      <c r="C13" s="39"/>
      <c r="D13" s="39">
        <v>31363.73</v>
      </c>
      <c r="E13" s="125"/>
      <c r="F13" s="125"/>
      <c r="H13" s="126">
        <f t="shared" si="1"/>
        <v>-31363.73</v>
      </c>
      <c r="J13" s="4">
        <f t="shared" si="2"/>
        <v>7.6761999999999997</v>
      </c>
      <c r="K13" s="126">
        <f t="shared" si="0"/>
        <v>-240754.26</v>
      </c>
    </row>
    <row r="14" spans="1:11">
      <c r="A14" s="37">
        <v>11400</v>
      </c>
      <c r="B14" s="38" t="s">
        <v>233</v>
      </c>
      <c r="C14" s="39">
        <v>2880</v>
      </c>
      <c r="D14" s="39"/>
      <c r="E14" s="125"/>
      <c r="F14" s="125"/>
      <c r="H14" s="126">
        <f t="shared" si="1"/>
        <v>2880</v>
      </c>
      <c r="J14" s="4">
        <f t="shared" si="2"/>
        <v>7.6761999999999997</v>
      </c>
      <c r="K14" s="126">
        <f t="shared" si="0"/>
        <v>22107.46</v>
      </c>
    </row>
    <row r="15" spans="1:11">
      <c r="A15" s="37">
        <v>11401</v>
      </c>
      <c r="B15" s="38" t="s">
        <v>234</v>
      </c>
      <c r="C15" s="39"/>
      <c r="D15" s="39">
        <v>192</v>
      </c>
      <c r="E15" s="125"/>
      <c r="F15" s="125"/>
      <c r="H15" s="126">
        <f t="shared" si="1"/>
        <v>-192</v>
      </c>
      <c r="J15" s="4">
        <f t="shared" si="2"/>
        <v>7.6761999999999997</v>
      </c>
      <c r="K15" s="126">
        <f t="shared" si="0"/>
        <v>-1473.83</v>
      </c>
    </row>
    <row r="16" spans="1:11">
      <c r="A16" s="127">
        <v>11500</v>
      </c>
      <c r="B16" s="128" t="s">
        <v>237</v>
      </c>
      <c r="C16" s="129">
        <v>779957.8</v>
      </c>
      <c r="D16" s="129"/>
      <c r="E16" s="129"/>
      <c r="F16" s="129"/>
      <c r="G16" s="130"/>
      <c r="H16" s="130">
        <f t="shared" si="1"/>
        <v>779957.8</v>
      </c>
      <c r="J16" s="4">
        <f t="shared" si="2"/>
        <v>7.6761999999999997</v>
      </c>
      <c r="K16" s="130">
        <f t="shared" si="0"/>
        <v>5987112.0599999996</v>
      </c>
    </row>
    <row r="17" spans="1:11">
      <c r="A17" s="127">
        <v>11501</v>
      </c>
      <c r="B17" s="128" t="s">
        <v>238</v>
      </c>
      <c r="C17" s="129"/>
      <c r="D17" s="129">
        <v>272230.58</v>
      </c>
      <c r="E17" s="129"/>
      <c r="F17" s="129"/>
      <c r="G17" s="130"/>
      <c r="H17" s="130">
        <f t="shared" si="1"/>
        <v>-272230.58</v>
      </c>
      <c r="J17" s="4">
        <f t="shared" si="2"/>
        <v>7.6761999999999997</v>
      </c>
      <c r="K17" s="130">
        <f t="shared" si="0"/>
        <v>-2089696.38</v>
      </c>
    </row>
    <row r="18" spans="1:11">
      <c r="A18" s="37">
        <v>11600</v>
      </c>
      <c r="B18" s="38" t="s">
        <v>239</v>
      </c>
      <c r="C18" s="39"/>
      <c r="D18" s="39"/>
      <c r="E18" s="125"/>
      <c r="F18" s="125"/>
      <c r="H18" s="126">
        <f t="shared" si="1"/>
        <v>0</v>
      </c>
      <c r="J18" s="4">
        <f t="shared" si="2"/>
        <v>7.6761999999999997</v>
      </c>
      <c r="K18" s="126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5"/>
      <c r="F19" s="125"/>
      <c r="H19" s="126">
        <f t="shared" si="1"/>
        <v>0</v>
      </c>
      <c r="J19" s="4">
        <f t="shared" si="2"/>
        <v>7.6761999999999997</v>
      </c>
      <c r="K19" s="126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5"/>
      <c r="F20" s="125"/>
      <c r="H20" s="126">
        <f t="shared" si="1"/>
        <v>0</v>
      </c>
      <c r="J20" s="4">
        <f t="shared" si="2"/>
        <v>7.6761999999999997</v>
      </c>
      <c r="K20" s="126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5"/>
      <c r="F21" s="125"/>
      <c r="H21" s="126">
        <f t="shared" si="1"/>
        <v>0</v>
      </c>
      <c r="J21" s="4">
        <f t="shared" si="2"/>
        <v>7.6761999999999997</v>
      </c>
      <c r="K21" s="126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5"/>
      <c r="F22" s="125"/>
      <c r="H22" s="126">
        <f t="shared" si="1"/>
        <v>0</v>
      </c>
      <c r="J22" s="4">
        <f t="shared" si="2"/>
        <v>7.6761999999999997</v>
      </c>
      <c r="K22" s="126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5"/>
      <c r="F23" s="125"/>
      <c r="H23" s="126">
        <f t="shared" si="1"/>
        <v>0</v>
      </c>
      <c r="J23" s="4">
        <f t="shared" si="2"/>
        <v>7.6761999999999997</v>
      </c>
      <c r="K23" s="126">
        <f t="shared" si="0"/>
        <v>0</v>
      </c>
    </row>
    <row r="24" spans="1:11" s="132" customFormat="1">
      <c r="A24" s="37">
        <v>12003</v>
      </c>
      <c r="B24" s="131" t="s">
        <v>226</v>
      </c>
      <c r="C24" s="39"/>
      <c r="D24" s="39"/>
      <c r="E24" s="125"/>
      <c r="F24" s="125"/>
      <c r="G24" s="34"/>
      <c r="H24" s="126">
        <f t="shared" si="1"/>
        <v>0</v>
      </c>
      <c r="J24" s="4">
        <f t="shared" si="2"/>
        <v>7.6761999999999997</v>
      </c>
      <c r="K24" s="126">
        <f t="shared" si="0"/>
        <v>0</v>
      </c>
    </row>
    <row r="25" spans="1:11">
      <c r="A25" s="133">
        <v>13011</v>
      </c>
      <c r="B25" s="38" t="s">
        <v>91</v>
      </c>
      <c r="C25" s="39"/>
      <c r="D25" s="39"/>
      <c r="E25" s="125"/>
      <c r="F25" s="125"/>
      <c r="H25" s="126">
        <f t="shared" si="1"/>
        <v>0</v>
      </c>
      <c r="J25" s="4">
        <f t="shared" si="2"/>
        <v>7.6761999999999997</v>
      </c>
      <c r="K25" s="126">
        <f t="shared" si="0"/>
        <v>0</v>
      </c>
    </row>
    <row r="26" spans="1:11">
      <c r="A26" s="133">
        <v>13012</v>
      </c>
      <c r="B26" s="131" t="s">
        <v>92</v>
      </c>
      <c r="C26" s="39"/>
      <c r="D26" s="39"/>
      <c r="E26" s="125"/>
      <c r="F26" s="125"/>
      <c r="H26" s="126">
        <f t="shared" si="1"/>
        <v>0</v>
      </c>
      <c r="J26" s="4">
        <f t="shared" si="2"/>
        <v>7.6761999999999997</v>
      </c>
      <c r="K26" s="126">
        <f t="shared" si="0"/>
        <v>0</v>
      </c>
    </row>
    <row r="27" spans="1:11">
      <c r="A27" s="133">
        <v>13021</v>
      </c>
      <c r="B27" s="38" t="s">
        <v>93</v>
      </c>
      <c r="C27" s="39"/>
      <c r="D27" s="39"/>
      <c r="E27" s="125"/>
      <c r="F27" s="125"/>
      <c r="H27" s="126">
        <f t="shared" si="1"/>
        <v>0</v>
      </c>
      <c r="J27" s="4">
        <f t="shared" si="2"/>
        <v>7.6761999999999997</v>
      </c>
      <c r="K27" s="126">
        <f t="shared" si="0"/>
        <v>0</v>
      </c>
    </row>
    <row r="28" spans="1:11">
      <c r="A28" s="133">
        <v>13022</v>
      </c>
      <c r="B28" s="38" t="s">
        <v>94</v>
      </c>
      <c r="C28" s="39"/>
      <c r="D28" s="39"/>
      <c r="E28" s="125"/>
      <c r="F28" s="125"/>
      <c r="H28" s="126">
        <f t="shared" si="1"/>
        <v>0</v>
      </c>
      <c r="J28" s="4">
        <f t="shared" si="2"/>
        <v>7.6761999999999997</v>
      </c>
      <c r="K28" s="126">
        <f t="shared" si="0"/>
        <v>0</v>
      </c>
    </row>
    <row r="29" spans="1:11">
      <c r="A29" s="133">
        <v>13023</v>
      </c>
      <c r="B29" s="38" t="s">
        <v>95</v>
      </c>
      <c r="C29" s="39"/>
      <c r="D29" s="39"/>
      <c r="E29" s="125"/>
      <c r="F29" s="125"/>
      <c r="H29" s="126">
        <f t="shared" si="1"/>
        <v>0</v>
      </c>
      <c r="J29" s="4">
        <f t="shared" si="2"/>
        <v>7.6761999999999997</v>
      </c>
      <c r="K29" s="126">
        <f t="shared" si="0"/>
        <v>0</v>
      </c>
    </row>
    <row r="30" spans="1:11">
      <c r="A30" s="133">
        <v>13024</v>
      </c>
      <c r="B30" s="38" t="s">
        <v>96</v>
      </c>
      <c r="C30" s="39"/>
      <c r="D30" s="39"/>
      <c r="E30" s="125"/>
      <c r="F30" s="125"/>
      <c r="H30" s="126">
        <f t="shared" si="1"/>
        <v>0</v>
      </c>
      <c r="J30" s="4">
        <f t="shared" si="2"/>
        <v>7.6761999999999997</v>
      </c>
      <c r="K30" s="126">
        <f t="shared" si="0"/>
        <v>0</v>
      </c>
    </row>
    <row r="31" spans="1:11">
      <c r="A31" s="133">
        <v>13031</v>
      </c>
      <c r="B31" s="38" t="s">
        <v>97</v>
      </c>
      <c r="C31" s="39"/>
      <c r="D31" s="39"/>
      <c r="E31" s="125"/>
      <c r="F31" s="125"/>
      <c r="H31" s="126">
        <f t="shared" si="1"/>
        <v>0</v>
      </c>
      <c r="J31" s="4">
        <f t="shared" si="2"/>
        <v>7.6761999999999997</v>
      </c>
      <c r="K31" s="126">
        <f t="shared" si="0"/>
        <v>0</v>
      </c>
    </row>
    <row r="32" spans="1:11">
      <c r="A32" s="133">
        <v>13032</v>
      </c>
      <c r="B32" s="38" t="s">
        <v>98</v>
      </c>
      <c r="C32" s="39"/>
      <c r="D32" s="39"/>
      <c r="E32" s="125"/>
      <c r="F32" s="125"/>
      <c r="H32" s="126">
        <f t="shared" si="1"/>
        <v>0</v>
      </c>
      <c r="J32" s="4">
        <f t="shared" si="2"/>
        <v>7.6761999999999997</v>
      </c>
      <c r="K32" s="126">
        <f t="shared" si="0"/>
        <v>0</v>
      </c>
    </row>
    <row r="33" spans="1:11">
      <c r="A33" s="133">
        <v>13041</v>
      </c>
      <c r="B33" s="38" t="s">
        <v>99</v>
      </c>
      <c r="C33" s="39"/>
      <c r="D33" s="39"/>
      <c r="E33" s="125"/>
      <c r="F33" s="125"/>
      <c r="H33" s="126">
        <f t="shared" si="1"/>
        <v>0</v>
      </c>
      <c r="J33" s="4">
        <f t="shared" si="2"/>
        <v>7.6761999999999997</v>
      </c>
      <c r="K33" s="126">
        <f t="shared" si="0"/>
        <v>0</v>
      </c>
    </row>
    <row r="34" spans="1:11">
      <c r="A34" s="133">
        <v>13042</v>
      </c>
      <c r="B34" s="38" t="s">
        <v>100</v>
      </c>
      <c r="C34" s="39"/>
      <c r="D34" s="39"/>
      <c r="E34" s="125"/>
      <c r="F34" s="125"/>
      <c r="H34" s="126">
        <f t="shared" si="1"/>
        <v>0</v>
      </c>
      <c r="J34" s="4">
        <f t="shared" si="2"/>
        <v>7.6761999999999997</v>
      </c>
      <c r="K34" s="126">
        <f t="shared" si="0"/>
        <v>0</v>
      </c>
    </row>
    <row r="35" spans="1:11">
      <c r="A35" s="133">
        <v>13043</v>
      </c>
      <c r="B35" s="38" t="s">
        <v>101</v>
      </c>
      <c r="C35" s="39"/>
      <c r="D35" s="39"/>
      <c r="E35" s="125"/>
      <c r="F35" s="125"/>
      <c r="H35" s="126">
        <f t="shared" si="1"/>
        <v>0</v>
      </c>
      <c r="J35" s="4">
        <f t="shared" si="2"/>
        <v>7.6761999999999997</v>
      </c>
      <c r="K35" s="126">
        <f t="shared" si="0"/>
        <v>0</v>
      </c>
    </row>
    <row r="36" spans="1:11">
      <c r="A36" s="133">
        <v>13044</v>
      </c>
      <c r="B36" s="38" t="s">
        <v>102</v>
      </c>
      <c r="C36" s="39"/>
      <c r="D36" s="39"/>
      <c r="E36" s="125"/>
      <c r="F36" s="125"/>
      <c r="H36" s="126">
        <f t="shared" si="1"/>
        <v>0</v>
      </c>
      <c r="J36" s="4">
        <f t="shared" si="2"/>
        <v>7.6761999999999997</v>
      </c>
      <c r="K36" s="126">
        <f t="shared" si="0"/>
        <v>0</v>
      </c>
    </row>
    <row r="37" spans="1:11">
      <c r="A37" s="133">
        <v>13045</v>
      </c>
      <c r="B37" s="38" t="s">
        <v>103</v>
      </c>
      <c r="C37" s="39"/>
      <c r="D37" s="39"/>
      <c r="E37" s="125"/>
      <c r="F37" s="125"/>
      <c r="H37" s="126">
        <f t="shared" si="1"/>
        <v>0</v>
      </c>
      <c r="J37" s="4">
        <f t="shared" si="2"/>
        <v>7.6761999999999997</v>
      </c>
      <c r="K37" s="126">
        <f t="shared" si="0"/>
        <v>0</v>
      </c>
    </row>
    <row r="38" spans="1:11">
      <c r="A38" s="133">
        <v>13051</v>
      </c>
      <c r="B38" s="38" t="s">
        <v>104</v>
      </c>
      <c r="C38" s="39">
        <v>1497315.86</v>
      </c>
      <c r="D38" s="39"/>
      <c r="E38" s="125"/>
      <c r="F38" s="125"/>
      <c r="H38" s="126">
        <f t="shared" si="1"/>
        <v>1497315.86</v>
      </c>
      <c r="J38" s="4">
        <f t="shared" si="2"/>
        <v>7.6761999999999997</v>
      </c>
      <c r="K38" s="126">
        <f t="shared" si="0"/>
        <v>11493696</v>
      </c>
    </row>
    <row r="39" spans="1:11">
      <c r="A39" s="133">
        <v>13052</v>
      </c>
      <c r="B39" s="38" t="s">
        <v>105</v>
      </c>
      <c r="C39" s="39">
        <v>475102.95</v>
      </c>
      <c r="D39" s="39"/>
      <c r="E39" s="125"/>
      <c r="F39" s="125"/>
      <c r="H39" s="126">
        <f t="shared" si="1"/>
        <v>475102.95</v>
      </c>
      <c r="J39" s="4">
        <f t="shared" si="2"/>
        <v>7.6761999999999997</v>
      </c>
      <c r="K39" s="126">
        <f t="shared" si="0"/>
        <v>3646985.26</v>
      </c>
    </row>
    <row r="40" spans="1:11">
      <c r="A40" s="133">
        <v>13053</v>
      </c>
      <c r="B40" s="38" t="s">
        <v>106</v>
      </c>
      <c r="C40" s="39">
        <v>195892.99</v>
      </c>
      <c r="D40" s="39"/>
      <c r="E40" s="125"/>
      <c r="F40" s="125"/>
      <c r="H40" s="126">
        <f t="shared" si="1"/>
        <v>195892.99</v>
      </c>
      <c r="J40" s="4">
        <f t="shared" si="2"/>
        <v>7.6761999999999997</v>
      </c>
      <c r="K40" s="126">
        <f t="shared" si="0"/>
        <v>1503713.77</v>
      </c>
    </row>
    <row r="41" spans="1:11">
      <c r="A41" s="133">
        <v>13054</v>
      </c>
      <c r="B41" s="38" t="s">
        <v>107</v>
      </c>
      <c r="C41" s="39">
        <v>287105.88</v>
      </c>
      <c r="D41" s="39"/>
      <c r="E41" s="125"/>
      <c r="F41" s="125"/>
      <c r="H41" s="126">
        <f t="shared" si="1"/>
        <v>287105.88</v>
      </c>
      <c r="J41" s="4">
        <f t="shared" si="2"/>
        <v>7.6761999999999997</v>
      </c>
      <c r="K41" s="126">
        <f t="shared" si="0"/>
        <v>2203882.16</v>
      </c>
    </row>
    <row r="42" spans="1:11">
      <c r="A42" s="133">
        <v>13055</v>
      </c>
      <c r="B42" s="38" t="s">
        <v>108</v>
      </c>
      <c r="C42" s="39">
        <v>214512.12</v>
      </c>
      <c r="D42" s="39"/>
      <c r="E42" s="125"/>
      <c r="F42" s="125"/>
      <c r="H42" s="126">
        <f t="shared" si="1"/>
        <v>214512.12</v>
      </c>
      <c r="J42" s="4">
        <f t="shared" si="2"/>
        <v>7.6761999999999997</v>
      </c>
      <c r="K42" s="126">
        <f t="shared" si="0"/>
        <v>1646637.94</v>
      </c>
    </row>
    <row r="43" spans="1:11">
      <c r="A43" s="133">
        <v>13056</v>
      </c>
      <c r="B43" s="38" t="s">
        <v>109</v>
      </c>
      <c r="C43" s="39">
        <v>772101.4</v>
      </c>
      <c r="D43" s="39"/>
      <c r="E43" s="125"/>
      <c r="F43" s="125"/>
      <c r="H43" s="126">
        <f t="shared" si="1"/>
        <v>772101.4</v>
      </c>
      <c r="J43" s="4">
        <f t="shared" si="2"/>
        <v>7.6761999999999997</v>
      </c>
      <c r="K43" s="126">
        <f t="shared" si="0"/>
        <v>5926804.7699999996</v>
      </c>
    </row>
    <row r="44" spans="1:11">
      <c r="A44" s="133">
        <v>13061</v>
      </c>
      <c r="B44" s="38" t="s">
        <v>110</v>
      </c>
      <c r="C44" s="39"/>
      <c r="D44" s="39"/>
      <c r="E44" s="125"/>
      <c r="F44" s="125"/>
      <c r="H44" s="126">
        <f t="shared" si="1"/>
        <v>0</v>
      </c>
      <c r="J44" s="4">
        <f t="shared" si="2"/>
        <v>7.6761999999999997</v>
      </c>
      <c r="K44" s="126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5"/>
      <c r="F45" s="125"/>
      <c r="H45" s="126">
        <f t="shared" si="1"/>
        <v>0</v>
      </c>
      <c r="J45" s="4">
        <f t="shared" si="2"/>
        <v>7.6761999999999997</v>
      </c>
      <c r="K45" s="126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5"/>
      <c r="F46" s="125"/>
      <c r="H46" s="126">
        <f t="shared" si="1"/>
        <v>0</v>
      </c>
      <c r="J46" s="4">
        <f t="shared" si="2"/>
        <v>7.6761999999999997</v>
      </c>
      <c r="K46" s="126">
        <f t="shared" si="0"/>
        <v>0</v>
      </c>
    </row>
    <row r="47" spans="1:11">
      <c r="A47" s="133">
        <v>13101</v>
      </c>
      <c r="B47" s="38" t="s">
        <v>113</v>
      </c>
      <c r="C47" s="39"/>
      <c r="D47" s="39"/>
      <c r="E47" s="125"/>
      <c r="F47" s="125"/>
      <c r="H47" s="126">
        <f t="shared" si="1"/>
        <v>0</v>
      </c>
      <c r="J47" s="4">
        <f t="shared" si="2"/>
        <v>7.6761999999999997</v>
      </c>
      <c r="K47" s="126">
        <f t="shared" si="0"/>
        <v>0</v>
      </c>
    </row>
    <row r="48" spans="1:11">
      <c r="A48" s="133">
        <v>13111</v>
      </c>
      <c r="B48" s="38" t="s">
        <v>114</v>
      </c>
      <c r="C48" s="39"/>
      <c r="D48" s="39"/>
      <c r="E48" s="125"/>
      <c r="F48" s="125"/>
      <c r="H48" s="126">
        <f t="shared" si="1"/>
        <v>0</v>
      </c>
      <c r="J48" s="4">
        <f t="shared" si="2"/>
        <v>7.6761999999999997</v>
      </c>
      <c r="K48" s="126">
        <f t="shared" si="0"/>
        <v>0</v>
      </c>
    </row>
    <row r="49" spans="1:11">
      <c r="A49" s="133">
        <v>13112</v>
      </c>
      <c r="B49" s="38" t="s">
        <v>115</v>
      </c>
      <c r="C49" s="39"/>
      <c r="D49" s="39"/>
      <c r="E49" s="125"/>
      <c r="F49" s="125"/>
      <c r="H49" s="126">
        <f t="shared" si="1"/>
        <v>0</v>
      </c>
      <c r="J49" s="4">
        <f t="shared" si="2"/>
        <v>7.6761999999999997</v>
      </c>
      <c r="K49" s="126">
        <f t="shared" si="0"/>
        <v>0</v>
      </c>
    </row>
    <row r="50" spans="1:11">
      <c r="A50" s="133">
        <v>13113</v>
      </c>
      <c r="B50" s="38" t="s">
        <v>116</v>
      </c>
      <c r="C50" s="39"/>
      <c r="D50" s="39"/>
      <c r="E50" s="125"/>
      <c r="F50" s="125"/>
      <c r="H50" s="126">
        <f t="shared" si="1"/>
        <v>0</v>
      </c>
      <c r="J50" s="4">
        <f t="shared" si="2"/>
        <v>7.6761999999999997</v>
      </c>
      <c r="K50" s="126">
        <f t="shared" si="0"/>
        <v>0</v>
      </c>
    </row>
    <row r="51" spans="1:11">
      <c r="A51" s="133">
        <v>13114</v>
      </c>
      <c r="B51" s="38" t="s">
        <v>117</v>
      </c>
      <c r="C51" s="39"/>
      <c r="D51" s="39"/>
      <c r="E51" s="125"/>
      <c r="F51" s="125"/>
      <c r="H51" s="126">
        <f t="shared" si="1"/>
        <v>0</v>
      </c>
      <c r="J51" s="4">
        <f t="shared" si="2"/>
        <v>7.6761999999999997</v>
      </c>
      <c r="K51" s="126">
        <f t="shared" si="0"/>
        <v>0</v>
      </c>
    </row>
    <row r="52" spans="1:11">
      <c r="A52" s="133">
        <v>13115</v>
      </c>
      <c r="B52" s="38" t="s">
        <v>118</v>
      </c>
      <c r="C52" s="39"/>
      <c r="D52" s="39"/>
      <c r="E52" s="125"/>
      <c r="F52" s="125"/>
      <c r="H52" s="126">
        <f t="shared" si="1"/>
        <v>0</v>
      </c>
      <c r="J52" s="4">
        <f t="shared" si="2"/>
        <v>7.6761999999999997</v>
      </c>
      <c r="K52" s="126">
        <f t="shared" si="0"/>
        <v>0</v>
      </c>
    </row>
    <row r="53" spans="1:11">
      <c r="A53" s="133">
        <v>13116</v>
      </c>
      <c r="B53" s="38" t="s">
        <v>119</v>
      </c>
      <c r="C53" s="39"/>
      <c r="D53" s="39"/>
      <c r="E53" s="125"/>
      <c r="F53" s="125"/>
      <c r="H53" s="126">
        <f t="shared" si="1"/>
        <v>0</v>
      </c>
      <c r="J53" s="4">
        <f t="shared" si="2"/>
        <v>7.6761999999999997</v>
      </c>
      <c r="K53" s="126">
        <f t="shared" si="0"/>
        <v>0</v>
      </c>
    </row>
    <row r="54" spans="1:11">
      <c r="A54" s="133">
        <v>13117</v>
      </c>
      <c r="B54" s="38" t="s">
        <v>120</v>
      </c>
      <c r="C54" s="39"/>
      <c r="D54" s="39"/>
      <c r="E54" s="125"/>
      <c r="F54" s="125"/>
      <c r="H54" s="126">
        <f t="shared" si="1"/>
        <v>0</v>
      </c>
      <c r="J54" s="4">
        <f t="shared" si="2"/>
        <v>7.6761999999999997</v>
      </c>
      <c r="K54" s="126">
        <f t="shared" si="0"/>
        <v>0</v>
      </c>
    </row>
    <row r="55" spans="1:11">
      <c r="A55" s="133">
        <v>13118</v>
      </c>
      <c r="B55" s="38" t="s">
        <v>121</v>
      </c>
      <c r="C55" s="39"/>
      <c r="D55" s="39"/>
      <c r="E55" s="125"/>
      <c r="F55" s="125"/>
      <c r="H55" s="126">
        <f t="shared" si="1"/>
        <v>0</v>
      </c>
      <c r="J55" s="4">
        <f t="shared" si="2"/>
        <v>7.6761999999999997</v>
      </c>
      <c r="K55" s="126">
        <f t="shared" si="0"/>
        <v>0</v>
      </c>
    </row>
    <row r="56" spans="1:11">
      <c r="A56" s="133">
        <v>13121</v>
      </c>
      <c r="B56" s="131" t="s">
        <v>122</v>
      </c>
      <c r="C56" s="39"/>
      <c r="D56" s="39"/>
      <c r="E56" s="125"/>
      <c r="F56" s="125"/>
      <c r="H56" s="126">
        <f t="shared" si="1"/>
        <v>0</v>
      </c>
      <c r="J56" s="4">
        <f t="shared" si="2"/>
        <v>7.6761999999999997</v>
      </c>
      <c r="K56" s="126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5"/>
      <c r="F57" s="125"/>
      <c r="H57" s="126">
        <f t="shared" si="1"/>
        <v>0</v>
      </c>
      <c r="J57" s="4">
        <f t="shared" si="2"/>
        <v>7.6761999999999997</v>
      </c>
      <c r="K57" s="126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5"/>
      <c r="F58" s="125"/>
      <c r="H58" s="126">
        <f t="shared" si="1"/>
        <v>0</v>
      </c>
      <c r="J58" s="4">
        <f t="shared" si="2"/>
        <v>7.6761999999999997</v>
      </c>
      <c r="K58" s="126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5"/>
      <c r="F59" s="125"/>
      <c r="H59" s="126">
        <f t="shared" si="1"/>
        <v>0</v>
      </c>
      <c r="J59" s="4">
        <f t="shared" si="2"/>
        <v>7.6761999999999997</v>
      </c>
      <c r="K59" s="126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5"/>
      <c r="F60" s="125"/>
      <c r="H60" s="126">
        <f t="shared" si="1"/>
        <v>0</v>
      </c>
      <c r="J60" s="4">
        <f t="shared" si="2"/>
        <v>7.6761999999999997</v>
      </c>
      <c r="K60" s="126">
        <f t="shared" si="0"/>
        <v>0</v>
      </c>
    </row>
    <row r="61" spans="1:11">
      <c r="A61" s="37">
        <v>13135</v>
      </c>
      <c r="B61" s="131" t="s">
        <v>127</v>
      </c>
      <c r="C61" s="39"/>
      <c r="D61" s="39"/>
      <c r="E61" s="125"/>
      <c r="F61" s="125"/>
      <c r="H61" s="126">
        <f t="shared" si="1"/>
        <v>0</v>
      </c>
      <c r="J61" s="4">
        <f t="shared" si="2"/>
        <v>7.6761999999999997</v>
      </c>
      <c r="K61" s="126">
        <f t="shared" si="0"/>
        <v>0</v>
      </c>
    </row>
    <row r="62" spans="1:11">
      <c r="A62" s="134">
        <v>13136</v>
      </c>
      <c r="B62" s="38" t="s">
        <v>128</v>
      </c>
      <c r="C62" s="39"/>
      <c r="D62" s="39"/>
      <c r="E62" s="125"/>
      <c r="F62" s="125"/>
      <c r="H62" s="126">
        <f t="shared" si="1"/>
        <v>0</v>
      </c>
      <c r="J62" s="4">
        <f t="shared" si="2"/>
        <v>7.6761999999999997</v>
      </c>
      <c r="K62" s="126">
        <f t="shared" si="0"/>
        <v>0</v>
      </c>
    </row>
    <row r="63" spans="1:11">
      <c r="A63" s="37">
        <v>13141</v>
      </c>
      <c r="B63" s="131" t="s">
        <v>129</v>
      </c>
      <c r="C63" s="39"/>
      <c r="D63" s="39"/>
      <c r="E63" s="125"/>
      <c r="F63" s="125"/>
      <c r="H63" s="126">
        <f t="shared" si="1"/>
        <v>0</v>
      </c>
      <c r="J63" s="4">
        <f t="shared" si="2"/>
        <v>7.6761999999999997</v>
      </c>
      <c r="K63" s="126">
        <f t="shared" si="0"/>
        <v>0</v>
      </c>
    </row>
    <row r="64" spans="1:11">
      <c r="A64" s="37">
        <v>13142</v>
      </c>
      <c r="B64" s="131" t="s">
        <v>130</v>
      </c>
      <c r="C64" s="39"/>
      <c r="D64" s="39"/>
      <c r="E64" s="125"/>
      <c r="F64" s="125"/>
      <c r="H64" s="126">
        <f t="shared" si="1"/>
        <v>0</v>
      </c>
      <c r="J64" s="4">
        <f t="shared" si="2"/>
        <v>7.6761999999999997</v>
      </c>
      <c r="K64" s="126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5"/>
      <c r="F65" s="125"/>
      <c r="H65" s="126">
        <f t="shared" si="1"/>
        <v>0</v>
      </c>
      <c r="J65" s="4">
        <f t="shared" si="2"/>
        <v>7.6761999999999997</v>
      </c>
      <c r="K65" s="126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5"/>
      <c r="F66" s="125"/>
      <c r="H66" s="126">
        <f t="shared" si="1"/>
        <v>0</v>
      </c>
      <c r="J66" s="4">
        <f t="shared" si="2"/>
        <v>7.6761999999999997</v>
      </c>
      <c r="K66" s="126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5"/>
      <c r="F67" s="125"/>
      <c r="H67" s="126">
        <f t="shared" si="1"/>
        <v>0</v>
      </c>
      <c r="J67" s="4">
        <f t="shared" si="2"/>
        <v>7.6761999999999997</v>
      </c>
      <c r="K67" s="126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5"/>
      <c r="F68" s="125"/>
      <c r="H68" s="126">
        <f t="shared" si="1"/>
        <v>0</v>
      </c>
      <c r="J68" s="4">
        <f t="shared" si="2"/>
        <v>7.6761999999999997</v>
      </c>
      <c r="K68" s="126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5"/>
      <c r="F69" s="125"/>
      <c r="H69" s="126">
        <f t="shared" si="1"/>
        <v>0</v>
      </c>
      <c r="J69" s="4">
        <f t="shared" si="2"/>
        <v>7.6761999999999997</v>
      </c>
      <c r="K69" s="126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5"/>
      <c r="F70" s="125"/>
      <c r="H70" s="126">
        <f t="shared" si="1"/>
        <v>0</v>
      </c>
      <c r="J70" s="4">
        <f t="shared" si="2"/>
        <v>7.6761999999999997</v>
      </c>
      <c r="K70" s="126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5"/>
      <c r="F71" s="125"/>
      <c r="H71" s="126">
        <f t="shared" si="1"/>
        <v>0</v>
      </c>
      <c r="J71" s="4">
        <f t="shared" si="2"/>
        <v>7.6761999999999997</v>
      </c>
      <c r="K71" s="126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5"/>
      <c r="F72" s="125"/>
      <c r="H72" s="126">
        <f t="shared" si="1"/>
        <v>0</v>
      </c>
      <c r="J72" s="4">
        <f t="shared" si="2"/>
        <v>7.6761999999999997</v>
      </c>
      <c r="K72" s="126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5"/>
      <c r="F73" s="125"/>
      <c r="H73" s="126">
        <f t="shared" ref="H73:H138" si="4">ROUND(C73-D73+E73-F73,2)</f>
        <v>0</v>
      </c>
      <c r="J73" s="4">
        <f t="shared" ref="J73:J136" si="5">J72</f>
        <v>7.6761999999999997</v>
      </c>
      <c r="K73" s="126">
        <f t="shared" si="3"/>
        <v>0</v>
      </c>
    </row>
    <row r="74" spans="1:11">
      <c r="A74" s="133">
        <v>13171</v>
      </c>
      <c r="B74" s="131" t="s">
        <v>140</v>
      </c>
      <c r="C74" s="39"/>
      <c r="D74" s="39"/>
      <c r="E74" s="125"/>
      <c r="F74" s="125"/>
      <c r="H74" s="126">
        <f t="shared" si="4"/>
        <v>0</v>
      </c>
      <c r="J74" s="4">
        <f t="shared" si="5"/>
        <v>7.6761999999999997</v>
      </c>
      <c r="K74" s="126">
        <f t="shared" si="3"/>
        <v>0</v>
      </c>
    </row>
    <row r="75" spans="1:11">
      <c r="A75" s="133">
        <v>13172</v>
      </c>
      <c r="B75" s="131" t="s">
        <v>141</v>
      </c>
      <c r="C75" s="39"/>
      <c r="D75" s="39"/>
      <c r="E75" s="125"/>
      <c r="F75" s="125"/>
      <c r="H75" s="126">
        <f t="shared" si="4"/>
        <v>0</v>
      </c>
      <c r="J75" s="4">
        <f t="shared" si="5"/>
        <v>7.6761999999999997</v>
      </c>
      <c r="K75" s="126">
        <f t="shared" si="3"/>
        <v>0</v>
      </c>
    </row>
    <row r="76" spans="1:11">
      <c r="A76" s="133">
        <v>13181</v>
      </c>
      <c r="B76" s="131" t="s">
        <v>478</v>
      </c>
      <c r="C76" s="39"/>
      <c r="D76" s="39"/>
      <c r="E76" s="125"/>
      <c r="F76" s="125"/>
      <c r="H76" s="126">
        <f t="shared" si="4"/>
        <v>0</v>
      </c>
      <c r="J76" s="4">
        <f t="shared" si="5"/>
        <v>7.6761999999999997</v>
      </c>
      <c r="K76" s="126">
        <f t="shared" si="3"/>
        <v>0</v>
      </c>
    </row>
    <row r="77" spans="1:11">
      <c r="A77" s="133">
        <v>13182</v>
      </c>
      <c r="B77" s="131" t="s">
        <v>143</v>
      </c>
      <c r="C77" s="39"/>
      <c r="D77" s="39"/>
      <c r="E77" s="125"/>
      <c r="F77" s="125"/>
      <c r="H77" s="126">
        <f t="shared" si="4"/>
        <v>0</v>
      </c>
      <c r="J77" s="4">
        <f t="shared" si="5"/>
        <v>7.6761999999999997</v>
      </c>
      <c r="K77" s="126">
        <f t="shared" si="3"/>
        <v>0</v>
      </c>
    </row>
    <row r="78" spans="1:11">
      <c r="A78" s="133">
        <v>13183</v>
      </c>
      <c r="B78" s="131" t="s">
        <v>144</v>
      </c>
      <c r="C78" s="39"/>
      <c r="D78" s="39"/>
      <c r="E78" s="125"/>
      <c r="F78" s="125"/>
      <c r="H78" s="126">
        <f t="shared" si="4"/>
        <v>0</v>
      </c>
      <c r="J78" s="4">
        <f t="shared" si="5"/>
        <v>7.6761999999999997</v>
      </c>
      <c r="K78" s="126">
        <f t="shared" si="3"/>
        <v>0</v>
      </c>
    </row>
    <row r="79" spans="1:11">
      <c r="A79" s="133">
        <v>13191</v>
      </c>
      <c r="B79" s="131" t="s">
        <v>145</v>
      </c>
      <c r="C79" s="39"/>
      <c r="D79" s="39"/>
      <c r="E79" s="125"/>
      <c r="F79" s="125"/>
      <c r="H79" s="126">
        <f t="shared" si="4"/>
        <v>0</v>
      </c>
      <c r="J79" s="4">
        <f t="shared" si="5"/>
        <v>7.6761999999999997</v>
      </c>
      <c r="K79" s="126">
        <f t="shared" si="3"/>
        <v>0</v>
      </c>
    </row>
    <row r="80" spans="1:11">
      <c r="A80" s="133">
        <v>13192</v>
      </c>
      <c r="B80" s="131" t="s">
        <v>146</v>
      </c>
      <c r="C80" s="39"/>
      <c r="D80" s="39"/>
      <c r="E80" s="125"/>
      <c r="F80" s="125"/>
      <c r="H80" s="126">
        <f t="shared" si="4"/>
        <v>0</v>
      </c>
      <c r="J80" s="4">
        <f t="shared" si="5"/>
        <v>7.6761999999999997</v>
      </c>
      <c r="K80" s="126">
        <f t="shared" si="3"/>
        <v>0</v>
      </c>
    </row>
    <row r="81" spans="1:11">
      <c r="A81" s="133">
        <v>13193</v>
      </c>
      <c r="B81" s="131" t="s">
        <v>147</v>
      </c>
      <c r="C81" s="39"/>
      <c r="D81" s="39"/>
      <c r="E81" s="125"/>
      <c r="F81" s="125"/>
      <c r="H81" s="126">
        <f t="shared" si="4"/>
        <v>0</v>
      </c>
      <c r="J81" s="4">
        <f t="shared" si="5"/>
        <v>7.6761999999999997</v>
      </c>
      <c r="K81" s="126">
        <f t="shared" si="3"/>
        <v>0</v>
      </c>
    </row>
    <row r="82" spans="1:11">
      <c r="A82" s="133">
        <v>13194</v>
      </c>
      <c r="B82" s="131" t="s">
        <v>148</v>
      </c>
      <c r="C82" s="39"/>
      <c r="D82" s="39"/>
      <c r="E82" s="125"/>
      <c r="F82" s="125"/>
      <c r="H82" s="126">
        <f t="shared" si="4"/>
        <v>0</v>
      </c>
      <c r="J82" s="4">
        <f t="shared" si="5"/>
        <v>7.6761999999999997</v>
      </c>
      <c r="K82" s="126">
        <f t="shared" si="3"/>
        <v>0</v>
      </c>
    </row>
    <row r="83" spans="1:11">
      <c r="A83" s="133">
        <v>13195</v>
      </c>
      <c r="B83" s="131" t="s">
        <v>149</v>
      </c>
      <c r="C83" s="39"/>
      <c r="D83" s="39"/>
      <c r="E83" s="125"/>
      <c r="F83" s="125"/>
      <c r="H83" s="126">
        <f t="shared" si="4"/>
        <v>0</v>
      </c>
      <c r="J83" s="4">
        <f t="shared" si="5"/>
        <v>7.6761999999999997</v>
      </c>
      <c r="K83" s="126">
        <f t="shared" si="3"/>
        <v>0</v>
      </c>
    </row>
    <row r="84" spans="1:11">
      <c r="A84" s="133">
        <v>13196</v>
      </c>
      <c r="B84" s="131" t="s">
        <v>150</v>
      </c>
      <c r="C84" s="39"/>
      <c r="D84" s="39"/>
      <c r="E84" s="125"/>
      <c r="F84" s="125"/>
      <c r="H84" s="126">
        <f t="shared" si="4"/>
        <v>0</v>
      </c>
      <c r="J84" s="4">
        <f t="shared" si="5"/>
        <v>7.6761999999999997</v>
      </c>
      <c r="K84" s="126">
        <f t="shared" si="3"/>
        <v>0</v>
      </c>
    </row>
    <row r="85" spans="1:11">
      <c r="A85" s="133">
        <v>13201</v>
      </c>
      <c r="B85" s="131" t="s">
        <v>151</v>
      </c>
      <c r="C85" s="39"/>
      <c r="D85" s="39"/>
      <c r="E85" s="125"/>
      <c r="F85" s="125"/>
      <c r="H85" s="126">
        <f t="shared" si="4"/>
        <v>0</v>
      </c>
      <c r="J85" s="4">
        <f t="shared" si="5"/>
        <v>7.6761999999999997</v>
      </c>
      <c r="K85" s="126">
        <f t="shared" si="3"/>
        <v>0</v>
      </c>
    </row>
    <row r="86" spans="1:11">
      <c r="A86" s="133">
        <v>13202</v>
      </c>
      <c r="B86" s="131" t="s">
        <v>152</v>
      </c>
      <c r="C86" s="39"/>
      <c r="D86" s="39"/>
      <c r="E86" s="125"/>
      <c r="F86" s="125"/>
      <c r="H86" s="126">
        <f t="shared" si="4"/>
        <v>0</v>
      </c>
      <c r="J86" s="4">
        <f t="shared" si="5"/>
        <v>7.6761999999999997</v>
      </c>
      <c r="K86" s="126">
        <f t="shared" si="3"/>
        <v>0</v>
      </c>
    </row>
    <row r="87" spans="1:11">
      <c r="A87" s="133">
        <v>13203</v>
      </c>
      <c r="B87" s="131" t="s">
        <v>153</v>
      </c>
      <c r="C87" s="39"/>
      <c r="D87" s="39"/>
      <c r="E87" s="125"/>
      <c r="F87" s="125"/>
      <c r="H87" s="126">
        <f t="shared" si="4"/>
        <v>0</v>
      </c>
      <c r="J87" s="4">
        <f t="shared" si="5"/>
        <v>7.6761999999999997</v>
      </c>
      <c r="K87" s="126">
        <f t="shared" si="3"/>
        <v>0</v>
      </c>
    </row>
    <row r="88" spans="1:11">
      <c r="A88" s="133">
        <v>13204</v>
      </c>
      <c r="B88" s="131" t="s">
        <v>154</v>
      </c>
      <c r="C88" s="39"/>
      <c r="D88" s="39"/>
      <c r="E88" s="125"/>
      <c r="F88" s="125"/>
      <c r="H88" s="126">
        <f t="shared" si="4"/>
        <v>0</v>
      </c>
      <c r="J88" s="4">
        <f t="shared" si="5"/>
        <v>7.6761999999999997</v>
      </c>
      <c r="K88" s="126">
        <f t="shared" si="3"/>
        <v>0</v>
      </c>
    </row>
    <row r="89" spans="1:11">
      <c r="A89" s="133">
        <v>13205</v>
      </c>
      <c r="B89" s="131" t="s">
        <v>155</v>
      </c>
      <c r="C89" s="39"/>
      <c r="D89" s="39"/>
      <c r="E89" s="125"/>
      <c r="F89" s="125"/>
      <c r="H89" s="126">
        <f t="shared" si="4"/>
        <v>0</v>
      </c>
      <c r="J89" s="4">
        <f t="shared" si="5"/>
        <v>7.6761999999999997</v>
      </c>
      <c r="K89" s="126">
        <f t="shared" si="3"/>
        <v>0</v>
      </c>
    </row>
    <row r="90" spans="1:11">
      <c r="A90" s="133">
        <v>13206</v>
      </c>
      <c r="B90" s="131" t="s">
        <v>156</v>
      </c>
      <c r="C90" s="39"/>
      <c r="D90" s="39"/>
      <c r="E90" s="125"/>
      <c r="F90" s="125"/>
      <c r="H90" s="126">
        <f t="shared" si="4"/>
        <v>0</v>
      </c>
      <c r="J90" s="4">
        <f t="shared" si="5"/>
        <v>7.6761999999999997</v>
      </c>
      <c r="K90" s="126">
        <f t="shared" si="3"/>
        <v>0</v>
      </c>
    </row>
    <row r="91" spans="1:11">
      <c r="A91" s="133">
        <v>13211</v>
      </c>
      <c r="B91" s="131" t="s">
        <v>157</v>
      </c>
      <c r="C91" s="39"/>
      <c r="D91" s="39"/>
      <c r="E91" s="125"/>
      <c r="F91" s="125"/>
      <c r="H91" s="126">
        <f t="shared" si="4"/>
        <v>0</v>
      </c>
      <c r="J91" s="4">
        <f t="shared" si="5"/>
        <v>7.6761999999999997</v>
      </c>
      <c r="K91" s="126">
        <f t="shared" si="3"/>
        <v>0</v>
      </c>
    </row>
    <row r="92" spans="1:11">
      <c r="A92" s="133">
        <v>13212</v>
      </c>
      <c r="B92" s="131" t="s">
        <v>158</v>
      </c>
      <c r="C92" s="39"/>
      <c r="D92" s="39"/>
      <c r="E92" s="125"/>
      <c r="F92" s="125"/>
      <c r="H92" s="126">
        <f t="shared" si="4"/>
        <v>0</v>
      </c>
      <c r="J92" s="4">
        <f t="shared" si="5"/>
        <v>7.6761999999999997</v>
      </c>
      <c r="K92" s="126">
        <f t="shared" si="3"/>
        <v>0</v>
      </c>
    </row>
    <row r="93" spans="1:11">
      <c r="A93" s="133">
        <v>13213</v>
      </c>
      <c r="B93" s="131" t="s">
        <v>159</v>
      </c>
      <c r="C93" s="39"/>
      <c r="D93" s="39"/>
      <c r="E93" s="125"/>
      <c r="F93" s="125"/>
      <c r="H93" s="126">
        <f t="shared" si="4"/>
        <v>0</v>
      </c>
      <c r="J93" s="4">
        <f t="shared" si="5"/>
        <v>7.6761999999999997</v>
      </c>
      <c r="K93" s="126">
        <f t="shared" si="3"/>
        <v>0</v>
      </c>
    </row>
    <row r="94" spans="1:11">
      <c r="A94" s="133">
        <v>13214</v>
      </c>
      <c r="B94" s="131" t="s">
        <v>160</v>
      </c>
      <c r="C94" s="39"/>
      <c r="D94" s="39"/>
      <c r="E94" s="125"/>
      <c r="F94" s="125"/>
      <c r="H94" s="126">
        <f t="shared" si="4"/>
        <v>0</v>
      </c>
      <c r="J94" s="4">
        <f t="shared" si="5"/>
        <v>7.6761999999999997</v>
      </c>
      <c r="K94" s="126">
        <f t="shared" si="3"/>
        <v>0</v>
      </c>
    </row>
    <row r="95" spans="1:11">
      <c r="A95" s="133">
        <v>13215</v>
      </c>
      <c r="B95" s="131" t="s">
        <v>161</v>
      </c>
      <c r="C95" s="39"/>
      <c r="D95" s="39"/>
      <c r="E95" s="125"/>
      <c r="F95" s="125"/>
      <c r="H95" s="126">
        <f t="shared" si="4"/>
        <v>0</v>
      </c>
      <c r="J95" s="4">
        <f t="shared" si="5"/>
        <v>7.6761999999999997</v>
      </c>
      <c r="K95" s="126">
        <f t="shared" si="3"/>
        <v>0</v>
      </c>
    </row>
    <row r="96" spans="1:11">
      <c r="A96" s="133">
        <v>13216</v>
      </c>
      <c r="B96" s="131" t="s">
        <v>162</v>
      </c>
      <c r="C96" s="39"/>
      <c r="D96" s="39"/>
      <c r="E96" s="125"/>
      <c r="F96" s="125"/>
      <c r="H96" s="126">
        <f t="shared" si="4"/>
        <v>0</v>
      </c>
      <c r="J96" s="4">
        <f t="shared" si="5"/>
        <v>7.6761999999999997</v>
      </c>
      <c r="K96" s="126">
        <f t="shared" si="3"/>
        <v>0</v>
      </c>
    </row>
    <row r="97" spans="1:11">
      <c r="A97" s="133">
        <v>13217</v>
      </c>
      <c r="B97" s="131" t="s">
        <v>163</v>
      </c>
      <c r="C97" s="39"/>
      <c r="D97" s="39"/>
      <c r="E97" s="125"/>
      <c r="F97" s="125"/>
      <c r="H97" s="126">
        <f t="shared" si="4"/>
        <v>0</v>
      </c>
      <c r="J97" s="4">
        <f t="shared" si="5"/>
        <v>7.6761999999999997</v>
      </c>
      <c r="K97" s="126">
        <f t="shared" si="3"/>
        <v>0</v>
      </c>
    </row>
    <row r="98" spans="1:11">
      <c r="A98" s="133">
        <v>13221</v>
      </c>
      <c r="B98" s="131" t="s">
        <v>164</v>
      </c>
      <c r="C98" s="39"/>
      <c r="D98" s="39"/>
      <c r="E98" s="125"/>
      <c r="F98" s="125"/>
      <c r="H98" s="126">
        <f t="shared" si="4"/>
        <v>0</v>
      </c>
      <c r="J98" s="4">
        <f t="shared" si="5"/>
        <v>7.6761999999999997</v>
      </c>
      <c r="K98" s="126">
        <f t="shared" si="3"/>
        <v>0</v>
      </c>
    </row>
    <row r="99" spans="1:11">
      <c r="A99" s="133">
        <v>13231</v>
      </c>
      <c r="B99" s="131" t="s">
        <v>479</v>
      </c>
      <c r="C99" s="39"/>
      <c r="D99" s="39"/>
      <c r="E99" s="125"/>
      <c r="F99" s="125"/>
      <c r="H99" s="126">
        <f t="shared" si="4"/>
        <v>0</v>
      </c>
      <c r="J99" s="4">
        <f t="shared" si="5"/>
        <v>7.6761999999999997</v>
      </c>
      <c r="K99" s="126">
        <f t="shared" si="3"/>
        <v>0</v>
      </c>
    </row>
    <row r="100" spans="1:11">
      <c r="A100" s="134">
        <v>13232</v>
      </c>
      <c r="B100" s="38" t="s">
        <v>166</v>
      </c>
      <c r="C100" s="39"/>
      <c r="D100" s="39"/>
      <c r="E100" s="125"/>
      <c r="F100" s="125"/>
      <c r="H100" s="126">
        <f t="shared" si="4"/>
        <v>0</v>
      </c>
      <c r="J100" s="4">
        <f t="shared" si="5"/>
        <v>7.6761999999999997</v>
      </c>
      <c r="K100" s="126">
        <f t="shared" si="3"/>
        <v>0</v>
      </c>
    </row>
    <row r="101" spans="1:11">
      <c r="A101" s="133">
        <v>13241</v>
      </c>
      <c r="B101" s="131" t="s">
        <v>167</v>
      </c>
      <c r="C101" s="39"/>
      <c r="D101" s="39"/>
      <c r="E101" s="125"/>
      <c r="F101" s="125"/>
      <c r="H101" s="126">
        <f t="shared" si="4"/>
        <v>0</v>
      </c>
      <c r="J101" s="4">
        <f t="shared" si="5"/>
        <v>7.6761999999999997</v>
      </c>
      <c r="K101" s="126">
        <f t="shared" si="3"/>
        <v>0</v>
      </c>
    </row>
    <row r="102" spans="1:11">
      <c r="A102" s="133">
        <v>13242</v>
      </c>
      <c r="B102" s="131" t="s">
        <v>480</v>
      </c>
      <c r="C102" s="39"/>
      <c r="D102" s="39"/>
      <c r="E102" s="125"/>
      <c r="F102" s="125"/>
      <c r="H102" s="126">
        <f t="shared" si="4"/>
        <v>0</v>
      </c>
      <c r="J102" s="4">
        <f t="shared" si="5"/>
        <v>7.6761999999999997</v>
      </c>
      <c r="K102" s="126">
        <f t="shared" si="3"/>
        <v>0</v>
      </c>
    </row>
    <row r="103" spans="1:11">
      <c r="A103" s="133">
        <v>13243</v>
      </c>
      <c r="B103" s="131" t="s">
        <v>169</v>
      </c>
      <c r="C103" s="39"/>
      <c r="D103" s="39"/>
      <c r="E103" s="125"/>
      <c r="F103" s="125"/>
      <c r="H103" s="126">
        <f t="shared" si="4"/>
        <v>0</v>
      </c>
      <c r="J103" s="4">
        <f t="shared" si="5"/>
        <v>7.6761999999999997</v>
      </c>
      <c r="K103" s="126">
        <f t="shared" si="3"/>
        <v>0</v>
      </c>
    </row>
    <row r="104" spans="1:11">
      <c r="A104" s="135">
        <v>13251</v>
      </c>
      <c r="B104" s="38" t="s">
        <v>170</v>
      </c>
      <c r="C104" s="39"/>
      <c r="D104" s="39"/>
      <c r="E104" s="125"/>
      <c r="F104" s="125"/>
      <c r="H104" s="126">
        <f t="shared" si="4"/>
        <v>0</v>
      </c>
      <c r="J104" s="4">
        <f t="shared" si="5"/>
        <v>7.6761999999999997</v>
      </c>
      <c r="K104" s="126">
        <f t="shared" si="3"/>
        <v>0</v>
      </c>
    </row>
    <row r="105" spans="1:11">
      <c r="A105" s="135">
        <v>13252</v>
      </c>
      <c r="B105" s="38" t="s">
        <v>171</v>
      </c>
      <c r="C105" s="39"/>
      <c r="D105" s="39"/>
      <c r="E105" s="125"/>
      <c r="F105" s="125"/>
      <c r="H105" s="126">
        <f t="shared" si="4"/>
        <v>0</v>
      </c>
      <c r="J105" s="4">
        <f t="shared" si="5"/>
        <v>7.6761999999999997</v>
      </c>
      <c r="K105" s="126">
        <f t="shared" si="3"/>
        <v>0</v>
      </c>
    </row>
    <row r="106" spans="1:11">
      <c r="A106" s="135">
        <v>13253</v>
      </c>
      <c r="B106" s="38" t="s">
        <v>172</v>
      </c>
      <c r="C106" s="39"/>
      <c r="D106" s="39"/>
      <c r="E106" s="125"/>
      <c r="F106" s="125"/>
      <c r="H106" s="126">
        <f t="shared" si="4"/>
        <v>0</v>
      </c>
      <c r="J106" s="4">
        <f t="shared" si="5"/>
        <v>7.6761999999999997</v>
      </c>
      <c r="K106" s="126">
        <f t="shared" si="3"/>
        <v>0</v>
      </c>
    </row>
    <row r="107" spans="1:11">
      <c r="A107" s="135">
        <v>13254</v>
      </c>
      <c r="B107" s="38" t="s">
        <v>173</v>
      </c>
      <c r="C107" s="39"/>
      <c r="D107" s="39"/>
      <c r="E107" s="125"/>
      <c r="F107" s="125"/>
      <c r="H107" s="126">
        <f t="shared" si="4"/>
        <v>0</v>
      </c>
      <c r="J107" s="4">
        <f t="shared" si="5"/>
        <v>7.6761999999999997</v>
      </c>
      <c r="K107" s="126">
        <f t="shared" si="3"/>
        <v>0</v>
      </c>
    </row>
    <row r="108" spans="1:11">
      <c r="A108" s="134">
        <v>13261</v>
      </c>
      <c r="B108" s="38" t="s">
        <v>174</v>
      </c>
      <c r="C108" s="39"/>
      <c r="D108" s="39"/>
      <c r="E108" s="125"/>
      <c r="F108" s="125"/>
      <c r="H108" s="126">
        <f>ROUND(C108-D108+E108-F108,2)</f>
        <v>0</v>
      </c>
      <c r="J108" s="4">
        <f t="shared" si="5"/>
        <v>7.6761999999999997</v>
      </c>
      <c r="K108" s="126">
        <f t="shared" si="3"/>
        <v>0</v>
      </c>
    </row>
    <row r="109" spans="1:11">
      <c r="A109" s="133">
        <v>13501</v>
      </c>
      <c r="B109" s="38" t="s">
        <v>176</v>
      </c>
      <c r="C109" s="39">
        <v>2006896</v>
      </c>
      <c r="D109" s="39"/>
      <c r="E109" s="125"/>
      <c r="F109" s="125"/>
      <c r="H109" s="126">
        <f t="shared" si="4"/>
        <v>2006896</v>
      </c>
      <c r="J109" s="4">
        <f t="shared" si="5"/>
        <v>7.6761999999999997</v>
      </c>
      <c r="K109" s="126">
        <f t="shared" si="3"/>
        <v>15405335.08</v>
      </c>
    </row>
    <row r="110" spans="1:11">
      <c r="A110" s="133">
        <v>13502</v>
      </c>
      <c r="B110" s="38" t="s">
        <v>177</v>
      </c>
      <c r="C110" s="39"/>
      <c r="D110" s="39"/>
      <c r="E110" s="125"/>
      <c r="F110" s="125"/>
      <c r="H110" s="126">
        <f t="shared" si="4"/>
        <v>0</v>
      </c>
      <c r="J110" s="4">
        <f t="shared" si="5"/>
        <v>7.6761999999999997</v>
      </c>
      <c r="K110" s="126">
        <f t="shared" si="3"/>
        <v>0</v>
      </c>
    </row>
    <row r="111" spans="1:11">
      <c r="A111" s="133">
        <v>13503</v>
      </c>
      <c r="B111" s="38" t="s">
        <v>178</v>
      </c>
      <c r="C111" s="39"/>
      <c r="D111" s="39"/>
      <c r="E111" s="125"/>
      <c r="F111" s="125"/>
      <c r="H111" s="126">
        <f t="shared" si="4"/>
        <v>0</v>
      </c>
      <c r="J111" s="4">
        <f t="shared" si="5"/>
        <v>7.6761999999999997</v>
      </c>
      <c r="K111" s="126">
        <f t="shared" si="3"/>
        <v>0</v>
      </c>
    </row>
    <row r="112" spans="1:11">
      <c r="A112" s="133">
        <v>13601</v>
      </c>
      <c r="B112" s="38" t="s">
        <v>175</v>
      </c>
      <c r="C112" s="39"/>
      <c r="D112" s="39"/>
      <c r="E112" s="125"/>
      <c r="F112" s="125"/>
      <c r="H112" s="126">
        <f t="shared" si="4"/>
        <v>0</v>
      </c>
      <c r="J112" s="4">
        <f t="shared" si="5"/>
        <v>7.6761999999999997</v>
      </c>
      <c r="K112" s="126">
        <f t="shared" si="3"/>
        <v>0</v>
      </c>
    </row>
    <row r="113" spans="1:11">
      <c r="A113" s="133">
        <v>14101</v>
      </c>
      <c r="B113" s="131" t="s">
        <v>179</v>
      </c>
      <c r="C113" s="39">
        <v>214272.88</v>
      </c>
      <c r="D113" s="39"/>
      <c r="E113" s="125"/>
      <c r="F113" s="125"/>
      <c r="H113" s="126">
        <f t="shared" si="4"/>
        <v>214272.88</v>
      </c>
      <c r="J113" s="4">
        <f t="shared" si="5"/>
        <v>7.6761999999999997</v>
      </c>
      <c r="K113" s="126">
        <f t="shared" si="3"/>
        <v>1644801.48</v>
      </c>
    </row>
    <row r="114" spans="1:11">
      <c r="A114" s="133">
        <v>14102</v>
      </c>
      <c r="B114" s="131" t="s">
        <v>180</v>
      </c>
      <c r="C114" s="39">
        <v>487826.74</v>
      </c>
      <c r="D114" s="39"/>
      <c r="E114" s="125"/>
      <c r="F114" s="125"/>
      <c r="H114" s="126">
        <f t="shared" si="4"/>
        <v>487826.74</v>
      </c>
      <c r="J114" s="4">
        <f t="shared" si="5"/>
        <v>7.6761999999999997</v>
      </c>
      <c r="K114" s="126">
        <f t="shared" si="3"/>
        <v>3744655.62</v>
      </c>
    </row>
    <row r="115" spans="1:11">
      <c r="A115" s="136">
        <v>14103</v>
      </c>
      <c r="B115" s="137" t="s">
        <v>481</v>
      </c>
      <c r="C115" s="129"/>
      <c r="D115" s="129"/>
      <c r="E115" s="129"/>
      <c r="F115" s="129"/>
      <c r="G115" s="130"/>
      <c r="H115" s="130">
        <f t="shared" si="4"/>
        <v>0</v>
      </c>
      <c r="J115" s="4">
        <f t="shared" si="5"/>
        <v>7.6761999999999997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39">
        <v>285936.90000000002</v>
      </c>
      <c r="D116" s="39"/>
      <c r="E116" s="125"/>
      <c r="F116" s="125"/>
      <c r="H116" s="126">
        <f t="shared" si="4"/>
        <v>285936.90000000002</v>
      </c>
      <c r="J116" s="4">
        <f t="shared" si="5"/>
        <v>7.6761999999999997</v>
      </c>
      <c r="K116" s="126">
        <f t="shared" si="3"/>
        <v>2194908.83</v>
      </c>
    </row>
    <row r="117" spans="1:11">
      <c r="A117" s="133">
        <v>15001</v>
      </c>
      <c r="B117" s="38" t="s">
        <v>182</v>
      </c>
      <c r="C117" s="39"/>
      <c r="D117" s="39"/>
      <c r="E117" s="125"/>
      <c r="F117" s="125"/>
      <c r="H117" s="126">
        <f t="shared" si="4"/>
        <v>0</v>
      </c>
      <c r="J117" s="4">
        <f t="shared" si="5"/>
        <v>7.6761999999999997</v>
      </c>
      <c r="K117" s="126">
        <f t="shared" si="3"/>
        <v>0</v>
      </c>
    </row>
    <row r="118" spans="1:11">
      <c r="A118" s="133">
        <v>15002</v>
      </c>
      <c r="B118" s="38" t="s">
        <v>183</v>
      </c>
      <c r="C118" s="39"/>
      <c r="D118" s="39"/>
      <c r="E118" s="125"/>
      <c r="F118" s="125"/>
      <c r="H118" s="126">
        <f t="shared" si="4"/>
        <v>0</v>
      </c>
      <c r="J118" s="4">
        <f t="shared" si="5"/>
        <v>7.6761999999999997</v>
      </c>
      <c r="K118" s="126">
        <f t="shared" si="3"/>
        <v>0</v>
      </c>
    </row>
    <row r="119" spans="1:11">
      <c r="A119" s="133">
        <v>15003</v>
      </c>
      <c r="B119" s="38" t="s">
        <v>184</v>
      </c>
      <c r="C119" s="39">
        <v>21617.51</v>
      </c>
      <c r="D119" s="39"/>
      <c r="E119" s="125"/>
      <c r="F119" s="125"/>
      <c r="H119" s="126">
        <f t="shared" si="4"/>
        <v>21617.51</v>
      </c>
      <c r="J119" s="4">
        <f t="shared" si="5"/>
        <v>7.6761999999999997</v>
      </c>
      <c r="K119" s="126">
        <f t="shared" si="3"/>
        <v>165940.32999999999</v>
      </c>
    </row>
    <row r="120" spans="1:11">
      <c r="A120" s="133">
        <v>15004</v>
      </c>
      <c r="B120" s="38" t="s">
        <v>243</v>
      </c>
      <c r="C120" s="39">
        <v>68735.31</v>
      </c>
      <c r="D120" s="39"/>
      <c r="E120" s="125"/>
      <c r="F120" s="125"/>
      <c r="H120" s="126">
        <f t="shared" si="4"/>
        <v>68735.31</v>
      </c>
      <c r="J120" s="4">
        <f t="shared" si="5"/>
        <v>7.6761999999999997</v>
      </c>
      <c r="K120" s="126">
        <f t="shared" si="3"/>
        <v>527625.99</v>
      </c>
    </row>
    <row r="121" spans="1:11">
      <c r="A121" s="133">
        <v>15005</v>
      </c>
      <c r="B121" s="38" t="s">
        <v>185</v>
      </c>
      <c r="C121" s="39">
        <v>39857.910000000003</v>
      </c>
      <c r="D121" s="39"/>
      <c r="E121" s="125"/>
      <c r="F121" s="125"/>
      <c r="H121" s="126">
        <f t="shared" si="4"/>
        <v>39857.910000000003</v>
      </c>
      <c r="J121" s="4">
        <f t="shared" si="5"/>
        <v>7.6761999999999997</v>
      </c>
      <c r="K121" s="126">
        <f t="shared" si="3"/>
        <v>305957.28999999998</v>
      </c>
    </row>
    <row r="122" spans="1:11">
      <c r="A122" s="133">
        <v>15006</v>
      </c>
      <c r="B122" s="38" t="s">
        <v>218</v>
      </c>
      <c r="C122" s="39"/>
      <c r="D122" s="39"/>
      <c r="E122" s="125"/>
      <c r="F122" s="125"/>
      <c r="H122" s="126">
        <f t="shared" si="4"/>
        <v>0</v>
      </c>
      <c r="J122" s="4">
        <f t="shared" si="5"/>
        <v>7.6761999999999997</v>
      </c>
      <c r="K122" s="126">
        <f t="shared" si="3"/>
        <v>0</v>
      </c>
    </row>
    <row r="123" spans="1:11">
      <c r="A123" s="133">
        <v>15007</v>
      </c>
      <c r="B123" s="38" t="s">
        <v>186</v>
      </c>
      <c r="C123" s="39"/>
      <c r="D123" s="39"/>
      <c r="E123" s="125"/>
      <c r="F123" s="125"/>
      <c r="H123" s="126">
        <f t="shared" si="4"/>
        <v>0</v>
      </c>
      <c r="J123" s="4">
        <f t="shared" si="5"/>
        <v>7.6761999999999997</v>
      </c>
      <c r="K123" s="126">
        <f t="shared" si="3"/>
        <v>0</v>
      </c>
    </row>
    <row r="124" spans="1:11">
      <c r="A124" s="133">
        <v>15008</v>
      </c>
      <c r="B124" s="38" t="s">
        <v>187</v>
      </c>
      <c r="C124" s="39"/>
      <c r="D124" s="39"/>
      <c r="E124" s="125"/>
      <c r="F124" s="125"/>
      <c r="H124" s="126">
        <f t="shared" si="4"/>
        <v>0</v>
      </c>
      <c r="J124" s="4">
        <f t="shared" si="5"/>
        <v>7.6761999999999997</v>
      </c>
      <c r="K124" s="126">
        <f t="shared" si="3"/>
        <v>0</v>
      </c>
    </row>
    <row r="125" spans="1:11">
      <c r="A125" s="133">
        <v>15009</v>
      </c>
      <c r="B125" s="38" t="s">
        <v>245</v>
      </c>
      <c r="C125" s="39"/>
      <c r="D125" s="39"/>
      <c r="E125" s="125"/>
      <c r="F125" s="125"/>
      <c r="H125" s="126">
        <f t="shared" si="4"/>
        <v>0</v>
      </c>
      <c r="J125" s="4">
        <f t="shared" si="5"/>
        <v>7.6761999999999997</v>
      </c>
      <c r="K125" s="126">
        <f t="shared" si="3"/>
        <v>0</v>
      </c>
    </row>
    <row r="126" spans="1:11">
      <c r="A126" s="133">
        <v>15010</v>
      </c>
      <c r="B126" s="38" t="s">
        <v>219</v>
      </c>
      <c r="C126" s="39"/>
      <c r="D126" s="39"/>
      <c r="E126" s="125"/>
      <c r="F126" s="125"/>
      <c r="H126" s="126">
        <f t="shared" si="4"/>
        <v>0</v>
      </c>
      <c r="J126" s="4">
        <f t="shared" si="5"/>
        <v>7.6761999999999997</v>
      </c>
      <c r="K126" s="126">
        <f t="shared" si="3"/>
        <v>0</v>
      </c>
    </row>
    <row r="127" spans="1:11">
      <c r="A127" s="133">
        <v>15011</v>
      </c>
      <c r="B127" s="38" t="s">
        <v>220</v>
      </c>
      <c r="C127" s="39"/>
      <c r="D127" s="39"/>
      <c r="E127" s="125"/>
      <c r="F127" s="125"/>
      <c r="H127" s="126">
        <f t="shared" si="4"/>
        <v>0</v>
      </c>
      <c r="J127" s="4">
        <f t="shared" si="5"/>
        <v>7.6761999999999997</v>
      </c>
      <c r="K127" s="126">
        <f t="shared" si="3"/>
        <v>0</v>
      </c>
    </row>
    <row r="128" spans="1:11">
      <c r="A128" s="133">
        <v>15012</v>
      </c>
      <c r="B128" s="38" t="s">
        <v>221</v>
      </c>
      <c r="C128" s="39"/>
      <c r="D128" s="39"/>
      <c r="E128" s="125"/>
      <c r="F128" s="125"/>
      <c r="H128" s="126">
        <f t="shared" si="4"/>
        <v>0</v>
      </c>
      <c r="J128" s="4">
        <f t="shared" si="5"/>
        <v>7.6761999999999997</v>
      </c>
      <c r="K128" s="126">
        <f t="shared" si="3"/>
        <v>0</v>
      </c>
    </row>
    <row r="129" spans="1:11">
      <c r="A129" s="133">
        <v>15013</v>
      </c>
      <c r="B129" s="38" t="s">
        <v>244</v>
      </c>
      <c r="C129" s="39">
        <v>57261.36</v>
      </c>
      <c r="D129" s="39"/>
      <c r="E129" s="125"/>
      <c r="F129" s="125"/>
      <c r="H129" s="126">
        <f t="shared" si="4"/>
        <v>57261.36</v>
      </c>
      <c r="J129" s="4">
        <f t="shared" si="5"/>
        <v>7.6761999999999997</v>
      </c>
      <c r="K129" s="126">
        <f t="shared" si="3"/>
        <v>439549.65</v>
      </c>
    </row>
    <row r="130" spans="1:11">
      <c r="A130" s="133">
        <v>15014</v>
      </c>
      <c r="B130" s="38" t="s">
        <v>188</v>
      </c>
      <c r="C130" s="39"/>
      <c r="D130" s="39"/>
      <c r="E130" s="125"/>
      <c r="F130" s="125"/>
      <c r="H130" s="126">
        <f t="shared" si="4"/>
        <v>0</v>
      </c>
      <c r="J130" s="4">
        <f t="shared" si="5"/>
        <v>7.6761999999999997</v>
      </c>
      <c r="K130" s="126">
        <f t="shared" si="3"/>
        <v>0</v>
      </c>
    </row>
    <row r="131" spans="1:11">
      <c r="A131" s="133">
        <v>15015</v>
      </c>
      <c r="B131" s="38" t="s">
        <v>189</v>
      </c>
      <c r="C131" s="39"/>
      <c r="D131" s="39"/>
      <c r="E131" s="125"/>
      <c r="F131" s="125"/>
      <c r="H131" s="126">
        <f t="shared" si="4"/>
        <v>0</v>
      </c>
      <c r="J131" s="4">
        <f t="shared" si="5"/>
        <v>7.6761999999999997</v>
      </c>
      <c r="K131" s="126">
        <f t="shared" si="3"/>
        <v>0</v>
      </c>
    </row>
    <row r="132" spans="1:11">
      <c r="A132" s="136">
        <v>15016</v>
      </c>
      <c r="B132" s="128" t="s">
        <v>241</v>
      </c>
      <c r="C132" s="192"/>
      <c r="D132" s="192"/>
      <c r="E132" s="129"/>
      <c r="F132" s="129"/>
      <c r="G132" s="130"/>
      <c r="H132" s="130">
        <f t="shared" si="4"/>
        <v>0</v>
      </c>
      <c r="J132" s="4">
        <f t="shared" si="5"/>
        <v>7.6761999999999997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39"/>
      <c r="D133" s="39"/>
      <c r="E133" s="125"/>
      <c r="F133" s="125"/>
      <c r="H133" s="126">
        <f t="shared" si="4"/>
        <v>0</v>
      </c>
      <c r="J133" s="4">
        <f t="shared" si="5"/>
        <v>7.6761999999999997</v>
      </c>
      <c r="K133" s="126">
        <f t="shared" si="3"/>
        <v>0</v>
      </c>
    </row>
    <row r="134" spans="1:11">
      <c r="A134" s="135">
        <v>15018</v>
      </c>
      <c r="B134" s="138" t="s">
        <v>223</v>
      </c>
      <c r="C134" s="39"/>
      <c r="D134" s="39"/>
      <c r="E134" s="125"/>
      <c r="F134" s="125"/>
      <c r="H134" s="126">
        <f t="shared" si="4"/>
        <v>0</v>
      </c>
      <c r="J134" s="4">
        <f t="shared" si="5"/>
        <v>7.6761999999999997</v>
      </c>
      <c r="K134" s="126">
        <f t="shared" si="3"/>
        <v>0</v>
      </c>
    </row>
    <row r="135" spans="1:11">
      <c r="A135" s="139"/>
      <c r="B135" s="140" t="s">
        <v>482</v>
      </c>
      <c r="C135" s="39"/>
      <c r="D135" s="39"/>
      <c r="E135" s="125"/>
      <c r="F135" s="125"/>
      <c r="H135" s="126">
        <f t="shared" si="4"/>
        <v>0</v>
      </c>
      <c r="J135" s="4">
        <f t="shared" si="5"/>
        <v>7.6761999999999997</v>
      </c>
      <c r="K135" s="126">
        <f t="shared" si="3"/>
        <v>0</v>
      </c>
    </row>
    <row r="136" spans="1:11">
      <c r="A136" s="133">
        <v>15101</v>
      </c>
      <c r="B136" s="38" t="s">
        <v>207</v>
      </c>
      <c r="C136" s="39"/>
      <c r="D136" s="39"/>
      <c r="E136" s="125"/>
      <c r="F136" s="125"/>
      <c r="H136" s="126">
        <f t="shared" si="4"/>
        <v>0</v>
      </c>
      <c r="J136" s="4">
        <f t="shared" si="5"/>
        <v>7.6761999999999997</v>
      </c>
      <c r="K136" s="126">
        <f t="shared" ref="K136:K199" si="6">ROUND(H136*J136,2)</f>
        <v>0</v>
      </c>
    </row>
    <row r="137" spans="1:11">
      <c r="A137" s="133">
        <v>15102</v>
      </c>
      <c r="B137" s="38" t="s">
        <v>208</v>
      </c>
      <c r="C137" s="39"/>
      <c r="D137" s="39"/>
      <c r="E137" s="125"/>
      <c r="F137" s="125"/>
      <c r="H137" s="126">
        <f t="shared" si="4"/>
        <v>0</v>
      </c>
      <c r="J137" s="4">
        <f t="shared" ref="J137:J200" si="7">J136</f>
        <v>7.6761999999999997</v>
      </c>
      <c r="K137" s="126">
        <f t="shared" si="6"/>
        <v>0</v>
      </c>
    </row>
    <row r="138" spans="1:11">
      <c r="A138" s="133">
        <v>15103</v>
      </c>
      <c r="B138" s="38" t="s">
        <v>209</v>
      </c>
      <c r="C138" s="39"/>
      <c r="D138" s="39"/>
      <c r="E138" s="125"/>
      <c r="F138" s="125"/>
      <c r="H138" s="126">
        <f t="shared" si="4"/>
        <v>0</v>
      </c>
      <c r="J138" s="4">
        <f t="shared" si="7"/>
        <v>7.6761999999999997</v>
      </c>
      <c r="K138" s="126">
        <f t="shared" si="6"/>
        <v>0</v>
      </c>
    </row>
    <row r="139" spans="1:11">
      <c r="A139" s="133">
        <v>15104</v>
      </c>
      <c r="B139" s="38" t="s">
        <v>210</v>
      </c>
      <c r="C139" s="39"/>
      <c r="D139" s="39"/>
      <c r="E139" s="125"/>
      <c r="F139" s="125"/>
      <c r="H139" s="126">
        <f t="shared" ref="H139:H202" si="8">ROUND(C139-D139+E139-F139,2)</f>
        <v>0</v>
      </c>
      <c r="J139" s="4">
        <f t="shared" si="7"/>
        <v>7.6761999999999997</v>
      </c>
      <c r="K139" s="126">
        <f t="shared" si="6"/>
        <v>0</v>
      </c>
    </row>
    <row r="140" spans="1:11">
      <c r="A140" s="133">
        <v>15105</v>
      </c>
      <c r="B140" s="38" t="s">
        <v>211</v>
      </c>
      <c r="C140" s="39"/>
      <c r="D140" s="39"/>
      <c r="E140" s="125"/>
      <c r="F140" s="125"/>
      <c r="H140" s="126">
        <f t="shared" si="8"/>
        <v>0</v>
      </c>
      <c r="J140" s="4">
        <f t="shared" si="7"/>
        <v>7.6761999999999997</v>
      </c>
      <c r="K140" s="126">
        <f t="shared" si="6"/>
        <v>0</v>
      </c>
    </row>
    <row r="141" spans="1:11">
      <c r="A141" s="133">
        <v>15106</v>
      </c>
      <c r="B141" s="38" t="s">
        <v>212</v>
      </c>
      <c r="C141" s="39"/>
      <c r="D141" s="39"/>
      <c r="E141" s="125"/>
      <c r="F141" s="125"/>
      <c r="H141" s="126">
        <f t="shared" si="8"/>
        <v>0</v>
      </c>
      <c r="J141" s="4">
        <f t="shared" si="7"/>
        <v>7.6761999999999997</v>
      </c>
      <c r="K141" s="126">
        <f t="shared" si="6"/>
        <v>0</v>
      </c>
    </row>
    <row r="142" spans="1:11">
      <c r="A142" s="133">
        <v>15107</v>
      </c>
      <c r="B142" s="38" t="s">
        <v>213</v>
      </c>
      <c r="C142" s="39"/>
      <c r="D142" s="39"/>
      <c r="E142" s="125"/>
      <c r="F142" s="125"/>
      <c r="H142" s="126">
        <f t="shared" si="8"/>
        <v>0</v>
      </c>
      <c r="J142" s="4">
        <f t="shared" si="7"/>
        <v>7.6761999999999997</v>
      </c>
      <c r="K142" s="126">
        <f t="shared" si="6"/>
        <v>0</v>
      </c>
    </row>
    <row r="143" spans="1:11">
      <c r="A143" s="133">
        <v>15108</v>
      </c>
      <c r="B143" s="38" t="s">
        <v>214</v>
      </c>
      <c r="C143" s="39"/>
      <c r="D143" s="39"/>
      <c r="E143" s="125"/>
      <c r="F143" s="125"/>
      <c r="H143" s="126">
        <f t="shared" si="8"/>
        <v>0</v>
      </c>
      <c r="J143" s="4">
        <f t="shared" si="7"/>
        <v>7.6761999999999997</v>
      </c>
      <c r="K143" s="126">
        <f t="shared" si="6"/>
        <v>0</v>
      </c>
    </row>
    <row r="144" spans="1:11">
      <c r="A144" s="133">
        <v>15109</v>
      </c>
      <c r="B144" s="38" t="s">
        <v>215</v>
      </c>
      <c r="C144" s="39"/>
      <c r="D144" s="39"/>
      <c r="E144" s="125"/>
      <c r="F144" s="125"/>
      <c r="H144" s="126">
        <f t="shared" si="8"/>
        <v>0</v>
      </c>
      <c r="J144" s="4">
        <f t="shared" si="7"/>
        <v>7.6761999999999997</v>
      </c>
      <c r="K144" s="126">
        <f t="shared" si="6"/>
        <v>0</v>
      </c>
    </row>
    <row r="145" spans="1:11">
      <c r="A145" s="133">
        <v>15110</v>
      </c>
      <c r="B145" s="38" t="s">
        <v>190</v>
      </c>
      <c r="C145" s="39"/>
      <c r="D145" s="39"/>
      <c r="E145" s="125"/>
      <c r="F145" s="125"/>
      <c r="H145" s="126">
        <f t="shared" si="8"/>
        <v>0</v>
      </c>
      <c r="J145" s="4">
        <f t="shared" si="7"/>
        <v>7.6761999999999997</v>
      </c>
      <c r="K145" s="126">
        <f t="shared" si="6"/>
        <v>0</v>
      </c>
    </row>
    <row r="146" spans="1:11">
      <c r="A146" s="133">
        <v>15111</v>
      </c>
      <c r="B146" s="38" t="s">
        <v>191</v>
      </c>
      <c r="C146" s="39"/>
      <c r="D146" s="39"/>
      <c r="E146" s="125"/>
      <c r="F146" s="125"/>
      <c r="H146" s="126">
        <f t="shared" si="8"/>
        <v>0</v>
      </c>
      <c r="J146" s="4">
        <f t="shared" si="7"/>
        <v>7.6761999999999997</v>
      </c>
      <c r="K146" s="126">
        <f t="shared" si="6"/>
        <v>0</v>
      </c>
    </row>
    <row r="147" spans="1:11">
      <c r="A147" s="133">
        <v>15112</v>
      </c>
      <c r="B147" s="38" t="s">
        <v>192</v>
      </c>
      <c r="C147" s="39"/>
      <c r="D147" s="39"/>
      <c r="E147" s="125"/>
      <c r="F147" s="125"/>
      <c r="H147" s="126">
        <f t="shared" si="8"/>
        <v>0</v>
      </c>
      <c r="J147" s="4">
        <f t="shared" si="7"/>
        <v>7.6761999999999997</v>
      </c>
      <c r="K147" s="126">
        <f t="shared" si="6"/>
        <v>0</v>
      </c>
    </row>
    <row r="148" spans="1:11">
      <c r="A148" s="133">
        <v>15113</v>
      </c>
      <c r="B148" s="38" t="s">
        <v>193</v>
      </c>
      <c r="C148" s="39"/>
      <c r="D148" s="39"/>
      <c r="E148" s="125"/>
      <c r="F148" s="125"/>
      <c r="H148" s="126">
        <f t="shared" si="8"/>
        <v>0</v>
      </c>
      <c r="J148" s="4">
        <f t="shared" si="7"/>
        <v>7.6761999999999997</v>
      </c>
      <c r="K148" s="126">
        <f t="shared" si="6"/>
        <v>0</v>
      </c>
    </row>
    <row r="149" spans="1:11">
      <c r="A149" s="133">
        <v>15114</v>
      </c>
      <c r="B149" s="38" t="s">
        <v>216</v>
      </c>
      <c r="C149" s="39"/>
      <c r="D149" s="39"/>
      <c r="E149" s="125"/>
      <c r="F149" s="125"/>
      <c r="H149" s="126">
        <f t="shared" si="8"/>
        <v>0</v>
      </c>
      <c r="J149" s="4">
        <f t="shared" si="7"/>
        <v>7.6761999999999997</v>
      </c>
      <c r="K149" s="126">
        <f t="shared" si="6"/>
        <v>0</v>
      </c>
    </row>
    <row r="150" spans="1:11">
      <c r="A150" s="133">
        <v>15115</v>
      </c>
      <c r="B150" s="38" t="s">
        <v>194</v>
      </c>
      <c r="C150" s="39"/>
      <c r="D150" s="39"/>
      <c r="E150" s="125"/>
      <c r="F150" s="125"/>
      <c r="H150" s="126">
        <f t="shared" si="8"/>
        <v>0</v>
      </c>
      <c r="J150" s="4">
        <f t="shared" si="7"/>
        <v>7.6761999999999997</v>
      </c>
      <c r="K150" s="126">
        <f t="shared" si="6"/>
        <v>0</v>
      </c>
    </row>
    <row r="151" spans="1:11">
      <c r="A151" s="133">
        <v>15116</v>
      </c>
      <c r="B151" s="38" t="s">
        <v>195</v>
      </c>
      <c r="C151" s="39"/>
      <c r="D151" s="39"/>
      <c r="E151" s="125"/>
      <c r="F151" s="125"/>
      <c r="H151" s="126">
        <f t="shared" si="8"/>
        <v>0</v>
      </c>
      <c r="J151" s="4">
        <f t="shared" si="7"/>
        <v>7.6761999999999997</v>
      </c>
      <c r="K151" s="126">
        <f t="shared" si="6"/>
        <v>0</v>
      </c>
    </row>
    <row r="152" spans="1:11">
      <c r="A152" s="133">
        <v>15117</v>
      </c>
      <c r="B152" s="38" t="s">
        <v>196</v>
      </c>
      <c r="C152" s="39"/>
      <c r="D152" s="39"/>
      <c r="E152" s="125"/>
      <c r="F152" s="125"/>
      <c r="H152" s="126">
        <f t="shared" si="8"/>
        <v>0</v>
      </c>
      <c r="J152" s="4">
        <f t="shared" si="7"/>
        <v>7.6761999999999997</v>
      </c>
      <c r="K152" s="126">
        <f t="shared" si="6"/>
        <v>0</v>
      </c>
    </row>
    <row r="153" spans="1:11">
      <c r="A153" s="133">
        <v>15118</v>
      </c>
      <c r="B153" s="38" t="s">
        <v>197</v>
      </c>
      <c r="C153" s="39"/>
      <c r="D153" s="39"/>
      <c r="E153" s="125"/>
      <c r="F153" s="125"/>
      <c r="H153" s="126">
        <f t="shared" si="8"/>
        <v>0</v>
      </c>
      <c r="J153" s="4">
        <f t="shared" si="7"/>
        <v>7.6761999999999997</v>
      </c>
      <c r="K153" s="126">
        <f t="shared" si="6"/>
        <v>0</v>
      </c>
    </row>
    <row r="154" spans="1:11">
      <c r="A154" s="133">
        <v>15119</v>
      </c>
      <c r="B154" s="38" t="s">
        <v>198</v>
      </c>
      <c r="C154" s="39"/>
      <c r="D154" s="39"/>
      <c r="E154" s="125"/>
      <c r="F154" s="125"/>
      <c r="H154" s="126">
        <f t="shared" si="8"/>
        <v>0</v>
      </c>
      <c r="J154" s="4">
        <f t="shared" si="7"/>
        <v>7.6761999999999997</v>
      </c>
      <c r="K154" s="126">
        <f t="shared" si="6"/>
        <v>0</v>
      </c>
    </row>
    <row r="155" spans="1:11">
      <c r="A155" s="133">
        <v>15120</v>
      </c>
      <c r="B155" s="38" t="s">
        <v>199</v>
      </c>
      <c r="C155" s="39"/>
      <c r="D155" s="39"/>
      <c r="E155" s="125"/>
      <c r="F155" s="125"/>
      <c r="H155" s="126">
        <f t="shared" si="8"/>
        <v>0</v>
      </c>
      <c r="J155" s="4">
        <f t="shared" si="7"/>
        <v>7.6761999999999997</v>
      </c>
      <c r="K155" s="126">
        <f t="shared" si="6"/>
        <v>0</v>
      </c>
    </row>
    <row r="156" spans="1:11">
      <c r="A156" s="133">
        <v>15121</v>
      </c>
      <c r="B156" s="38" t="s">
        <v>200</v>
      </c>
      <c r="C156" s="39"/>
      <c r="D156" s="39"/>
      <c r="E156" s="125"/>
      <c r="F156" s="125"/>
      <c r="H156" s="126">
        <f t="shared" si="8"/>
        <v>0</v>
      </c>
      <c r="J156" s="4">
        <f t="shared" si="7"/>
        <v>7.6761999999999997</v>
      </c>
      <c r="K156" s="126">
        <f t="shared" si="6"/>
        <v>0</v>
      </c>
    </row>
    <row r="157" spans="1:11">
      <c r="A157" s="133">
        <v>15122</v>
      </c>
      <c r="B157" s="38" t="s">
        <v>201</v>
      </c>
      <c r="C157" s="39"/>
      <c r="D157" s="39"/>
      <c r="E157" s="125"/>
      <c r="F157" s="125"/>
      <c r="H157" s="126">
        <f t="shared" si="8"/>
        <v>0</v>
      </c>
      <c r="J157" s="4">
        <f t="shared" si="7"/>
        <v>7.6761999999999997</v>
      </c>
      <c r="K157" s="126">
        <f t="shared" si="6"/>
        <v>0</v>
      </c>
    </row>
    <row r="158" spans="1:11">
      <c r="A158" s="133">
        <v>15123</v>
      </c>
      <c r="B158" s="38" t="s">
        <v>202</v>
      </c>
      <c r="C158" s="39"/>
      <c r="D158" s="39"/>
      <c r="E158" s="125"/>
      <c r="F158" s="125"/>
      <c r="H158" s="126">
        <f t="shared" si="8"/>
        <v>0</v>
      </c>
      <c r="J158" s="4">
        <f t="shared" si="7"/>
        <v>7.6761999999999997</v>
      </c>
      <c r="K158" s="126">
        <f t="shared" si="6"/>
        <v>0</v>
      </c>
    </row>
    <row r="159" spans="1:11">
      <c r="A159" s="133">
        <v>15124</v>
      </c>
      <c r="B159" s="38" t="s">
        <v>203</v>
      </c>
      <c r="C159" s="39"/>
      <c r="D159" s="39"/>
      <c r="E159" s="125"/>
      <c r="F159" s="125"/>
      <c r="H159" s="126">
        <f t="shared" si="8"/>
        <v>0</v>
      </c>
      <c r="J159" s="4">
        <f t="shared" si="7"/>
        <v>7.6761999999999997</v>
      </c>
      <c r="K159" s="126">
        <f t="shared" si="6"/>
        <v>0</v>
      </c>
    </row>
    <row r="160" spans="1:11">
      <c r="A160" s="133">
        <v>15125</v>
      </c>
      <c r="B160" s="38" t="s">
        <v>204</v>
      </c>
      <c r="C160" s="39"/>
      <c r="D160" s="39"/>
      <c r="E160" s="125"/>
      <c r="F160" s="125"/>
      <c r="H160" s="126">
        <f t="shared" si="8"/>
        <v>0</v>
      </c>
      <c r="J160" s="4">
        <f t="shared" si="7"/>
        <v>7.6761999999999997</v>
      </c>
      <c r="K160" s="126">
        <f t="shared" si="6"/>
        <v>0</v>
      </c>
    </row>
    <row r="161" spans="1:11">
      <c r="A161" s="133">
        <v>15126</v>
      </c>
      <c r="B161" s="38" t="s">
        <v>205</v>
      </c>
      <c r="C161" s="39"/>
      <c r="D161" s="39"/>
      <c r="E161" s="125"/>
      <c r="F161" s="125"/>
      <c r="H161" s="126">
        <f t="shared" si="8"/>
        <v>0</v>
      </c>
      <c r="J161" s="4">
        <f t="shared" si="7"/>
        <v>7.6761999999999997</v>
      </c>
      <c r="K161" s="126">
        <f t="shared" si="6"/>
        <v>0</v>
      </c>
    </row>
    <row r="162" spans="1:11">
      <c r="A162" s="133">
        <v>15136</v>
      </c>
      <c r="B162" s="38" t="s">
        <v>217</v>
      </c>
      <c r="C162" s="39"/>
      <c r="D162" s="39"/>
      <c r="E162" s="125"/>
      <c r="F162" s="125"/>
      <c r="H162" s="126">
        <f t="shared" si="8"/>
        <v>0</v>
      </c>
      <c r="J162" s="4">
        <f t="shared" si="7"/>
        <v>7.6761999999999997</v>
      </c>
      <c r="K162" s="126">
        <f t="shared" si="6"/>
        <v>0</v>
      </c>
    </row>
    <row r="163" spans="1:11">
      <c r="A163" s="135">
        <v>15137</v>
      </c>
      <c r="B163" s="38" t="s">
        <v>206</v>
      </c>
      <c r="C163" s="39"/>
      <c r="D163" s="39"/>
      <c r="E163" s="125"/>
      <c r="F163" s="125"/>
      <c r="H163" s="126">
        <f t="shared" si="8"/>
        <v>0</v>
      </c>
      <c r="J163" s="4">
        <f t="shared" si="7"/>
        <v>7.6761999999999997</v>
      </c>
      <c r="K163" s="126">
        <f t="shared" si="6"/>
        <v>0</v>
      </c>
    </row>
    <row r="164" spans="1:11">
      <c r="A164" s="136">
        <v>21000</v>
      </c>
      <c r="B164" s="128" t="s">
        <v>483</v>
      </c>
      <c r="C164" s="129"/>
      <c r="D164" s="129">
        <v>291727.86</v>
      </c>
      <c r="E164" s="129"/>
      <c r="F164" s="129"/>
      <c r="G164" s="130"/>
      <c r="H164" s="130">
        <f t="shared" si="8"/>
        <v>-291727.86</v>
      </c>
      <c r="J164" s="4">
        <f t="shared" si="7"/>
        <v>7.6761999999999997</v>
      </c>
      <c r="K164" s="130">
        <f t="shared" si="6"/>
        <v>-2239361.4</v>
      </c>
    </row>
    <row r="165" spans="1:11">
      <c r="A165" s="133">
        <v>21001</v>
      </c>
      <c r="B165" s="38" t="s">
        <v>256</v>
      </c>
      <c r="C165" s="39"/>
      <c r="D165" s="39"/>
      <c r="E165" s="125"/>
      <c r="F165" s="125"/>
      <c r="H165" s="126">
        <f t="shared" si="8"/>
        <v>0</v>
      </c>
      <c r="J165" s="4">
        <f t="shared" si="7"/>
        <v>7.6761999999999997</v>
      </c>
      <c r="K165" s="126">
        <f t="shared" si="6"/>
        <v>0</v>
      </c>
    </row>
    <row r="166" spans="1:11" s="132" customFormat="1">
      <c r="A166" s="133">
        <v>21002</v>
      </c>
      <c r="B166" s="38" t="s">
        <v>294</v>
      </c>
      <c r="C166" s="39"/>
      <c r="D166" s="39"/>
      <c r="E166" s="125"/>
      <c r="F166" s="125"/>
      <c r="G166" s="34"/>
      <c r="H166" s="126">
        <f t="shared" si="8"/>
        <v>0</v>
      </c>
      <c r="J166" s="4">
        <f t="shared" si="7"/>
        <v>7.6761999999999997</v>
      </c>
      <c r="K166" s="126">
        <f t="shared" si="6"/>
        <v>0</v>
      </c>
    </row>
    <row r="167" spans="1:11">
      <c r="A167" s="133">
        <v>22001</v>
      </c>
      <c r="B167" s="131" t="s">
        <v>179</v>
      </c>
      <c r="C167" s="39"/>
      <c r="D167" s="39"/>
      <c r="E167" s="125"/>
      <c r="F167" s="125"/>
      <c r="H167" s="126">
        <f t="shared" si="8"/>
        <v>0</v>
      </c>
      <c r="J167" s="4">
        <f t="shared" si="7"/>
        <v>7.6761999999999997</v>
      </c>
      <c r="K167" s="126">
        <f t="shared" si="6"/>
        <v>0</v>
      </c>
    </row>
    <row r="168" spans="1:11">
      <c r="A168" s="133">
        <v>22002</v>
      </c>
      <c r="B168" s="131" t="s">
        <v>180</v>
      </c>
      <c r="C168" s="39"/>
      <c r="D168" s="39">
        <v>91063.54</v>
      </c>
      <c r="E168" s="125"/>
      <c r="F168" s="125"/>
      <c r="H168" s="126">
        <f t="shared" si="8"/>
        <v>-91063.54</v>
      </c>
      <c r="J168" s="4">
        <f t="shared" si="7"/>
        <v>7.6761999999999997</v>
      </c>
      <c r="K168" s="126">
        <f t="shared" si="6"/>
        <v>-699021.95</v>
      </c>
    </row>
    <row r="169" spans="1:11">
      <c r="A169" s="133">
        <v>22101</v>
      </c>
      <c r="B169" s="38" t="s">
        <v>247</v>
      </c>
      <c r="C169" s="39"/>
      <c r="D169" s="39"/>
      <c r="E169" s="125"/>
      <c r="F169" s="125"/>
      <c r="H169" s="126">
        <f t="shared" si="8"/>
        <v>0</v>
      </c>
      <c r="J169" s="4">
        <f t="shared" si="7"/>
        <v>7.6761999999999997</v>
      </c>
      <c r="K169" s="126">
        <f t="shared" si="6"/>
        <v>0</v>
      </c>
    </row>
    <row r="170" spans="1:11">
      <c r="A170" s="133">
        <v>23001</v>
      </c>
      <c r="B170" s="38" t="s">
        <v>246</v>
      </c>
      <c r="C170" s="39"/>
      <c r="D170" s="39"/>
      <c r="E170" s="125"/>
      <c r="F170" s="125"/>
      <c r="H170" s="126">
        <f t="shared" si="8"/>
        <v>0</v>
      </c>
      <c r="J170" s="4">
        <f t="shared" si="7"/>
        <v>7.6761999999999997</v>
      </c>
      <c r="K170" s="126">
        <f t="shared" si="6"/>
        <v>0</v>
      </c>
    </row>
    <row r="171" spans="1:11">
      <c r="A171" s="133">
        <v>25001</v>
      </c>
      <c r="B171" s="38" t="s">
        <v>248</v>
      </c>
      <c r="C171" s="39"/>
      <c r="D171" s="39">
        <v>905485.61</v>
      </c>
      <c r="E171" s="125"/>
      <c r="F171" s="125"/>
      <c r="H171" s="126">
        <f t="shared" si="8"/>
        <v>-905485.61</v>
      </c>
      <c r="J171" s="4">
        <f t="shared" si="7"/>
        <v>7.6761999999999997</v>
      </c>
      <c r="K171" s="126">
        <f t="shared" si="6"/>
        <v>-6950688.6399999997</v>
      </c>
    </row>
    <row r="172" spans="1:11">
      <c r="A172" s="133">
        <v>25002</v>
      </c>
      <c r="B172" s="38" t="s">
        <v>249</v>
      </c>
      <c r="C172" s="39"/>
      <c r="D172" s="39"/>
      <c r="E172" s="125"/>
      <c r="F172" s="125"/>
      <c r="H172" s="126">
        <f t="shared" si="8"/>
        <v>0</v>
      </c>
      <c r="J172" s="4">
        <f t="shared" si="7"/>
        <v>7.6761999999999997</v>
      </c>
      <c r="K172" s="126">
        <f t="shared" si="6"/>
        <v>0</v>
      </c>
    </row>
    <row r="173" spans="1:11">
      <c r="A173" s="133">
        <v>25003</v>
      </c>
      <c r="B173" s="38" t="s">
        <v>250</v>
      </c>
      <c r="C173" s="39"/>
      <c r="D173" s="39"/>
      <c r="E173" s="125"/>
      <c r="F173" s="125"/>
      <c r="H173" s="126">
        <f t="shared" si="8"/>
        <v>0</v>
      </c>
      <c r="J173" s="4">
        <f t="shared" si="7"/>
        <v>7.6761999999999997</v>
      </c>
      <c r="K173" s="126">
        <f t="shared" si="6"/>
        <v>0</v>
      </c>
    </row>
    <row r="174" spans="1:11">
      <c r="A174" s="133">
        <v>25004</v>
      </c>
      <c r="B174" s="38" t="s">
        <v>251</v>
      </c>
      <c r="C174" s="39"/>
      <c r="D174" s="39">
        <v>341266.69</v>
      </c>
      <c r="E174" s="125"/>
      <c r="F174" s="125"/>
      <c r="H174" s="126">
        <f t="shared" si="8"/>
        <v>-341266.69</v>
      </c>
      <c r="J174" s="4">
        <f t="shared" si="7"/>
        <v>7.6761999999999997</v>
      </c>
      <c r="K174" s="126">
        <f t="shared" si="6"/>
        <v>-2619631.37</v>
      </c>
    </row>
    <row r="175" spans="1:11">
      <c r="A175" s="133">
        <v>25005</v>
      </c>
      <c r="B175" s="38" t="s">
        <v>252</v>
      </c>
      <c r="C175" s="39"/>
      <c r="D175" s="39">
        <v>58726.02</v>
      </c>
      <c r="E175" s="125"/>
      <c r="F175" s="125"/>
      <c r="H175" s="126">
        <f t="shared" si="8"/>
        <v>-58726.02</v>
      </c>
      <c r="J175" s="4">
        <f t="shared" si="7"/>
        <v>7.6761999999999997</v>
      </c>
      <c r="K175" s="126">
        <f t="shared" si="6"/>
        <v>-450792.67</v>
      </c>
    </row>
    <row r="176" spans="1:11">
      <c r="A176" s="133">
        <v>25006</v>
      </c>
      <c r="B176" s="38" t="s">
        <v>483</v>
      </c>
      <c r="C176" s="39"/>
      <c r="D176" s="39">
        <v>226347.72</v>
      </c>
      <c r="E176" s="125"/>
      <c r="F176" s="125"/>
      <c r="H176" s="126">
        <f t="shared" si="8"/>
        <v>-226347.72</v>
      </c>
      <c r="J176" s="4">
        <f t="shared" si="7"/>
        <v>7.6761999999999997</v>
      </c>
      <c r="K176" s="126">
        <f t="shared" si="6"/>
        <v>-1737490.37</v>
      </c>
    </row>
    <row r="177" spans="1:11">
      <c r="A177" s="133">
        <v>25007</v>
      </c>
      <c r="B177" s="38" t="s">
        <v>286</v>
      </c>
      <c r="C177" s="39"/>
      <c r="D177" s="39">
        <v>447927.58</v>
      </c>
      <c r="E177" s="125"/>
      <c r="F177" s="125"/>
      <c r="H177" s="126">
        <f t="shared" si="8"/>
        <v>-447927.58</v>
      </c>
      <c r="J177" s="4">
        <f t="shared" si="7"/>
        <v>7.6761999999999997</v>
      </c>
      <c r="K177" s="126">
        <f t="shared" si="6"/>
        <v>-3438381.69</v>
      </c>
    </row>
    <row r="178" spans="1:11">
      <c r="A178" s="133">
        <v>25008</v>
      </c>
      <c r="B178" s="131" t="s">
        <v>287</v>
      </c>
      <c r="C178" s="39"/>
      <c r="D178" s="39">
        <v>11597.96</v>
      </c>
      <c r="E178" s="125"/>
      <c r="F178" s="125"/>
      <c r="H178" s="126">
        <f t="shared" si="8"/>
        <v>-11597.96</v>
      </c>
      <c r="J178" s="4">
        <f t="shared" si="7"/>
        <v>7.6761999999999997</v>
      </c>
      <c r="K178" s="126">
        <f t="shared" si="6"/>
        <v>-89028.26</v>
      </c>
    </row>
    <row r="179" spans="1:11">
      <c r="A179" s="133">
        <v>25009</v>
      </c>
      <c r="B179" s="131" t="s">
        <v>288</v>
      </c>
      <c r="C179" s="39"/>
      <c r="D179" s="39"/>
      <c r="E179" s="125"/>
      <c r="F179" s="125"/>
      <c r="H179" s="126">
        <f t="shared" si="8"/>
        <v>0</v>
      </c>
      <c r="J179" s="4">
        <f t="shared" si="7"/>
        <v>7.6761999999999997</v>
      </c>
      <c r="K179" s="126">
        <f t="shared" si="6"/>
        <v>0</v>
      </c>
    </row>
    <row r="180" spans="1:11">
      <c r="A180" s="133">
        <f>A179+1</f>
        <v>25010</v>
      </c>
      <c r="B180" s="38" t="s">
        <v>253</v>
      </c>
      <c r="C180" s="39"/>
      <c r="D180" s="39"/>
      <c r="E180" s="125"/>
      <c r="F180" s="125"/>
      <c r="H180" s="126">
        <f t="shared" si="8"/>
        <v>0</v>
      </c>
      <c r="J180" s="4">
        <f t="shared" si="7"/>
        <v>7.6761999999999997</v>
      </c>
      <c r="K180" s="126">
        <f t="shared" si="6"/>
        <v>0</v>
      </c>
    </row>
    <row r="181" spans="1:11">
      <c r="A181" s="133">
        <v>25011</v>
      </c>
      <c r="B181" s="131" t="s">
        <v>289</v>
      </c>
      <c r="C181" s="39"/>
      <c r="D181" s="39"/>
      <c r="E181" s="125"/>
      <c r="F181" s="125"/>
      <c r="H181" s="126">
        <f t="shared" si="8"/>
        <v>0</v>
      </c>
      <c r="J181" s="4">
        <f t="shared" si="7"/>
        <v>7.6761999999999997</v>
      </c>
      <c r="K181" s="126">
        <f t="shared" si="6"/>
        <v>0</v>
      </c>
    </row>
    <row r="182" spans="1:11">
      <c r="A182" s="133">
        <v>25012</v>
      </c>
      <c r="B182" s="38" t="s">
        <v>242</v>
      </c>
      <c r="C182" s="39"/>
      <c r="D182" s="191"/>
      <c r="E182" s="125"/>
      <c r="F182" s="125"/>
      <c r="H182" s="126">
        <f t="shared" si="8"/>
        <v>0</v>
      </c>
      <c r="J182" s="4">
        <f t="shared" si="7"/>
        <v>7.6761999999999997</v>
      </c>
      <c r="K182" s="126">
        <f t="shared" si="6"/>
        <v>0</v>
      </c>
    </row>
    <row r="183" spans="1:11">
      <c r="A183" s="133">
        <v>25013</v>
      </c>
      <c r="B183" s="38" t="s">
        <v>292</v>
      </c>
      <c r="C183" s="39"/>
      <c r="D183" s="39"/>
      <c r="E183" s="125"/>
      <c r="F183" s="125"/>
      <c r="H183" s="126">
        <f t="shared" si="8"/>
        <v>0</v>
      </c>
      <c r="J183" s="4">
        <f t="shared" si="7"/>
        <v>7.6761999999999997</v>
      </c>
      <c r="K183" s="126">
        <f t="shared" si="6"/>
        <v>0</v>
      </c>
    </row>
    <row r="184" spans="1:11">
      <c r="A184" s="135">
        <v>25014</v>
      </c>
      <c r="B184" s="138" t="s">
        <v>293</v>
      </c>
      <c r="C184" s="39"/>
      <c r="D184" s="39"/>
      <c r="E184" s="125"/>
      <c r="F184" s="125"/>
      <c r="H184" s="126">
        <f t="shared" si="8"/>
        <v>0</v>
      </c>
      <c r="J184" s="4">
        <f t="shared" si="7"/>
        <v>7.6761999999999997</v>
      </c>
      <c r="K184" s="126">
        <f t="shared" si="6"/>
        <v>0</v>
      </c>
    </row>
    <row r="185" spans="1:11">
      <c r="A185" s="135">
        <v>25015</v>
      </c>
      <c r="B185" s="138" t="s">
        <v>290</v>
      </c>
      <c r="C185" s="39"/>
      <c r="D185" s="39"/>
      <c r="E185" s="125"/>
      <c r="F185" s="125"/>
      <c r="H185" s="126">
        <f t="shared" si="8"/>
        <v>0</v>
      </c>
      <c r="J185" s="4">
        <f t="shared" si="7"/>
        <v>7.6761999999999997</v>
      </c>
      <c r="K185" s="126">
        <f t="shared" si="6"/>
        <v>0</v>
      </c>
    </row>
    <row r="186" spans="1:11">
      <c r="A186" s="135">
        <v>25016</v>
      </c>
      <c r="B186" s="138" t="s">
        <v>291</v>
      </c>
      <c r="C186" s="39"/>
      <c r="D186" s="39"/>
      <c r="E186" s="125"/>
      <c r="F186" s="125"/>
      <c r="H186" s="126">
        <f t="shared" si="8"/>
        <v>0</v>
      </c>
      <c r="J186" s="4">
        <f t="shared" si="7"/>
        <v>7.6761999999999997</v>
      </c>
      <c r="K186" s="126">
        <f t="shared" si="6"/>
        <v>0</v>
      </c>
    </row>
    <row r="187" spans="1:11">
      <c r="A187" s="139"/>
      <c r="B187" s="140" t="s">
        <v>484</v>
      </c>
      <c r="C187" s="39"/>
      <c r="D187" s="39"/>
      <c r="E187" s="125"/>
      <c r="F187" s="125"/>
      <c r="H187" s="126">
        <f t="shared" si="8"/>
        <v>0</v>
      </c>
      <c r="J187" s="4">
        <f t="shared" si="7"/>
        <v>7.6761999999999997</v>
      </c>
      <c r="K187" s="126">
        <f t="shared" si="6"/>
        <v>0</v>
      </c>
    </row>
    <row r="188" spans="1:11">
      <c r="A188" s="133" t="s">
        <v>275</v>
      </c>
      <c r="B188" s="38" t="s">
        <v>207</v>
      </c>
      <c r="C188" s="39"/>
      <c r="D188" s="39"/>
      <c r="E188" s="125"/>
      <c r="F188" s="125"/>
      <c r="H188" s="126">
        <f t="shared" si="8"/>
        <v>0</v>
      </c>
      <c r="J188" s="4">
        <f t="shared" si="7"/>
        <v>7.6761999999999997</v>
      </c>
      <c r="K188" s="126">
        <f t="shared" si="6"/>
        <v>0</v>
      </c>
    </row>
    <row r="189" spans="1:11">
      <c r="A189" s="133" t="s">
        <v>276</v>
      </c>
      <c r="B189" s="38" t="s">
        <v>208</v>
      </c>
      <c r="C189" s="39"/>
      <c r="D189" s="39"/>
      <c r="E189" s="125"/>
      <c r="F189" s="125"/>
      <c r="H189" s="126">
        <f t="shared" si="8"/>
        <v>0</v>
      </c>
      <c r="J189" s="4">
        <f t="shared" si="7"/>
        <v>7.6761999999999997</v>
      </c>
      <c r="K189" s="126">
        <f t="shared" si="6"/>
        <v>0</v>
      </c>
    </row>
    <row r="190" spans="1:11">
      <c r="A190" s="133" t="s">
        <v>277</v>
      </c>
      <c r="B190" s="38" t="s">
        <v>209</v>
      </c>
      <c r="C190" s="39"/>
      <c r="D190" s="39"/>
      <c r="E190" s="125"/>
      <c r="F190" s="125"/>
      <c r="H190" s="126">
        <f t="shared" si="8"/>
        <v>0</v>
      </c>
      <c r="J190" s="4">
        <f t="shared" si="7"/>
        <v>7.6761999999999997</v>
      </c>
      <c r="K190" s="126">
        <f t="shared" si="6"/>
        <v>0</v>
      </c>
    </row>
    <row r="191" spans="1:11">
      <c r="A191" s="133" t="s">
        <v>278</v>
      </c>
      <c r="B191" s="38" t="s">
        <v>210</v>
      </c>
      <c r="C191" s="39"/>
      <c r="D191" s="39"/>
      <c r="E191" s="125"/>
      <c r="F191" s="125"/>
      <c r="H191" s="126">
        <f t="shared" si="8"/>
        <v>0</v>
      </c>
      <c r="J191" s="4">
        <f t="shared" si="7"/>
        <v>7.6761999999999997</v>
      </c>
      <c r="K191" s="126">
        <f t="shared" si="6"/>
        <v>0</v>
      </c>
    </row>
    <row r="192" spans="1:11">
      <c r="A192" s="133" t="s">
        <v>279</v>
      </c>
      <c r="B192" s="38" t="s">
        <v>211</v>
      </c>
      <c r="C192" s="39"/>
      <c r="D192" s="39"/>
      <c r="E192" s="125"/>
      <c r="F192" s="125"/>
      <c r="H192" s="126">
        <f t="shared" si="8"/>
        <v>0</v>
      </c>
      <c r="J192" s="4">
        <f t="shared" si="7"/>
        <v>7.6761999999999997</v>
      </c>
      <c r="K192" s="126">
        <f t="shared" si="6"/>
        <v>0</v>
      </c>
    </row>
    <row r="193" spans="1:11">
      <c r="A193" s="133" t="s">
        <v>280</v>
      </c>
      <c r="B193" s="38" t="s">
        <v>212</v>
      </c>
      <c r="C193" s="39"/>
      <c r="D193" s="39"/>
      <c r="E193" s="125"/>
      <c r="F193" s="125"/>
      <c r="H193" s="126">
        <f t="shared" si="8"/>
        <v>0</v>
      </c>
      <c r="J193" s="4">
        <f t="shared" si="7"/>
        <v>7.6761999999999997</v>
      </c>
      <c r="K193" s="126">
        <f t="shared" si="6"/>
        <v>0</v>
      </c>
    </row>
    <row r="194" spans="1:11">
      <c r="A194" s="133" t="s">
        <v>281</v>
      </c>
      <c r="B194" s="38" t="s">
        <v>213</v>
      </c>
      <c r="C194" s="39"/>
      <c r="D194" s="39"/>
      <c r="E194" s="125"/>
      <c r="F194" s="125"/>
      <c r="H194" s="126">
        <f t="shared" si="8"/>
        <v>0</v>
      </c>
      <c r="J194" s="4">
        <f t="shared" si="7"/>
        <v>7.6761999999999997</v>
      </c>
      <c r="K194" s="126">
        <f t="shared" si="6"/>
        <v>0</v>
      </c>
    </row>
    <row r="195" spans="1:11">
      <c r="A195" s="133" t="s">
        <v>282</v>
      </c>
      <c r="B195" s="38" t="s">
        <v>214</v>
      </c>
      <c r="C195" s="39"/>
      <c r="D195" s="39"/>
      <c r="E195" s="125"/>
      <c r="F195" s="125"/>
      <c r="H195" s="126">
        <f t="shared" si="8"/>
        <v>0</v>
      </c>
      <c r="J195" s="4">
        <f t="shared" si="7"/>
        <v>7.6761999999999997</v>
      </c>
      <c r="K195" s="126">
        <f t="shared" si="6"/>
        <v>0</v>
      </c>
    </row>
    <row r="196" spans="1:11">
      <c r="A196" s="133" t="s">
        <v>283</v>
      </c>
      <c r="B196" s="38" t="s">
        <v>215</v>
      </c>
      <c r="C196" s="39"/>
      <c r="D196" s="39"/>
      <c r="E196" s="125"/>
      <c r="F196" s="125"/>
      <c r="H196" s="126">
        <f t="shared" si="8"/>
        <v>0</v>
      </c>
      <c r="J196" s="4">
        <f t="shared" si="7"/>
        <v>7.6761999999999997</v>
      </c>
      <c r="K196" s="126">
        <f t="shared" si="6"/>
        <v>0</v>
      </c>
    </row>
    <row r="197" spans="1:11">
      <c r="A197" s="133" t="s">
        <v>258</v>
      </c>
      <c r="B197" s="38" t="s">
        <v>190</v>
      </c>
      <c r="C197" s="39"/>
      <c r="D197" s="39"/>
      <c r="E197" s="125"/>
      <c r="F197" s="125"/>
      <c r="H197" s="126">
        <f t="shared" si="8"/>
        <v>0</v>
      </c>
      <c r="J197" s="4">
        <f t="shared" si="7"/>
        <v>7.6761999999999997</v>
      </c>
      <c r="K197" s="126">
        <f t="shared" si="6"/>
        <v>0</v>
      </c>
    </row>
    <row r="198" spans="1:11">
      <c r="A198" s="133" t="s">
        <v>259</v>
      </c>
      <c r="B198" s="38" t="s">
        <v>191</v>
      </c>
      <c r="C198" s="39"/>
      <c r="D198" s="39"/>
      <c r="E198" s="125"/>
      <c r="F198" s="125"/>
      <c r="H198" s="126">
        <f t="shared" si="8"/>
        <v>0</v>
      </c>
      <c r="J198" s="4">
        <f t="shared" si="7"/>
        <v>7.6761999999999997</v>
      </c>
      <c r="K198" s="126">
        <f t="shared" si="6"/>
        <v>0</v>
      </c>
    </row>
    <row r="199" spans="1:11">
      <c r="A199" s="133" t="s">
        <v>260</v>
      </c>
      <c r="B199" s="38" t="s">
        <v>192</v>
      </c>
      <c r="C199" s="39"/>
      <c r="D199" s="39"/>
      <c r="E199" s="125"/>
      <c r="F199" s="125"/>
      <c r="H199" s="126">
        <f t="shared" si="8"/>
        <v>0</v>
      </c>
      <c r="J199" s="4">
        <f t="shared" si="7"/>
        <v>7.6761999999999997</v>
      </c>
      <c r="K199" s="126">
        <f t="shared" si="6"/>
        <v>0</v>
      </c>
    </row>
    <row r="200" spans="1:11">
      <c r="A200" s="133" t="s">
        <v>261</v>
      </c>
      <c r="B200" s="38" t="s">
        <v>193</v>
      </c>
      <c r="C200" s="39"/>
      <c r="D200" s="39"/>
      <c r="E200" s="125"/>
      <c r="F200" s="125"/>
      <c r="H200" s="126">
        <f t="shared" si="8"/>
        <v>0</v>
      </c>
      <c r="J200" s="4">
        <f t="shared" si="7"/>
        <v>7.6761999999999997</v>
      </c>
      <c r="K200" s="126">
        <f t="shared" ref="K200:K263" si="9">ROUND(H200*J200,2)</f>
        <v>0</v>
      </c>
    </row>
    <row r="201" spans="1:11">
      <c r="A201" s="133" t="s">
        <v>284</v>
      </c>
      <c r="B201" s="38" t="s">
        <v>216</v>
      </c>
      <c r="C201" s="39"/>
      <c r="D201" s="39"/>
      <c r="E201" s="125"/>
      <c r="F201" s="125"/>
      <c r="H201" s="126">
        <f t="shared" si="8"/>
        <v>0</v>
      </c>
      <c r="J201" s="4">
        <f t="shared" ref="J201:J264" si="10">J200</f>
        <v>7.6761999999999997</v>
      </c>
      <c r="K201" s="126">
        <f t="shared" si="9"/>
        <v>0</v>
      </c>
    </row>
    <row r="202" spans="1:11">
      <c r="A202" s="133" t="s">
        <v>262</v>
      </c>
      <c r="B202" s="38" t="s">
        <v>194</v>
      </c>
      <c r="C202" s="39"/>
      <c r="D202" s="39"/>
      <c r="E202" s="125"/>
      <c r="F202" s="125"/>
      <c r="H202" s="126">
        <f t="shared" si="8"/>
        <v>0</v>
      </c>
      <c r="J202" s="4">
        <f t="shared" si="10"/>
        <v>7.6761999999999997</v>
      </c>
      <c r="K202" s="126">
        <f t="shared" si="9"/>
        <v>0</v>
      </c>
    </row>
    <row r="203" spans="1:11">
      <c r="A203" s="133" t="s">
        <v>263</v>
      </c>
      <c r="B203" s="38" t="s">
        <v>195</v>
      </c>
      <c r="C203" s="39"/>
      <c r="D203" s="39"/>
      <c r="E203" s="125"/>
      <c r="F203" s="125"/>
      <c r="H203" s="126">
        <f t="shared" ref="H203:H266" si="11">ROUND(C203-D203+E203-F203,2)</f>
        <v>0</v>
      </c>
      <c r="J203" s="4">
        <f t="shared" si="10"/>
        <v>7.6761999999999997</v>
      </c>
      <c r="K203" s="126">
        <f t="shared" si="9"/>
        <v>0</v>
      </c>
    </row>
    <row r="204" spans="1:11">
      <c r="A204" s="133" t="s">
        <v>264</v>
      </c>
      <c r="B204" s="38" t="s">
        <v>196</v>
      </c>
      <c r="C204" s="39"/>
      <c r="D204" s="39"/>
      <c r="E204" s="125"/>
      <c r="F204" s="125"/>
      <c r="H204" s="126">
        <f t="shared" si="11"/>
        <v>0</v>
      </c>
      <c r="J204" s="4">
        <f t="shared" si="10"/>
        <v>7.6761999999999997</v>
      </c>
      <c r="K204" s="126">
        <f t="shared" si="9"/>
        <v>0</v>
      </c>
    </row>
    <row r="205" spans="1:11">
      <c r="A205" s="133" t="s">
        <v>265</v>
      </c>
      <c r="B205" s="38" t="s">
        <v>197</v>
      </c>
      <c r="C205" s="39"/>
      <c r="D205" s="39"/>
      <c r="E205" s="125"/>
      <c r="F205" s="125"/>
      <c r="H205" s="126">
        <f t="shared" si="11"/>
        <v>0</v>
      </c>
      <c r="J205" s="4">
        <f t="shared" si="10"/>
        <v>7.6761999999999997</v>
      </c>
      <c r="K205" s="126">
        <f t="shared" si="9"/>
        <v>0</v>
      </c>
    </row>
    <row r="206" spans="1:11">
      <c r="A206" s="133" t="s">
        <v>266</v>
      </c>
      <c r="B206" s="38" t="s">
        <v>198</v>
      </c>
      <c r="C206" s="39"/>
      <c r="D206" s="39"/>
      <c r="E206" s="125"/>
      <c r="F206" s="125"/>
      <c r="H206" s="126">
        <f t="shared" si="11"/>
        <v>0</v>
      </c>
      <c r="J206" s="4">
        <f t="shared" si="10"/>
        <v>7.6761999999999997</v>
      </c>
      <c r="K206" s="126">
        <f t="shared" si="9"/>
        <v>0</v>
      </c>
    </row>
    <row r="207" spans="1:11">
      <c r="A207" s="133" t="s">
        <v>267</v>
      </c>
      <c r="B207" s="38" t="s">
        <v>199</v>
      </c>
      <c r="C207" s="39"/>
      <c r="D207" s="39"/>
      <c r="E207" s="125"/>
      <c r="F207" s="125"/>
      <c r="H207" s="126">
        <f t="shared" si="11"/>
        <v>0</v>
      </c>
      <c r="J207" s="4">
        <f t="shared" si="10"/>
        <v>7.6761999999999997</v>
      </c>
      <c r="K207" s="126">
        <f t="shared" si="9"/>
        <v>0</v>
      </c>
    </row>
    <row r="208" spans="1:11">
      <c r="A208" s="133" t="s">
        <v>268</v>
      </c>
      <c r="B208" s="38" t="s">
        <v>200</v>
      </c>
      <c r="C208" s="39"/>
      <c r="D208" s="39"/>
      <c r="E208" s="125"/>
      <c r="F208" s="125"/>
      <c r="H208" s="126">
        <f t="shared" si="11"/>
        <v>0</v>
      </c>
      <c r="J208" s="4">
        <f t="shared" si="10"/>
        <v>7.6761999999999997</v>
      </c>
      <c r="K208" s="126">
        <f t="shared" si="9"/>
        <v>0</v>
      </c>
    </row>
    <row r="209" spans="1:11">
      <c r="A209" s="133" t="s">
        <v>269</v>
      </c>
      <c r="B209" s="38" t="s">
        <v>201</v>
      </c>
      <c r="C209" s="39"/>
      <c r="D209" s="39"/>
      <c r="E209" s="125"/>
      <c r="F209" s="125"/>
      <c r="H209" s="126">
        <f t="shared" si="11"/>
        <v>0</v>
      </c>
      <c r="J209" s="4">
        <f t="shared" si="10"/>
        <v>7.6761999999999997</v>
      </c>
      <c r="K209" s="126">
        <f t="shared" si="9"/>
        <v>0</v>
      </c>
    </row>
    <row r="210" spans="1:11">
      <c r="A210" s="133" t="s">
        <v>270</v>
      </c>
      <c r="B210" s="38" t="s">
        <v>202</v>
      </c>
      <c r="C210" s="39"/>
      <c r="D210" s="39"/>
      <c r="E210" s="125"/>
      <c r="F210" s="125"/>
      <c r="H210" s="126">
        <f t="shared" si="11"/>
        <v>0</v>
      </c>
      <c r="J210" s="4">
        <f t="shared" si="10"/>
        <v>7.6761999999999997</v>
      </c>
      <c r="K210" s="126">
        <f t="shared" si="9"/>
        <v>0</v>
      </c>
    </row>
    <row r="211" spans="1:11">
      <c r="A211" s="133" t="s">
        <v>271</v>
      </c>
      <c r="B211" s="38" t="s">
        <v>203</v>
      </c>
      <c r="C211" s="39"/>
      <c r="D211" s="39"/>
      <c r="E211" s="125"/>
      <c r="F211" s="125"/>
      <c r="H211" s="126">
        <f t="shared" si="11"/>
        <v>0</v>
      </c>
      <c r="J211" s="4">
        <f t="shared" si="10"/>
        <v>7.6761999999999997</v>
      </c>
      <c r="K211" s="126">
        <f t="shared" si="9"/>
        <v>0</v>
      </c>
    </row>
    <row r="212" spans="1:11">
      <c r="A212" s="133" t="s">
        <v>272</v>
      </c>
      <c r="B212" s="38" t="s">
        <v>204</v>
      </c>
      <c r="C212" s="39"/>
      <c r="D212" s="39"/>
      <c r="E212" s="125"/>
      <c r="F212" s="125"/>
      <c r="H212" s="126">
        <f t="shared" si="11"/>
        <v>0</v>
      </c>
      <c r="J212" s="4">
        <f t="shared" si="10"/>
        <v>7.6761999999999997</v>
      </c>
      <c r="K212" s="126">
        <f t="shared" si="9"/>
        <v>0</v>
      </c>
    </row>
    <row r="213" spans="1:11">
      <c r="A213" s="133" t="s">
        <v>273</v>
      </c>
      <c r="B213" s="38" t="s">
        <v>205</v>
      </c>
      <c r="C213" s="39"/>
      <c r="D213" s="39"/>
      <c r="E213" s="125"/>
      <c r="F213" s="125"/>
      <c r="H213" s="126">
        <f t="shared" si="11"/>
        <v>0</v>
      </c>
      <c r="J213" s="4">
        <f t="shared" si="10"/>
        <v>7.6761999999999997</v>
      </c>
      <c r="K213" s="126">
        <f t="shared" si="9"/>
        <v>0</v>
      </c>
    </row>
    <row r="214" spans="1:11">
      <c r="A214" s="133" t="s">
        <v>285</v>
      </c>
      <c r="B214" s="38" t="s">
        <v>217</v>
      </c>
      <c r="C214" s="39"/>
      <c r="D214" s="39"/>
      <c r="E214" s="125"/>
      <c r="F214" s="125"/>
      <c r="H214" s="126">
        <f t="shared" si="11"/>
        <v>0</v>
      </c>
      <c r="J214" s="4">
        <f t="shared" si="10"/>
        <v>7.6761999999999997</v>
      </c>
      <c r="K214" s="126">
        <f t="shared" si="9"/>
        <v>0</v>
      </c>
    </row>
    <row r="215" spans="1:11">
      <c r="A215" s="133" t="s">
        <v>274</v>
      </c>
      <c r="B215" s="38" t="s">
        <v>206</v>
      </c>
      <c r="C215" s="39"/>
      <c r="D215" s="39"/>
      <c r="E215" s="125"/>
      <c r="F215" s="125"/>
      <c r="H215" s="126">
        <f t="shared" si="11"/>
        <v>0</v>
      </c>
      <c r="J215" s="4">
        <f t="shared" si="10"/>
        <v>7.6761999999999997</v>
      </c>
      <c r="K215" s="126">
        <f t="shared" si="9"/>
        <v>0</v>
      </c>
    </row>
    <row r="216" spans="1:11">
      <c r="A216" s="133">
        <v>30010</v>
      </c>
      <c r="B216" s="38" t="s">
        <v>295</v>
      </c>
      <c r="C216" s="39"/>
      <c r="D216" s="39">
        <v>500000</v>
      </c>
      <c r="E216" s="125"/>
      <c r="F216" s="125"/>
      <c r="H216" s="126">
        <f t="shared" si="11"/>
        <v>-500000</v>
      </c>
      <c r="J216" s="4">
        <f t="shared" si="10"/>
        <v>7.6761999999999997</v>
      </c>
      <c r="K216" s="126">
        <f t="shared" si="9"/>
        <v>-3838100</v>
      </c>
    </row>
    <row r="217" spans="1:11">
      <c r="A217" s="133">
        <v>30011</v>
      </c>
      <c r="B217" s="131" t="s">
        <v>296</v>
      </c>
      <c r="C217" s="39"/>
      <c r="D217" s="39"/>
      <c r="E217" s="125"/>
      <c r="F217" s="125"/>
      <c r="H217" s="126">
        <f t="shared" si="11"/>
        <v>0</v>
      </c>
      <c r="J217" s="4">
        <f t="shared" si="10"/>
        <v>7.6761999999999997</v>
      </c>
      <c r="K217" s="126">
        <f t="shared" si="9"/>
        <v>0</v>
      </c>
    </row>
    <row r="218" spans="1:11">
      <c r="A218" s="133">
        <v>30020</v>
      </c>
      <c r="B218" s="38" t="s">
        <v>297</v>
      </c>
      <c r="C218" s="39"/>
      <c r="D218" s="39"/>
      <c r="E218" s="125"/>
      <c r="F218" s="125"/>
      <c r="H218" s="126">
        <f t="shared" si="11"/>
        <v>0</v>
      </c>
      <c r="J218" s="4">
        <f t="shared" si="10"/>
        <v>7.6761999999999997</v>
      </c>
      <c r="K218" s="126">
        <f t="shared" si="9"/>
        <v>0</v>
      </c>
    </row>
    <row r="219" spans="1:11">
      <c r="A219" s="133">
        <v>30030</v>
      </c>
      <c r="B219" s="38" t="s">
        <v>298</v>
      </c>
      <c r="C219" s="39"/>
      <c r="D219" s="39"/>
      <c r="E219" s="125"/>
      <c r="F219" s="125"/>
      <c r="H219" s="126">
        <f t="shared" si="11"/>
        <v>0</v>
      </c>
      <c r="J219" s="4">
        <f t="shared" si="10"/>
        <v>7.6761999999999997</v>
      </c>
      <c r="K219" s="126">
        <f t="shared" si="9"/>
        <v>0</v>
      </c>
    </row>
    <row r="220" spans="1:11">
      <c r="A220" s="133">
        <v>30031</v>
      </c>
      <c r="B220" s="131" t="s">
        <v>299</v>
      </c>
      <c r="C220" s="39"/>
      <c r="D220" s="39"/>
      <c r="E220" s="125"/>
      <c r="F220" s="125"/>
      <c r="H220" s="126">
        <f t="shared" si="11"/>
        <v>0</v>
      </c>
      <c r="J220" s="4">
        <f t="shared" si="10"/>
        <v>7.6761999999999997</v>
      </c>
      <c r="K220" s="126">
        <f t="shared" si="9"/>
        <v>0</v>
      </c>
    </row>
    <row r="221" spans="1:11">
      <c r="A221" s="136">
        <v>30040</v>
      </c>
      <c r="B221" s="128" t="s">
        <v>301</v>
      </c>
      <c r="C221" s="129"/>
      <c r="D221" s="129">
        <f>21152933.91-17000000</f>
        <v>4152933.91</v>
      </c>
      <c r="E221" s="129"/>
      <c r="F221" s="129"/>
      <c r="G221" s="130"/>
      <c r="H221" s="130">
        <f>ROUND(C221-D221+E221-F221,2)</f>
        <v>-4152933.91</v>
      </c>
      <c r="J221" s="4">
        <f t="shared" si="10"/>
        <v>7.6761999999999997</v>
      </c>
      <c r="K221" s="130">
        <f t="shared" si="9"/>
        <v>-31878751.280000001</v>
      </c>
    </row>
    <row r="222" spans="1:11">
      <c r="A222" s="133">
        <v>30041</v>
      </c>
      <c r="B222" s="131" t="s">
        <v>300</v>
      </c>
      <c r="C222" s="39"/>
      <c r="D222" s="39"/>
      <c r="E222" s="125"/>
      <c r="F222" s="125"/>
      <c r="H222" s="126">
        <f>ROUND(C222-D222+E222-F222,2)</f>
        <v>0</v>
      </c>
      <c r="J222" s="4">
        <f t="shared" si="10"/>
        <v>7.6761999999999997</v>
      </c>
      <c r="K222" s="126">
        <f t="shared" si="9"/>
        <v>0</v>
      </c>
    </row>
    <row r="223" spans="1:11">
      <c r="A223" s="133">
        <v>30050</v>
      </c>
      <c r="B223" s="38" t="s">
        <v>302</v>
      </c>
      <c r="C223" s="39"/>
      <c r="D223" s="39"/>
      <c r="E223" s="125"/>
      <c r="F223" s="125"/>
      <c r="H223" s="126">
        <f t="shared" si="11"/>
        <v>0</v>
      </c>
      <c r="J223" s="4">
        <f t="shared" si="10"/>
        <v>7.6761999999999997</v>
      </c>
      <c r="K223" s="126">
        <f t="shared" si="9"/>
        <v>0</v>
      </c>
    </row>
    <row r="224" spans="1:11">
      <c r="A224" s="133">
        <v>71000</v>
      </c>
      <c r="B224" s="38" t="s">
        <v>485</v>
      </c>
      <c r="C224" s="39"/>
      <c r="D224" s="39"/>
      <c r="E224" s="125"/>
      <c r="F224" s="125"/>
      <c r="H224" s="126">
        <f t="shared" si="11"/>
        <v>0</v>
      </c>
      <c r="J224" s="4">
        <f t="shared" si="10"/>
        <v>7.6761999999999997</v>
      </c>
      <c r="K224" s="126">
        <f t="shared" si="9"/>
        <v>0</v>
      </c>
    </row>
    <row r="225" spans="1:11">
      <c r="A225" s="133">
        <v>71001</v>
      </c>
      <c r="B225" s="38" t="s">
        <v>304</v>
      </c>
      <c r="C225" s="39"/>
      <c r="D225" s="39"/>
      <c r="E225" s="125"/>
      <c r="F225" s="125"/>
      <c r="H225" s="126">
        <f t="shared" si="11"/>
        <v>0</v>
      </c>
      <c r="J225" s="4">
        <f t="shared" si="10"/>
        <v>7.6761999999999997</v>
      </c>
      <c r="K225" s="126">
        <f t="shared" si="9"/>
        <v>0</v>
      </c>
    </row>
    <row r="226" spans="1:11">
      <c r="A226" s="133">
        <v>71002</v>
      </c>
      <c r="B226" s="38" t="s">
        <v>305</v>
      </c>
      <c r="C226" s="39"/>
      <c r="D226" s="39"/>
      <c r="E226" s="125"/>
      <c r="F226" s="125"/>
      <c r="H226" s="126">
        <f t="shared" si="11"/>
        <v>0</v>
      </c>
      <c r="J226" s="4">
        <f t="shared" si="10"/>
        <v>7.6761999999999997</v>
      </c>
      <c r="K226" s="126">
        <f t="shared" si="9"/>
        <v>0</v>
      </c>
    </row>
    <row r="227" spans="1:11">
      <c r="A227" s="133">
        <v>71003</v>
      </c>
      <c r="B227" s="38" t="s">
        <v>306</v>
      </c>
      <c r="C227" s="39"/>
      <c r="D227" s="39"/>
      <c r="E227" s="125"/>
      <c r="F227" s="125"/>
      <c r="H227" s="126">
        <f t="shared" si="11"/>
        <v>0</v>
      </c>
      <c r="J227" s="4">
        <f t="shared" si="10"/>
        <v>7.6761999999999997</v>
      </c>
      <c r="K227" s="126">
        <f t="shared" si="9"/>
        <v>0</v>
      </c>
    </row>
    <row r="228" spans="1:11">
      <c r="A228" s="133">
        <v>71004</v>
      </c>
      <c r="B228" s="38" t="s">
        <v>307</v>
      </c>
      <c r="C228" s="39"/>
      <c r="D228" s="39"/>
      <c r="E228" s="125"/>
      <c r="F228" s="125"/>
      <c r="H228" s="126">
        <f t="shared" si="11"/>
        <v>0</v>
      </c>
      <c r="J228" s="4">
        <f t="shared" si="10"/>
        <v>7.6761999999999997</v>
      </c>
      <c r="K228" s="126">
        <f t="shared" si="9"/>
        <v>0</v>
      </c>
    </row>
    <row r="229" spans="1:11">
      <c r="A229" s="133">
        <v>71005</v>
      </c>
      <c r="B229" s="38" t="s">
        <v>308</v>
      </c>
      <c r="C229" s="39"/>
      <c r="D229" s="39"/>
      <c r="E229" s="125"/>
      <c r="F229" s="125"/>
      <c r="H229" s="126">
        <f t="shared" si="11"/>
        <v>0</v>
      </c>
      <c r="J229" s="4">
        <f t="shared" si="10"/>
        <v>7.6761999999999997</v>
      </c>
      <c r="K229" s="126">
        <f t="shared" si="9"/>
        <v>0</v>
      </c>
    </row>
    <row r="230" spans="1:11">
      <c r="A230" s="133">
        <v>71006</v>
      </c>
      <c r="B230" s="38" t="s">
        <v>309</v>
      </c>
      <c r="C230" s="39"/>
      <c r="D230" s="39"/>
      <c r="E230" s="125"/>
      <c r="F230" s="125"/>
      <c r="H230" s="126">
        <f t="shared" si="11"/>
        <v>0</v>
      </c>
      <c r="J230" s="4">
        <f t="shared" si="10"/>
        <v>7.6761999999999997</v>
      </c>
      <c r="K230" s="126">
        <f t="shared" si="9"/>
        <v>0</v>
      </c>
    </row>
    <row r="231" spans="1:11">
      <c r="A231" s="133">
        <v>71007</v>
      </c>
      <c r="B231" s="38" t="s">
        <v>310</v>
      </c>
      <c r="C231" s="39"/>
      <c r="D231" s="39"/>
      <c r="E231" s="125"/>
      <c r="F231" s="125"/>
      <c r="H231" s="126">
        <f t="shared" si="11"/>
        <v>0</v>
      </c>
      <c r="J231" s="4">
        <f t="shared" si="10"/>
        <v>7.6761999999999997</v>
      </c>
      <c r="K231" s="126">
        <f t="shared" si="9"/>
        <v>0</v>
      </c>
    </row>
    <row r="232" spans="1:11">
      <c r="A232" s="133">
        <v>71008</v>
      </c>
      <c r="B232" s="38" t="s">
        <v>311</v>
      </c>
      <c r="C232" s="39"/>
      <c r="D232" s="39"/>
      <c r="E232" s="125"/>
      <c r="F232" s="125"/>
      <c r="H232" s="126">
        <f t="shared" si="11"/>
        <v>0</v>
      </c>
      <c r="J232" s="4">
        <f t="shared" si="10"/>
        <v>7.6761999999999997</v>
      </c>
      <c r="K232" s="126">
        <f t="shared" si="9"/>
        <v>0</v>
      </c>
    </row>
    <row r="233" spans="1:11">
      <c r="A233" s="133">
        <v>71009</v>
      </c>
      <c r="B233" s="38" t="s">
        <v>312</v>
      </c>
      <c r="C233" s="39"/>
      <c r="D233" s="39"/>
      <c r="E233" s="125"/>
      <c r="F233" s="125"/>
      <c r="H233" s="126">
        <f t="shared" si="11"/>
        <v>0</v>
      </c>
      <c r="J233" s="4">
        <f t="shared" si="10"/>
        <v>7.6761999999999997</v>
      </c>
      <c r="K233" s="126">
        <f t="shared" si="9"/>
        <v>0</v>
      </c>
    </row>
    <row r="234" spans="1:11">
      <c r="A234" s="133">
        <v>71010</v>
      </c>
      <c r="B234" s="131" t="s">
        <v>313</v>
      </c>
      <c r="C234" s="39"/>
      <c r="D234" s="39"/>
      <c r="E234" s="125"/>
      <c r="F234" s="125"/>
      <c r="H234" s="126">
        <f t="shared" si="11"/>
        <v>0</v>
      </c>
      <c r="J234" s="4">
        <f t="shared" si="10"/>
        <v>7.6761999999999997</v>
      </c>
      <c r="K234" s="126">
        <f t="shared" si="9"/>
        <v>0</v>
      </c>
    </row>
    <row r="235" spans="1:11">
      <c r="A235" s="37">
        <v>71011</v>
      </c>
      <c r="B235" s="131" t="s">
        <v>314</v>
      </c>
      <c r="C235" s="39"/>
      <c r="D235" s="39"/>
      <c r="E235" s="125"/>
      <c r="F235" s="125"/>
      <c r="H235" s="126">
        <f t="shared" si="11"/>
        <v>0</v>
      </c>
      <c r="J235" s="4">
        <f t="shared" si="10"/>
        <v>7.6761999999999997</v>
      </c>
      <c r="K235" s="126">
        <f t="shared" si="9"/>
        <v>0</v>
      </c>
    </row>
    <row r="236" spans="1:11">
      <c r="A236" s="37">
        <v>71012</v>
      </c>
      <c r="B236" s="131" t="s">
        <v>315</v>
      </c>
      <c r="C236" s="39"/>
      <c r="D236" s="39"/>
      <c r="E236" s="125"/>
      <c r="F236" s="125"/>
      <c r="H236" s="126">
        <f t="shared" si="11"/>
        <v>0</v>
      </c>
      <c r="J236" s="4">
        <f t="shared" si="10"/>
        <v>7.6761999999999997</v>
      </c>
      <c r="K236" s="126">
        <f t="shared" si="9"/>
        <v>0</v>
      </c>
    </row>
    <row r="237" spans="1:11">
      <c r="A237" s="37">
        <v>71013</v>
      </c>
      <c r="B237" s="131" t="s">
        <v>316</v>
      </c>
      <c r="C237" s="39"/>
      <c r="D237" s="39"/>
      <c r="E237" s="125"/>
      <c r="F237" s="125"/>
      <c r="H237" s="126">
        <f t="shared" si="11"/>
        <v>0</v>
      </c>
      <c r="J237" s="4">
        <f t="shared" si="10"/>
        <v>7.6761999999999997</v>
      </c>
      <c r="K237" s="126">
        <f t="shared" si="9"/>
        <v>0</v>
      </c>
    </row>
    <row r="238" spans="1:11">
      <c r="A238" s="37">
        <v>71014</v>
      </c>
      <c r="B238" s="131" t="s">
        <v>317</v>
      </c>
      <c r="C238" s="39"/>
      <c r="D238" s="39"/>
      <c r="E238" s="125"/>
      <c r="F238" s="125"/>
      <c r="H238" s="126">
        <f t="shared" si="11"/>
        <v>0</v>
      </c>
      <c r="J238" s="4">
        <f t="shared" si="10"/>
        <v>7.6761999999999997</v>
      </c>
      <c r="K238" s="126">
        <f t="shared" si="9"/>
        <v>0</v>
      </c>
    </row>
    <row r="239" spans="1:11">
      <c r="A239" s="37">
        <v>71015</v>
      </c>
      <c r="B239" s="131" t="s">
        <v>318</v>
      </c>
      <c r="C239" s="39"/>
      <c r="D239" s="39"/>
      <c r="E239" s="125"/>
      <c r="F239" s="125"/>
      <c r="H239" s="126">
        <f t="shared" si="11"/>
        <v>0</v>
      </c>
      <c r="J239" s="4">
        <f t="shared" si="10"/>
        <v>7.6761999999999997</v>
      </c>
      <c r="K239" s="126">
        <f t="shared" si="9"/>
        <v>0</v>
      </c>
    </row>
    <row r="240" spans="1:11">
      <c r="A240" s="37">
        <v>71016</v>
      </c>
      <c r="B240" s="131" t="s">
        <v>319</v>
      </c>
      <c r="C240" s="39"/>
      <c r="D240" s="39"/>
      <c r="E240" s="125"/>
      <c r="F240" s="125"/>
      <c r="H240" s="126">
        <f t="shared" si="11"/>
        <v>0</v>
      </c>
      <c r="J240" s="4">
        <f t="shared" si="10"/>
        <v>7.6761999999999997</v>
      </c>
      <c r="K240" s="126">
        <f t="shared" si="9"/>
        <v>0</v>
      </c>
    </row>
    <row r="241" spans="1:11">
      <c r="A241" s="37">
        <v>71017</v>
      </c>
      <c r="B241" s="131" t="s">
        <v>320</v>
      </c>
      <c r="C241" s="39"/>
      <c r="D241" s="39"/>
      <c r="E241" s="125"/>
      <c r="F241" s="125"/>
      <c r="H241" s="126">
        <f t="shared" si="11"/>
        <v>0</v>
      </c>
      <c r="J241" s="4">
        <f t="shared" si="10"/>
        <v>7.6761999999999997</v>
      </c>
      <c r="K241" s="126">
        <f t="shared" si="9"/>
        <v>0</v>
      </c>
    </row>
    <row r="242" spans="1:11">
      <c r="A242" s="37">
        <v>71018</v>
      </c>
      <c r="B242" s="131" t="s">
        <v>321</v>
      </c>
      <c r="C242" s="39"/>
      <c r="D242" s="39"/>
      <c r="E242" s="125"/>
      <c r="F242" s="125"/>
      <c r="H242" s="126">
        <f t="shared" si="11"/>
        <v>0</v>
      </c>
      <c r="J242" s="4">
        <f t="shared" si="10"/>
        <v>7.6761999999999997</v>
      </c>
      <c r="K242" s="126">
        <f t="shared" si="9"/>
        <v>0</v>
      </c>
    </row>
    <row r="243" spans="1:11">
      <c r="A243" s="37">
        <v>71019</v>
      </c>
      <c r="B243" s="131" t="s">
        <v>322</v>
      </c>
      <c r="C243" s="39"/>
      <c r="D243" s="39">
        <v>342540.08</v>
      </c>
      <c r="E243" s="125"/>
      <c r="F243" s="125"/>
      <c r="H243" s="126">
        <f t="shared" si="11"/>
        <v>-342540.08</v>
      </c>
      <c r="J243" s="4">
        <f t="shared" si="10"/>
        <v>7.6761999999999997</v>
      </c>
      <c r="K243" s="126">
        <f t="shared" si="9"/>
        <v>-2629406.16</v>
      </c>
    </row>
    <row r="244" spans="1:11">
      <c r="A244" s="37">
        <v>71020</v>
      </c>
      <c r="B244" s="131" t="s">
        <v>323</v>
      </c>
      <c r="C244" s="39"/>
      <c r="D244" s="39"/>
      <c r="E244" s="125"/>
      <c r="F244" s="125"/>
      <c r="H244" s="126">
        <f t="shared" si="11"/>
        <v>0</v>
      </c>
      <c r="J244" s="4">
        <f t="shared" si="10"/>
        <v>7.6761999999999997</v>
      </c>
      <c r="K244" s="126">
        <f t="shared" si="9"/>
        <v>0</v>
      </c>
    </row>
    <row r="245" spans="1:11">
      <c r="A245" s="37">
        <v>71021</v>
      </c>
      <c r="B245" s="131" t="s">
        <v>324</v>
      </c>
      <c r="C245" s="39"/>
      <c r="D245" s="39"/>
      <c r="E245" s="125"/>
      <c r="F245" s="125"/>
      <c r="H245" s="126">
        <f t="shared" si="11"/>
        <v>0</v>
      </c>
      <c r="J245" s="4">
        <f t="shared" si="10"/>
        <v>7.6761999999999997</v>
      </c>
      <c r="K245" s="126">
        <f t="shared" si="9"/>
        <v>0</v>
      </c>
    </row>
    <row r="246" spans="1:11">
      <c r="A246" s="37">
        <v>71022</v>
      </c>
      <c r="B246" s="131" t="s">
        <v>325</v>
      </c>
      <c r="C246" s="39"/>
      <c r="D246" s="39"/>
      <c r="E246" s="125"/>
      <c r="F246" s="125"/>
      <c r="H246" s="126">
        <f t="shared" si="11"/>
        <v>0</v>
      </c>
      <c r="J246" s="4">
        <f t="shared" si="10"/>
        <v>7.6761999999999997</v>
      </c>
      <c r="K246" s="126">
        <f t="shared" si="9"/>
        <v>0</v>
      </c>
    </row>
    <row r="247" spans="1:11">
      <c r="A247" s="37">
        <v>71023</v>
      </c>
      <c r="B247" s="131" t="s">
        <v>326</v>
      </c>
      <c r="C247" s="39"/>
      <c r="D247" s="39"/>
      <c r="E247" s="125"/>
      <c r="F247" s="125"/>
      <c r="H247" s="126">
        <f t="shared" si="11"/>
        <v>0</v>
      </c>
      <c r="J247" s="4">
        <f t="shared" si="10"/>
        <v>7.6761999999999997</v>
      </c>
      <c r="K247" s="126">
        <f t="shared" si="9"/>
        <v>0</v>
      </c>
    </row>
    <row r="248" spans="1:11">
      <c r="A248" s="37">
        <v>71024</v>
      </c>
      <c r="B248" s="138" t="s">
        <v>327</v>
      </c>
      <c r="C248" s="39"/>
      <c r="D248" s="39"/>
      <c r="E248" s="125"/>
      <c r="F248" s="125"/>
      <c r="H248" s="126">
        <f t="shared" si="11"/>
        <v>0</v>
      </c>
      <c r="J248" s="4">
        <f t="shared" si="10"/>
        <v>7.6761999999999997</v>
      </c>
      <c r="K248" s="126">
        <f t="shared" si="9"/>
        <v>0</v>
      </c>
    </row>
    <row r="249" spans="1:11">
      <c r="A249" s="134">
        <v>71025</v>
      </c>
      <c r="B249" s="38" t="s">
        <v>328</v>
      </c>
      <c r="C249" s="39"/>
      <c r="D249" s="39"/>
      <c r="E249" s="125"/>
      <c r="F249" s="125"/>
      <c r="H249" s="126">
        <f t="shared" si="11"/>
        <v>0</v>
      </c>
      <c r="J249" s="4">
        <f t="shared" si="10"/>
        <v>7.6761999999999997</v>
      </c>
      <c r="K249" s="126">
        <f t="shared" si="9"/>
        <v>0</v>
      </c>
    </row>
    <row r="250" spans="1:11">
      <c r="A250" s="134">
        <v>71026</v>
      </c>
      <c r="B250" s="38" t="s">
        <v>329</v>
      </c>
      <c r="C250" s="39"/>
      <c r="D250" s="39"/>
      <c r="E250" s="125"/>
      <c r="F250" s="125"/>
      <c r="H250" s="126">
        <f t="shared" si="11"/>
        <v>0</v>
      </c>
      <c r="J250" s="4">
        <f t="shared" si="10"/>
        <v>7.6761999999999997</v>
      </c>
      <c r="K250" s="126">
        <f t="shared" si="9"/>
        <v>0</v>
      </c>
    </row>
    <row r="251" spans="1:11">
      <c r="A251" s="134">
        <v>71027</v>
      </c>
      <c r="B251" s="38" t="s">
        <v>330</v>
      </c>
      <c r="C251" s="39"/>
      <c r="D251" s="39"/>
      <c r="E251" s="125"/>
      <c r="F251" s="125"/>
      <c r="H251" s="126">
        <f t="shared" si="11"/>
        <v>0</v>
      </c>
      <c r="J251" s="4">
        <f t="shared" si="10"/>
        <v>7.6761999999999997</v>
      </c>
      <c r="K251" s="126">
        <f t="shared" si="9"/>
        <v>0</v>
      </c>
    </row>
    <row r="252" spans="1:11">
      <c r="A252" s="134">
        <v>71028</v>
      </c>
      <c r="B252" s="38" t="s">
        <v>331</v>
      </c>
      <c r="C252" s="39"/>
      <c r="D252" s="39"/>
      <c r="E252" s="125"/>
      <c r="F252" s="125"/>
      <c r="H252" s="126">
        <f t="shared" si="11"/>
        <v>0</v>
      </c>
      <c r="J252" s="4">
        <f t="shared" si="10"/>
        <v>7.6761999999999997</v>
      </c>
      <c r="K252" s="126">
        <f t="shared" si="9"/>
        <v>0</v>
      </c>
    </row>
    <row r="253" spans="1:11">
      <c r="A253" s="133">
        <v>71998</v>
      </c>
      <c r="B253" s="38" t="s">
        <v>332</v>
      </c>
      <c r="C253" s="39"/>
      <c r="D253" s="39">
        <v>217637.61</v>
      </c>
      <c r="E253" s="125"/>
      <c r="F253" s="125"/>
      <c r="H253" s="126">
        <f t="shared" si="11"/>
        <v>-217637.61</v>
      </c>
      <c r="J253" s="4">
        <f t="shared" si="10"/>
        <v>7.6761999999999997</v>
      </c>
      <c r="K253" s="126">
        <f t="shared" si="9"/>
        <v>-1670629.82</v>
      </c>
    </row>
    <row r="254" spans="1:11">
      <c r="A254" s="133">
        <v>72100</v>
      </c>
      <c r="B254" s="38" t="s">
        <v>333</v>
      </c>
      <c r="C254" s="39"/>
      <c r="D254" s="39"/>
      <c r="E254" s="125"/>
      <c r="F254" s="125"/>
      <c r="H254" s="126">
        <f t="shared" si="11"/>
        <v>0</v>
      </c>
      <c r="J254" s="4">
        <f t="shared" si="10"/>
        <v>7.6761999999999997</v>
      </c>
      <c r="K254" s="126">
        <f t="shared" si="9"/>
        <v>0</v>
      </c>
    </row>
    <row r="255" spans="1:11">
      <c r="A255" s="133">
        <v>72101</v>
      </c>
      <c r="B255" s="38" t="s">
        <v>334</v>
      </c>
      <c r="C255" s="39"/>
      <c r="D255" s="39"/>
      <c r="E255" s="125"/>
      <c r="F255" s="125"/>
      <c r="H255" s="126">
        <f t="shared" si="11"/>
        <v>0</v>
      </c>
      <c r="J255" s="4">
        <f t="shared" si="10"/>
        <v>7.6761999999999997</v>
      </c>
      <c r="K255" s="126">
        <f t="shared" si="9"/>
        <v>0</v>
      </c>
    </row>
    <row r="256" spans="1:11">
      <c r="A256" s="133">
        <v>72102</v>
      </c>
      <c r="B256" s="38" t="s">
        <v>335</v>
      </c>
      <c r="C256" s="39"/>
      <c r="D256" s="39"/>
      <c r="E256" s="125"/>
      <c r="F256" s="125"/>
      <c r="H256" s="126">
        <f t="shared" si="11"/>
        <v>0</v>
      </c>
      <c r="J256" s="4">
        <f t="shared" si="10"/>
        <v>7.6761999999999997</v>
      </c>
      <c r="K256" s="126">
        <f t="shared" si="9"/>
        <v>0</v>
      </c>
    </row>
    <row r="257" spans="1:11">
      <c r="A257" s="133">
        <v>72200</v>
      </c>
      <c r="B257" s="38" t="s">
        <v>337</v>
      </c>
      <c r="C257" s="39"/>
      <c r="D257" s="39"/>
      <c r="E257" s="125"/>
      <c r="F257" s="125"/>
      <c r="H257" s="126">
        <f t="shared" si="11"/>
        <v>0</v>
      </c>
      <c r="J257" s="4">
        <f t="shared" si="10"/>
        <v>7.6761999999999997</v>
      </c>
      <c r="K257" s="126">
        <f t="shared" si="9"/>
        <v>0</v>
      </c>
    </row>
    <row r="258" spans="1:11">
      <c r="A258" s="134">
        <v>73006</v>
      </c>
      <c r="B258" s="38" t="s">
        <v>338</v>
      </c>
      <c r="C258" s="39"/>
      <c r="D258" s="39"/>
      <c r="E258" s="125"/>
      <c r="F258" s="125"/>
      <c r="H258" s="126">
        <f t="shared" si="11"/>
        <v>0</v>
      </c>
      <c r="J258" s="4">
        <f t="shared" si="10"/>
        <v>7.6761999999999997</v>
      </c>
      <c r="K258" s="126">
        <f t="shared" si="9"/>
        <v>0</v>
      </c>
    </row>
    <row r="259" spans="1:11">
      <c r="A259" s="133">
        <v>74100</v>
      </c>
      <c r="B259" s="38" t="s">
        <v>339</v>
      </c>
      <c r="C259" s="39"/>
      <c r="D259" s="39"/>
      <c r="E259" s="125"/>
      <c r="F259" s="125"/>
      <c r="H259" s="126">
        <f t="shared" si="11"/>
        <v>0</v>
      </c>
      <c r="J259" s="4">
        <f t="shared" si="10"/>
        <v>7.6761999999999997</v>
      </c>
      <c r="K259" s="126">
        <f t="shared" si="9"/>
        <v>0</v>
      </c>
    </row>
    <row r="260" spans="1:11">
      <c r="A260" s="133">
        <v>74101</v>
      </c>
      <c r="B260" s="38" t="s">
        <v>340</v>
      </c>
      <c r="C260" s="39"/>
      <c r="D260" s="39"/>
      <c r="E260" s="125"/>
      <c r="F260" s="125"/>
      <c r="H260" s="126">
        <f t="shared" si="11"/>
        <v>0</v>
      </c>
      <c r="J260" s="4">
        <f t="shared" si="10"/>
        <v>7.6761999999999997</v>
      </c>
      <c r="K260" s="126">
        <f t="shared" si="9"/>
        <v>0</v>
      </c>
    </row>
    <row r="261" spans="1:11">
      <c r="A261" s="133">
        <v>74102</v>
      </c>
      <c r="B261" s="38" t="s">
        <v>341</v>
      </c>
      <c r="C261" s="39"/>
      <c r="D261" s="39"/>
      <c r="E261" s="125"/>
      <c r="F261" s="125"/>
      <c r="H261" s="126">
        <f t="shared" si="11"/>
        <v>0</v>
      </c>
      <c r="J261" s="4">
        <f t="shared" si="10"/>
        <v>7.6761999999999997</v>
      </c>
      <c r="K261" s="126">
        <f t="shared" si="9"/>
        <v>0</v>
      </c>
    </row>
    <row r="262" spans="1:11">
      <c r="A262" s="133">
        <v>74200</v>
      </c>
      <c r="B262" s="38" t="s">
        <v>342</v>
      </c>
      <c r="C262" s="39"/>
      <c r="D262" s="39"/>
      <c r="E262" s="125"/>
      <c r="F262" s="125"/>
      <c r="H262" s="126">
        <f t="shared" si="11"/>
        <v>0</v>
      </c>
      <c r="J262" s="4">
        <f t="shared" si="10"/>
        <v>7.6761999999999997</v>
      </c>
      <c r="K262" s="126">
        <f t="shared" si="9"/>
        <v>0</v>
      </c>
    </row>
    <row r="263" spans="1:11">
      <c r="A263" s="133">
        <v>74201</v>
      </c>
      <c r="B263" s="38" t="s">
        <v>343</v>
      </c>
      <c r="C263" s="39"/>
      <c r="D263" s="39"/>
      <c r="E263" s="125"/>
      <c r="F263" s="125"/>
      <c r="H263" s="126">
        <f t="shared" si="11"/>
        <v>0</v>
      </c>
      <c r="J263" s="4">
        <f t="shared" si="10"/>
        <v>7.6761999999999997</v>
      </c>
      <c r="K263" s="126">
        <f t="shared" si="9"/>
        <v>0</v>
      </c>
    </row>
    <row r="264" spans="1:11">
      <c r="A264" s="133">
        <v>74202</v>
      </c>
      <c r="B264" s="38" t="s">
        <v>344</v>
      </c>
      <c r="C264" s="39"/>
      <c r="D264" s="39"/>
      <c r="E264" s="125"/>
      <c r="F264" s="125"/>
      <c r="H264" s="126">
        <f t="shared" si="11"/>
        <v>0</v>
      </c>
      <c r="J264" s="4">
        <f t="shared" si="10"/>
        <v>7.6761999999999997</v>
      </c>
      <c r="K264" s="126">
        <f t="shared" ref="K264:K327" si="12">ROUND(H264*J264,2)</f>
        <v>0</v>
      </c>
    </row>
    <row r="265" spans="1:11">
      <c r="A265" s="133">
        <v>74203</v>
      </c>
      <c r="B265" s="38" t="s">
        <v>345</v>
      </c>
      <c r="C265" s="39"/>
      <c r="D265" s="39"/>
      <c r="E265" s="125"/>
      <c r="F265" s="125"/>
      <c r="H265" s="126">
        <f t="shared" si="11"/>
        <v>0</v>
      </c>
      <c r="J265" s="4">
        <f t="shared" ref="J265:J328" si="13">J264</f>
        <v>7.6761999999999997</v>
      </c>
      <c r="K265" s="126">
        <f t="shared" si="12"/>
        <v>0</v>
      </c>
    </row>
    <row r="266" spans="1:11">
      <c r="A266" s="133">
        <v>74204</v>
      </c>
      <c r="B266" s="38" t="s">
        <v>346</v>
      </c>
      <c r="C266" s="39"/>
      <c r="D266" s="39"/>
      <c r="E266" s="125"/>
      <c r="F266" s="125"/>
      <c r="H266" s="126">
        <f t="shared" si="11"/>
        <v>0</v>
      </c>
      <c r="J266" s="4">
        <f t="shared" si="13"/>
        <v>7.6761999999999997</v>
      </c>
      <c r="K266" s="126">
        <f t="shared" si="12"/>
        <v>0</v>
      </c>
    </row>
    <row r="267" spans="1:11">
      <c r="A267" s="133">
        <v>74300</v>
      </c>
      <c r="B267" s="38" t="s">
        <v>347</v>
      </c>
      <c r="C267" s="39"/>
      <c r="D267" s="39"/>
      <c r="E267" s="125"/>
      <c r="F267" s="125"/>
      <c r="H267" s="126">
        <f t="shared" ref="H267:H334" si="14">ROUND(C267-D267+E267-F267,2)</f>
        <v>0</v>
      </c>
      <c r="J267" s="4">
        <f t="shared" si="13"/>
        <v>7.6761999999999997</v>
      </c>
      <c r="K267" s="126">
        <f t="shared" si="12"/>
        <v>0</v>
      </c>
    </row>
    <row r="268" spans="1:11">
      <c r="A268" s="133">
        <v>81000</v>
      </c>
      <c r="B268" s="38" t="s">
        <v>486</v>
      </c>
      <c r="C268" s="39"/>
      <c r="D268" s="39"/>
      <c r="E268" s="125"/>
      <c r="F268" s="125"/>
      <c r="H268" s="126">
        <f t="shared" si="14"/>
        <v>0</v>
      </c>
      <c r="J268" s="4">
        <f t="shared" si="13"/>
        <v>7.6761999999999997</v>
      </c>
      <c r="K268" s="126">
        <f t="shared" si="12"/>
        <v>0</v>
      </c>
    </row>
    <row r="269" spans="1:11">
      <c r="A269" s="133">
        <v>81001</v>
      </c>
      <c r="B269" s="131" t="s">
        <v>304</v>
      </c>
      <c r="C269" s="39"/>
      <c r="D269" s="39"/>
      <c r="E269" s="125"/>
      <c r="F269" s="125"/>
      <c r="H269" s="126">
        <f t="shared" si="14"/>
        <v>0</v>
      </c>
      <c r="J269" s="4">
        <f t="shared" si="13"/>
        <v>7.6761999999999997</v>
      </c>
      <c r="K269" s="126">
        <f t="shared" si="12"/>
        <v>0</v>
      </c>
    </row>
    <row r="270" spans="1:11">
      <c r="A270" s="133">
        <v>81002</v>
      </c>
      <c r="B270" s="131" t="s">
        <v>305</v>
      </c>
      <c r="C270" s="39"/>
      <c r="D270" s="39"/>
      <c r="E270" s="125"/>
      <c r="F270" s="125"/>
      <c r="H270" s="126">
        <f t="shared" si="14"/>
        <v>0</v>
      </c>
      <c r="J270" s="4">
        <f t="shared" si="13"/>
        <v>7.6761999999999997</v>
      </c>
      <c r="K270" s="126">
        <f t="shared" si="12"/>
        <v>0</v>
      </c>
    </row>
    <row r="271" spans="1:11">
      <c r="A271" s="133">
        <v>81003</v>
      </c>
      <c r="B271" s="131" t="s">
        <v>306</v>
      </c>
      <c r="C271" s="39">
        <v>341.9</v>
      </c>
      <c r="D271" s="39"/>
      <c r="E271" s="125"/>
      <c r="F271" s="125"/>
      <c r="H271" s="126">
        <f t="shared" si="14"/>
        <v>341.9</v>
      </c>
      <c r="J271" s="4">
        <f t="shared" si="13"/>
        <v>7.6761999999999997</v>
      </c>
      <c r="K271" s="126">
        <f t="shared" si="12"/>
        <v>2624.49</v>
      </c>
    </row>
    <row r="272" spans="1:11">
      <c r="A272" s="133">
        <v>81004</v>
      </c>
      <c r="B272" s="131" t="s">
        <v>307</v>
      </c>
      <c r="C272" s="39"/>
      <c r="D272" s="39"/>
      <c r="E272" s="125"/>
      <c r="F272" s="125"/>
      <c r="H272" s="126">
        <f t="shared" si="14"/>
        <v>0</v>
      </c>
      <c r="J272" s="4">
        <f t="shared" si="13"/>
        <v>7.6761999999999997</v>
      </c>
      <c r="K272" s="126">
        <f t="shared" si="12"/>
        <v>0</v>
      </c>
    </row>
    <row r="273" spans="1:11">
      <c r="A273" s="133">
        <v>81005</v>
      </c>
      <c r="B273" s="131" t="s">
        <v>308</v>
      </c>
      <c r="C273" s="39"/>
      <c r="D273" s="39"/>
      <c r="E273" s="125"/>
      <c r="F273" s="125"/>
      <c r="H273" s="126">
        <f t="shared" si="14"/>
        <v>0</v>
      </c>
      <c r="J273" s="4">
        <f t="shared" si="13"/>
        <v>7.6761999999999997</v>
      </c>
      <c r="K273" s="126">
        <f t="shared" si="12"/>
        <v>0</v>
      </c>
    </row>
    <row r="274" spans="1:11">
      <c r="A274" s="133">
        <v>81006</v>
      </c>
      <c r="B274" s="131" t="s">
        <v>309</v>
      </c>
      <c r="C274" s="39"/>
      <c r="D274" s="39"/>
      <c r="E274" s="125"/>
      <c r="F274" s="125"/>
      <c r="H274" s="126">
        <f t="shared" si="14"/>
        <v>0</v>
      </c>
      <c r="J274" s="4">
        <f t="shared" si="13"/>
        <v>7.6761999999999997</v>
      </c>
      <c r="K274" s="126">
        <f t="shared" si="12"/>
        <v>0</v>
      </c>
    </row>
    <row r="275" spans="1:11">
      <c r="A275" s="133">
        <v>81007</v>
      </c>
      <c r="B275" s="38" t="s">
        <v>310</v>
      </c>
      <c r="C275" s="39"/>
      <c r="D275" s="39"/>
      <c r="E275" s="125"/>
      <c r="F275" s="125"/>
      <c r="H275" s="126">
        <f t="shared" si="14"/>
        <v>0</v>
      </c>
      <c r="J275" s="4">
        <f t="shared" si="13"/>
        <v>7.6761999999999997</v>
      </c>
      <c r="K275" s="126">
        <f t="shared" si="12"/>
        <v>0</v>
      </c>
    </row>
    <row r="276" spans="1:11">
      <c r="A276" s="133">
        <v>81008</v>
      </c>
      <c r="B276" s="38" t="s">
        <v>311</v>
      </c>
      <c r="C276" s="39"/>
      <c r="D276" s="39"/>
      <c r="E276" s="125"/>
      <c r="F276" s="125"/>
      <c r="H276" s="126">
        <f t="shared" si="14"/>
        <v>0</v>
      </c>
      <c r="J276" s="4">
        <f t="shared" si="13"/>
        <v>7.6761999999999997</v>
      </c>
      <c r="K276" s="126">
        <f t="shared" si="12"/>
        <v>0</v>
      </c>
    </row>
    <row r="277" spans="1:11">
      <c r="A277" s="133">
        <v>81009</v>
      </c>
      <c r="B277" s="38" t="s">
        <v>312</v>
      </c>
      <c r="C277" s="39"/>
      <c r="D277" s="39"/>
      <c r="E277" s="125"/>
      <c r="F277" s="125"/>
      <c r="H277" s="126">
        <f t="shared" si="14"/>
        <v>0</v>
      </c>
      <c r="J277" s="4">
        <f t="shared" si="13"/>
        <v>7.6761999999999997</v>
      </c>
      <c r="K277" s="126">
        <f t="shared" si="12"/>
        <v>0</v>
      </c>
    </row>
    <row r="278" spans="1:11">
      <c r="A278" s="135">
        <v>81010</v>
      </c>
      <c r="B278" s="138" t="s">
        <v>313</v>
      </c>
      <c r="C278" s="39"/>
      <c r="D278" s="39"/>
      <c r="E278" s="125"/>
      <c r="F278" s="125"/>
      <c r="H278" s="126">
        <f t="shared" si="14"/>
        <v>0</v>
      </c>
      <c r="J278" s="4">
        <f t="shared" si="13"/>
        <v>7.6761999999999997</v>
      </c>
      <c r="K278" s="126">
        <f t="shared" si="12"/>
        <v>0</v>
      </c>
    </row>
    <row r="279" spans="1:11">
      <c r="A279" s="133">
        <v>81011</v>
      </c>
      <c r="B279" s="131" t="s">
        <v>314</v>
      </c>
      <c r="C279" s="39"/>
      <c r="D279" s="39"/>
      <c r="E279" s="125"/>
      <c r="F279" s="125"/>
      <c r="H279" s="126">
        <f t="shared" si="14"/>
        <v>0</v>
      </c>
      <c r="J279" s="4">
        <f t="shared" si="13"/>
        <v>7.6761999999999997</v>
      </c>
      <c r="K279" s="126">
        <f t="shared" si="12"/>
        <v>0</v>
      </c>
    </row>
    <row r="280" spans="1:11">
      <c r="A280" s="133">
        <v>81012</v>
      </c>
      <c r="B280" s="131" t="s">
        <v>315</v>
      </c>
      <c r="C280" s="39"/>
      <c r="D280" s="39"/>
      <c r="E280" s="125"/>
      <c r="F280" s="125"/>
      <c r="H280" s="126">
        <f t="shared" si="14"/>
        <v>0</v>
      </c>
      <c r="J280" s="4">
        <f t="shared" si="13"/>
        <v>7.6761999999999997</v>
      </c>
      <c r="K280" s="126">
        <f t="shared" si="12"/>
        <v>0</v>
      </c>
    </row>
    <row r="281" spans="1:11">
      <c r="A281" s="133">
        <v>81013</v>
      </c>
      <c r="B281" s="131" t="s">
        <v>316</v>
      </c>
      <c r="C281" s="39"/>
      <c r="D281" s="39"/>
      <c r="E281" s="125"/>
      <c r="F281" s="125"/>
      <c r="H281" s="126">
        <f t="shared" si="14"/>
        <v>0</v>
      </c>
      <c r="J281" s="4">
        <f t="shared" si="13"/>
        <v>7.6761999999999997</v>
      </c>
      <c r="K281" s="126">
        <f t="shared" si="12"/>
        <v>0</v>
      </c>
    </row>
    <row r="282" spans="1:11">
      <c r="A282" s="133">
        <v>81014</v>
      </c>
      <c r="B282" s="131" t="s">
        <v>317</v>
      </c>
      <c r="C282" s="39"/>
      <c r="D282" s="39"/>
      <c r="E282" s="125"/>
      <c r="F282" s="125"/>
      <c r="H282" s="126">
        <f t="shared" si="14"/>
        <v>0</v>
      </c>
      <c r="J282" s="4">
        <f t="shared" si="13"/>
        <v>7.6761999999999997</v>
      </c>
      <c r="K282" s="126">
        <f t="shared" si="12"/>
        <v>0</v>
      </c>
    </row>
    <row r="283" spans="1:11">
      <c r="A283" s="133">
        <v>81015</v>
      </c>
      <c r="B283" s="131" t="s">
        <v>318</v>
      </c>
      <c r="C283" s="39"/>
      <c r="D283" s="39"/>
      <c r="E283" s="125"/>
      <c r="F283" s="125"/>
      <c r="H283" s="126">
        <f t="shared" si="14"/>
        <v>0</v>
      </c>
      <c r="J283" s="4">
        <f t="shared" si="13"/>
        <v>7.6761999999999997</v>
      </c>
      <c r="K283" s="126">
        <f t="shared" si="12"/>
        <v>0</v>
      </c>
    </row>
    <row r="284" spans="1:11">
      <c r="A284" s="37">
        <v>81016</v>
      </c>
      <c r="B284" s="131" t="s">
        <v>319</v>
      </c>
      <c r="C284" s="39"/>
      <c r="D284" s="39"/>
      <c r="E284" s="125"/>
      <c r="F284" s="125"/>
      <c r="H284" s="126">
        <f t="shared" si="14"/>
        <v>0</v>
      </c>
      <c r="J284" s="4">
        <f t="shared" si="13"/>
        <v>7.6761999999999997</v>
      </c>
      <c r="K284" s="126">
        <f t="shared" si="12"/>
        <v>0</v>
      </c>
    </row>
    <row r="285" spans="1:11">
      <c r="A285" s="37">
        <v>81017</v>
      </c>
      <c r="B285" s="131" t="s">
        <v>320</v>
      </c>
      <c r="C285" s="39"/>
      <c r="D285" s="39"/>
      <c r="E285" s="125"/>
      <c r="F285" s="125"/>
      <c r="H285" s="126">
        <f t="shared" si="14"/>
        <v>0</v>
      </c>
      <c r="J285" s="4">
        <f t="shared" si="13"/>
        <v>7.6761999999999997</v>
      </c>
      <c r="K285" s="126">
        <f t="shared" si="12"/>
        <v>0</v>
      </c>
    </row>
    <row r="286" spans="1:11">
      <c r="A286" s="37">
        <v>81018</v>
      </c>
      <c r="B286" s="131" t="s">
        <v>321</v>
      </c>
      <c r="C286" s="39"/>
      <c r="D286" s="39"/>
      <c r="E286" s="125"/>
      <c r="F286" s="125"/>
      <c r="H286" s="126">
        <f t="shared" si="14"/>
        <v>0</v>
      </c>
      <c r="J286" s="4">
        <f t="shared" si="13"/>
        <v>7.6761999999999997</v>
      </c>
      <c r="K286" s="126">
        <f t="shared" si="12"/>
        <v>0</v>
      </c>
    </row>
    <row r="287" spans="1:11">
      <c r="A287" s="37">
        <v>81019</v>
      </c>
      <c r="B287" s="131" t="s">
        <v>322</v>
      </c>
      <c r="C287" s="39">
        <v>284395.59999999998</v>
      </c>
      <c r="D287" s="39"/>
      <c r="E287" s="125"/>
      <c r="F287" s="125"/>
      <c r="H287" s="126">
        <f t="shared" si="14"/>
        <v>284395.59999999998</v>
      </c>
      <c r="J287" s="4">
        <f t="shared" si="13"/>
        <v>7.6761999999999997</v>
      </c>
      <c r="K287" s="126">
        <f t="shared" si="12"/>
        <v>2183077.5</v>
      </c>
    </row>
    <row r="288" spans="1:11">
      <c r="A288" s="37">
        <v>81020</v>
      </c>
      <c r="B288" s="131" t="s">
        <v>323</v>
      </c>
      <c r="C288" s="39"/>
      <c r="D288" s="39"/>
      <c r="E288" s="125"/>
      <c r="F288" s="125"/>
      <c r="H288" s="126">
        <f t="shared" si="14"/>
        <v>0</v>
      </c>
      <c r="J288" s="4">
        <f t="shared" si="13"/>
        <v>7.6761999999999997</v>
      </c>
      <c r="K288" s="126">
        <f t="shared" si="12"/>
        <v>0</v>
      </c>
    </row>
    <row r="289" spans="1:11">
      <c r="A289" s="37">
        <v>81021</v>
      </c>
      <c r="B289" s="131" t="s">
        <v>324</v>
      </c>
      <c r="C289" s="39"/>
      <c r="D289" s="39"/>
      <c r="E289" s="125"/>
      <c r="F289" s="125"/>
      <c r="H289" s="126">
        <f t="shared" si="14"/>
        <v>0</v>
      </c>
      <c r="J289" s="4">
        <f t="shared" si="13"/>
        <v>7.6761999999999997</v>
      </c>
      <c r="K289" s="126">
        <f t="shared" si="12"/>
        <v>0</v>
      </c>
    </row>
    <row r="290" spans="1:11">
      <c r="A290" s="37">
        <v>81022</v>
      </c>
      <c r="B290" s="131" t="s">
        <v>325</v>
      </c>
      <c r="C290" s="39"/>
      <c r="D290" s="39"/>
      <c r="E290" s="125"/>
      <c r="F290" s="125"/>
      <c r="H290" s="126">
        <f t="shared" si="14"/>
        <v>0</v>
      </c>
      <c r="J290" s="4">
        <f t="shared" si="13"/>
        <v>7.6761999999999997</v>
      </c>
      <c r="K290" s="126">
        <f t="shared" si="12"/>
        <v>0</v>
      </c>
    </row>
    <row r="291" spans="1:11">
      <c r="A291" s="37">
        <v>81023</v>
      </c>
      <c r="B291" s="131" t="s">
        <v>326</v>
      </c>
      <c r="C291" s="39"/>
      <c r="D291" s="39"/>
      <c r="E291" s="125"/>
      <c r="F291" s="125"/>
      <c r="H291" s="126">
        <f t="shared" si="14"/>
        <v>0</v>
      </c>
      <c r="J291" s="4">
        <f t="shared" si="13"/>
        <v>7.6761999999999997</v>
      </c>
      <c r="K291" s="126">
        <f t="shared" si="12"/>
        <v>0</v>
      </c>
    </row>
    <row r="292" spans="1:11">
      <c r="A292" s="37">
        <v>81024</v>
      </c>
      <c r="B292" s="138" t="s">
        <v>327</v>
      </c>
      <c r="C292" s="39"/>
      <c r="D292" s="39"/>
      <c r="E292" s="125"/>
      <c r="F292" s="125"/>
      <c r="H292" s="126">
        <f t="shared" si="14"/>
        <v>0</v>
      </c>
      <c r="J292" s="4">
        <f t="shared" si="13"/>
        <v>7.6761999999999997</v>
      </c>
      <c r="K292" s="126">
        <f t="shared" si="12"/>
        <v>0</v>
      </c>
    </row>
    <row r="293" spans="1:11">
      <c r="A293" s="134">
        <v>81025</v>
      </c>
      <c r="B293" s="38" t="s">
        <v>328</v>
      </c>
      <c r="C293" s="39"/>
      <c r="D293" s="39"/>
      <c r="E293" s="125"/>
      <c r="F293" s="125"/>
      <c r="H293" s="126">
        <f t="shared" si="14"/>
        <v>0</v>
      </c>
      <c r="J293" s="4">
        <f t="shared" si="13"/>
        <v>7.6761999999999997</v>
      </c>
      <c r="K293" s="126">
        <f t="shared" si="12"/>
        <v>0</v>
      </c>
    </row>
    <row r="294" spans="1:11">
      <c r="A294" s="134">
        <v>81026</v>
      </c>
      <c r="B294" s="38" t="s">
        <v>329</v>
      </c>
      <c r="C294" s="39"/>
      <c r="D294" s="39"/>
      <c r="E294" s="125"/>
      <c r="F294" s="125"/>
      <c r="H294" s="126">
        <f t="shared" si="14"/>
        <v>0</v>
      </c>
      <c r="J294" s="4">
        <f t="shared" si="13"/>
        <v>7.6761999999999997</v>
      </c>
      <c r="K294" s="126">
        <f t="shared" si="12"/>
        <v>0</v>
      </c>
    </row>
    <row r="295" spans="1:11">
      <c r="A295" s="134">
        <v>81027</v>
      </c>
      <c r="B295" s="38" t="s">
        <v>330</v>
      </c>
      <c r="C295" s="39"/>
      <c r="D295" s="39"/>
      <c r="E295" s="125"/>
      <c r="F295" s="125"/>
      <c r="H295" s="126">
        <f t="shared" si="14"/>
        <v>0</v>
      </c>
      <c r="J295" s="4">
        <f t="shared" si="13"/>
        <v>7.6761999999999997</v>
      </c>
      <c r="K295" s="126">
        <f t="shared" si="12"/>
        <v>0</v>
      </c>
    </row>
    <row r="296" spans="1:11">
      <c r="A296" s="134">
        <v>81028</v>
      </c>
      <c r="B296" s="38" t="s">
        <v>331</v>
      </c>
      <c r="C296" s="39"/>
      <c r="D296" s="39"/>
      <c r="E296" s="125"/>
      <c r="F296" s="125"/>
      <c r="H296" s="126">
        <f t="shared" si="14"/>
        <v>0</v>
      </c>
      <c r="J296" s="4">
        <f t="shared" si="13"/>
        <v>7.6761999999999997</v>
      </c>
      <c r="K296" s="126">
        <f t="shared" si="12"/>
        <v>0</v>
      </c>
    </row>
    <row r="297" spans="1:11">
      <c r="A297" s="133">
        <v>81998</v>
      </c>
      <c r="B297" s="131" t="s">
        <v>348</v>
      </c>
      <c r="C297" s="39"/>
      <c r="D297" s="39"/>
      <c r="E297" s="125"/>
      <c r="F297" s="125"/>
      <c r="H297" s="126">
        <f t="shared" si="14"/>
        <v>0</v>
      </c>
      <c r="J297" s="4">
        <f t="shared" si="13"/>
        <v>7.6761999999999997</v>
      </c>
      <c r="K297" s="126">
        <f t="shared" si="12"/>
        <v>0</v>
      </c>
    </row>
    <row r="298" spans="1:11">
      <c r="A298" s="133">
        <v>82099</v>
      </c>
      <c r="B298" s="38" t="s">
        <v>349</v>
      </c>
      <c r="C298" s="39"/>
      <c r="D298" s="39"/>
      <c r="E298" s="125"/>
      <c r="F298" s="125"/>
      <c r="H298" s="126">
        <f t="shared" si="14"/>
        <v>0</v>
      </c>
      <c r="J298" s="4">
        <f t="shared" si="13"/>
        <v>7.6761999999999997</v>
      </c>
      <c r="K298" s="126">
        <f t="shared" si="12"/>
        <v>0</v>
      </c>
    </row>
    <row r="299" spans="1:11">
      <c r="A299" s="133">
        <v>82100</v>
      </c>
      <c r="B299" s="38" t="s">
        <v>350</v>
      </c>
      <c r="C299" s="39"/>
      <c r="D299" s="39"/>
      <c r="E299" s="125"/>
      <c r="F299" s="125"/>
      <c r="H299" s="126">
        <f t="shared" si="14"/>
        <v>0</v>
      </c>
      <c r="J299" s="4">
        <f t="shared" si="13"/>
        <v>7.6761999999999997</v>
      </c>
      <c r="K299" s="126">
        <f t="shared" si="12"/>
        <v>0</v>
      </c>
    </row>
    <row r="300" spans="1:11">
      <c r="A300" s="133">
        <v>82101</v>
      </c>
      <c r="B300" s="38" t="s">
        <v>351</v>
      </c>
      <c r="C300" s="39"/>
      <c r="D300" s="39"/>
      <c r="E300" s="125"/>
      <c r="F300" s="125"/>
      <c r="H300" s="126">
        <f t="shared" si="14"/>
        <v>0</v>
      </c>
      <c r="J300" s="4">
        <f t="shared" si="13"/>
        <v>7.6761999999999997</v>
      </c>
      <c r="K300" s="126">
        <f t="shared" si="12"/>
        <v>0</v>
      </c>
    </row>
    <row r="301" spans="1:11">
      <c r="A301" s="133">
        <v>82102</v>
      </c>
      <c r="B301" s="38" t="s">
        <v>352</v>
      </c>
      <c r="C301" s="39"/>
      <c r="D301" s="39"/>
      <c r="E301" s="125"/>
      <c r="F301" s="125"/>
      <c r="H301" s="126">
        <f t="shared" si="14"/>
        <v>0</v>
      </c>
      <c r="J301" s="4">
        <f t="shared" si="13"/>
        <v>7.6761999999999997</v>
      </c>
      <c r="K301" s="126">
        <f t="shared" si="12"/>
        <v>0</v>
      </c>
    </row>
    <row r="302" spans="1:11">
      <c r="A302" s="133">
        <v>82103</v>
      </c>
      <c r="B302" s="38" t="s">
        <v>353</v>
      </c>
      <c r="C302" s="39"/>
      <c r="D302" s="39"/>
      <c r="E302" s="125"/>
      <c r="F302" s="125"/>
      <c r="H302" s="126">
        <f t="shared" si="14"/>
        <v>0</v>
      </c>
      <c r="J302" s="4">
        <f t="shared" si="13"/>
        <v>7.6761999999999997</v>
      </c>
      <c r="K302" s="126">
        <f t="shared" si="12"/>
        <v>0</v>
      </c>
    </row>
    <row r="303" spans="1:11">
      <c r="A303" s="133">
        <v>82104</v>
      </c>
      <c r="B303" s="38" t="s">
        <v>354</v>
      </c>
      <c r="C303" s="39"/>
      <c r="D303" s="39"/>
      <c r="E303" s="125"/>
      <c r="F303" s="125"/>
      <c r="H303" s="126">
        <f t="shared" si="14"/>
        <v>0</v>
      </c>
      <c r="J303" s="4">
        <f t="shared" si="13"/>
        <v>7.6761999999999997</v>
      </c>
      <c r="K303" s="126">
        <f t="shared" si="12"/>
        <v>0</v>
      </c>
    </row>
    <row r="304" spans="1:11">
      <c r="A304" s="133">
        <v>82105</v>
      </c>
      <c r="B304" s="38" t="s">
        <v>355</v>
      </c>
      <c r="C304" s="39"/>
      <c r="D304" s="39"/>
      <c r="E304" s="125"/>
      <c r="F304" s="125"/>
      <c r="H304" s="126">
        <f t="shared" si="14"/>
        <v>0</v>
      </c>
      <c r="J304" s="4">
        <f t="shared" si="13"/>
        <v>7.6761999999999997</v>
      </c>
      <c r="K304" s="126">
        <f t="shared" si="12"/>
        <v>0</v>
      </c>
    </row>
    <row r="305" spans="1:11">
      <c r="A305" s="133">
        <v>82106</v>
      </c>
      <c r="B305" s="131" t="s">
        <v>356</v>
      </c>
      <c r="C305" s="39"/>
      <c r="D305" s="39"/>
      <c r="E305" s="125"/>
      <c r="F305" s="125"/>
      <c r="H305" s="126">
        <f t="shared" si="14"/>
        <v>0</v>
      </c>
      <c r="J305" s="4">
        <f t="shared" si="13"/>
        <v>7.6761999999999997</v>
      </c>
      <c r="K305" s="126">
        <f t="shared" si="12"/>
        <v>0</v>
      </c>
    </row>
    <row r="306" spans="1:11">
      <c r="A306" s="133">
        <v>82107</v>
      </c>
      <c r="B306" s="131" t="s">
        <v>357</v>
      </c>
      <c r="C306" s="39"/>
      <c r="D306" s="39"/>
      <c r="E306" s="125"/>
      <c r="F306" s="125"/>
      <c r="H306" s="126">
        <f t="shared" si="14"/>
        <v>0</v>
      </c>
      <c r="J306" s="4">
        <f t="shared" si="13"/>
        <v>7.6761999999999997</v>
      </c>
      <c r="K306" s="126">
        <f t="shared" si="12"/>
        <v>0</v>
      </c>
    </row>
    <row r="307" spans="1:11">
      <c r="A307" s="133">
        <v>82108</v>
      </c>
      <c r="B307" s="38" t="s">
        <v>358</v>
      </c>
      <c r="C307" s="39"/>
      <c r="D307" s="39"/>
      <c r="E307" s="125"/>
      <c r="F307" s="125"/>
      <c r="H307" s="126">
        <f t="shared" si="14"/>
        <v>0</v>
      </c>
      <c r="J307" s="4">
        <f t="shared" si="13"/>
        <v>7.6761999999999997</v>
      </c>
      <c r="K307" s="126">
        <f t="shared" si="12"/>
        <v>0</v>
      </c>
    </row>
    <row r="308" spans="1:11">
      <c r="A308" s="133">
        <v>82201</v>
      </c>
      <c r="B308" s="131" t="s">
        <v>360</v>
      </c>
      <c r="C308" s="39"/>
      <c r="D308" s="39"/>
      <c r="E308" s="125"/>
      <c r="F308" s="125"/>
      <c r="H308" s="126">
        <f t="shared" si="14"/>
        <v>0</v>
      </c>
      <c r="J308" s="4">
        <f t="shared" si="13"/>
        <v>7.6761999999999997</v>
      </c>
      <c r="K308" s="126">
        <f t="shared" si="12"/>
        <v>0</v>
      </c>
    </row>
    <row r="309" spans="1:11">
      <c r="A309" s="133">
        <v>82202</v>
      </c>
      <c r="B309" s="131" t="s">
        <v>361</v>
      </c>
      <c r="C309" s="39"/>
      <c r="D309" s="39"/>
      <c r="E309" s="125"/>
      <c r="F309" s="125"/>
      <c r="H309" s="126">
        <f t="shared" si="14"/>
        <v>0</v>
      </c>
      <c r="J309" s="4">
        <f t="shared" si="13"/>
        <v>7.6761999999999997</v>
      </c>
      <c r="K309" s="126">
        <f t="shared" si="12"/>
        <v>0</v>
      </c>
    </row>
    <row r="310" spans="1:11">
      <c r="A310" s="133">
        <v>82203</v>
      </c>
      <c r="B310" s="131" t="s">
        <v>362</v>
      </c>
      <c r="C310" s="39"/>
      <c r="D310" s="39"/>
      <c r="E310" s="125"/>
      <c r="F310" s="125"/>
      <c r="H310" s="126">
        <f t="shared" si="14"/>
        <v>0</v>
      </c>
      <c r="J310" s="4">
        <f t="shared" si="13"/>
        <v>7.6761999999999997</v>
      </c>
      <c r="K310" s="126">
        <f t="shared" si="12"/>
        <v>0</v>
      </c>
    </row>
    <row r="311" spans="1:11">
      <c r="A311" s="133">
        <v>82204</v>
      </c>
      <c r="B311" s="131" t="s">
        <v>363</v>
      </c>
      <c r="C311" s="39"/>
      <c r="D311" s="39"/>
      <c r="E311" s="125"/>
      <c r="F311" s="125"/>
      <c r="H311" s="126">
        <f t="shared" si="14"/>
        <v>0</v>
      </c>
      <c r="J311" s="4">
        <f t="shared" si="13"/>
        <v>7.6761999999999997</v>
      </c>
      <c r="K311" s="126">
        <f t="shared" si="12"/>
        <v>0</v>
      </c>
    </row>
    <row r="312" spans="1:11">
      <c r="A312" s="133">
        <v>82205</v>
      </c>
      <c r="B312" s="131" t="s">
        <v>364</v>
      </c>
      <c r="C312" s="39"/>
      <c r="D312" s="39"/>
      <c r="E312" s="125"/>
      <c r="F312" s="125"/>
      <c r="H312" s="126">
        <f t="shared" si="14"/>
        <v>0</v>
      </c>
      <c r="J312" s="4">
        <f t="shared" si="13"/>
        <v>7.6761999999999997</v>
      </c>
      <c r="K312" s="126">
        <f t="shared" si="12"/>
        <v>0</v>
      </c>
    </row>
    <row r="313" spans="1:11">
      <c r="A313" s="133">
        <v>82600</v>
      </c>
      <c r="B313" s="38" t="s">
        <v>365</v>
      </c>
      <c r="C313" s="39"/>
      <c r="D313" s="39"/>
      <c r="E313" s="125"/>
      <c r="F313" s="125"/>
      <c r="H313" s="126">
        <f t="shared" si="14"/>
        <v>0</v>
      </c>
      <c r="J313" s="4">
        <f t="shared" si="13"/>
        <v>7.6761999999999997</v>
      </c>
      <c r="K313" s="126">
        <f t="shared" si="12"/>
        <v>0</v>
      </c>
    </row>
    <row r="314" spans="1:11">
      <c r="A314" s="133">
        <v>82601</v>
      </c>
      <c r="B314" s="38" t="s">
        <v>366</v>
      </c>
      <c r="C314" s="39"/>
      <c r="D314" s="39"/>
      <c r="E314" s="125"/>
      <c r="F314" s="125"/>
      <c r="H314" s="126">
        <f t="shared" si="14"/>
        <v>0</v>
      </c>
      <c r="J314" s="4">
        <f t="shared" si="13"/>
        <v>7.6761999999999997</v>
      </c>
      <c r="K314" s="126">
        <f t="shared" si="12"/>
        <v>0</v>
      </c>
    </row>
    <row r="315" spans="1:11">
      <c r="A315" s="133">
        <v>82602</v>
      </c>
      <c r="B315" s="38" t="s">
        <v>367</v>
      </c>
      <c r="C315" s="39"/>
      <c r="D315" s="39"/>
      <c r="E315" s="125"/>
      <c r="F315" s="125"/>
      <c r="H315" s="126">
        <f t="shared" si="14"/>
        <v>0</v>
      </c>
      <c r="J315" s="4">
        <f t="shared" si="13"/>
        <v>7.6761999999999997</v>
      </c>
      <c r="K315" s="126">
        <f t="shared" si="12"/>
        <v>0</v>
      </c>
    </row>
    <row r="316" spans="1:11">
      <c r="A316" s="133">
        <v>82603</v>
      </c>
      <c r="B316" s="38" t="s">
        <v>368</v>
      </c>
      <c r="C316" s="39"/>
      <c r="D316" s="39"/>
      <c r="E316" s="125"/>
      <c r="F316" s="125"/>
      <c r="H316" s="126">
        <f t="shared" si="14"/>
        <v>0</v>
      </c>
      <c r="J316" s="4">
        <f t="shared" si="13"/>
        <v>7.6761999999999997</v>
      </c>
      <c r="K316" s="126">
        <f t="shared" si="12"/>
        <v>0</v>
      </c>
    </row>
    <row r="317" spans="1:11">
      <c r="A317" s="133">
        <v>82604</v>
      </c>
      <c r="B317" s="38" t="s">
        <v>369</v>
      </c>
      <c r="C317" s="39"/>
      <c r="D317" s="39"/>
      <c r="E317" s="125"/>
      <c r="F317" s="125"/>
      <c r="H317" s="126">
        <f t="shared" si="14"/>
        <v>0</v>
      </c>
      <c r="J317" s="4">
        <f t="shared" si="13"/>
        <v>7.6761999999999997</v>
      </c>
      <c r="K317" s="126">
        <f t="shared" si="12"/>
        <v>0</v>
      </c>
    </row>
    <row r="318" spans="1:11">
      <c r="A318" s="133">
        <v>82605</v>
      </c>
      <c r="B318" s="38" t="s">
        <v>370</v>
      </c>
      <c r="C318" s="39"/>
      <c r="D318" s="39"/>
      <c r="E318" s="125"/>
      <c r="F318" s="125"/>
      <c r="H318" s="126">
        <f t="shared" si="14"/>
        <v>0</v>
      </c>
      <c r="J318" s="4">
        <f t="shared" si="13"/>
        <v>7.6761999999999997</v>
      </c>
      <c r="K318" s="126">
        <f t="shared" si="12"/>
        <v>0</v>
      </c>
    </row>
    <row r="319" spans="1:11">
      <c r="A319" s="133">
        <v>82606</v>
      </c>
      <c r="B319" s="131" t="s">
        <v>371</v>
      </c>
      <c r="C319" s="39"/>
      <c r="D319" s="39"/>
      <c r="E319" s="125"/>
      <c r="F319" s="125"/>
      <c r="H319" s="126">
        <f t="shared" si="14"/>
        <v>0</v>
      </c>
      <c r="J319" s="4">
        <f t="shared" si="13"/>
        <v>7.6761999999999997</v>
      </c>
      <c r="K319" s="126">
        <f t="shared" si="12"/>
        <v>0</v>
      </c>
    </row>
    <row r="320" spans="1:11">
      <c r="A320" s="133">
        <v>82607</v>
      </c>
      <c r="B320" s="131" t="s">
        <v>372</v>
      </c>
      <c r="C320" s="39"/>
      <c r="D320" s="39"/>
      <c r="E320" s="125"/>
      <c r="F320" s="125"/>
      <c r="H320" s="126">
        <f t="shared" si="14"/>
        <v>0</v>
      </c>
      <c r="J320" s="4">
        <f t="shared" si="13"/>
        <v>7.6761999999999997</v>
      </c>
      <c r="K320" s="126">
        <f t="shared" si="12"/>
        <v>0</v>
      </c>
    </row>
    <row r="321" spans="1:11">
      <c r="A321" s="133">
        <v>82700</v>
      </c>
      <c r="B321" s="38" t="s">
        <v>373</v>
      </c>
      <c r="C321" s="39"/>
      <c r="D321" s="39"/>
      <c r="E321" s="125"/>
      <c r="F321" s="125"/>
      <c r="H321" s="126">
        <f t="shared" si="14"/>
        <v>0</v>
      </c>
      <c r="J321" s="4">
        <f t="shared" si="13"/>
        <v>7.6761999999999997</v>
      </c>
      <c r="K321" s="126">
        <f t="shared" si="12"/>
        <v>0</v>
      </c>
    </row>
    <row r="322" spans="1:11">
      <c r="A322" s="133">
        <v>82701</v>
      </c>
      <c r="B322" s="38" t="s">
        <v>374</v>
      </c>
      <c r="C322" s="39"/>
      <c r="D322" s="39"/>
      <c r="E322" s="125"/>
      <c r="F322" s="125"/>
      <c r="H322" s="126">
        <f t="shared" si="14"/>
        <v>0</v>
      </c>
      <c r="J322" s="4">
        <f t="shared" si="13"/>
        <v>7.6761999999999997</v>
      </c>
      <c r="K322" s="126">
        <f t="shared" si="12"/>
        <v>0</v>
      </c>
    </row>
    <row r="323" spans="1:11">
      <c r="A323" s="133">
        <v>82702</v>
      </c>
      <c r="B323" s="38" t="s">
        <v>375</v>
      </c>
      <c r="C323" s="39"/>
      <c r="D323" s="39"/>
      <c r="E323" s="125"/>
      <c r="F323" s="125"/>
      <c r="H323" s="126">
        <f t="shared" si="14"/>
        <v>0</v>
      </c>
      <c r="J323" s="4">
        <f t="shared" si="13"/>
        <v>7.6761999999999997</v>
      </c>
      <c r="K323" s="126">
        <f t="shared" si="12"/>
        <v>0</v>
      </c>
    </row>
    <row r="324" spans="1:11">
      <c r="A324" s="133">
        <v>82703</v>
      </c>
      <c r="B324" s="38" t="s">
        <v>376</v>
      </c>
      <c r="C324" s="39"/>
      <c r="D324" s="39"/>
      <c r="E324" s="125"/>
      <c r="F324" s="125"/>
      <c r="H324" s="126">
        <f t="shared" si="14"/>
        <v>0</v>
      </c>
      <c r="J324" s="4">
        <f t="shared" si="13"/>
        <v>7.6761999999999997</v>
      </c>
      <c r="K324" s="126">
        <f t="shared" si="12"/>
        <v>0</v>
      </c>
    </row>
    <row r="325" spans="1:11">
      <c r="A325" s="133">
        <v>82704</v>
      </c>
      <c r="B325" s="38" t="s">
        <v>377</v>
      </c>
      <c r="C325" s="39"/>
      <c r="D325" s="39"/>
      <c r="E325" s="125"/>
      <c r="F325" s="125"/>
      <c r="H325" s="126">
        <f t="shared" si="14"/>
        <v>0</v>
      </c>
      <c r="J325" s="4">
        <f t="shared" si="13"/>
        <v>7.6761999999999997</v>
      </c>
      <c r="K325" s="126">
        <f t="shared" si="12"/>
        <v>0</v>
      </c>
    </row>
    <row r="326" spans="1:11">
      <c r="A326" s="133">
        <v>82705</v>
      </c>
      <c r="B326" s="38" t="s">
        <v>378</v>
      </c>
      <c r="C326" s="39"/>
      <c r="D326" s="39"/>
      <c r="E326" s="125"/>
      <c r="F326" s="125"/>
      <c r="H326" s="126">
        <f t="shared" si="14"/>
        <v>0</v>
      </c>
      <c r="J326" s="4">
        <f t="shared" si="13"/>
        <v>7.6761999999999997</v>
      </c>
      <c r="K326" s="126">
        <f t="shared" si="12"/>
        <v>0</v>
      </c>
    </row>
    <row r="327" spans="1:11">
      <c r="A327" s="133">
        <v>82706</v>
      </c>
      <c r="B327" s="38" t="s">
        <v>379</v>
      </c>
      <c r="C327" s="39"/>
      <c r="D327" s="39"/>
      <c r="E327" s="125"/>
      <c r="F327" s="125"/>
      <c r="H327" s="126">
        <f t="shared" si="14"/>
        <v>0</v>
      </c>
      <c r="J327" s="4">
        <f t="shared" si="13"/>
        <v>7.6761999999999997</v>
      </c>
      <c r="K327" s="126">
        <f t="shared" si="12"/>
        <v>0</v>
      </c>
    </row>
    <row r="328" spans="1:11">
      <c r="A328" s="134">
        <v>83006</v>
      </c>
      <c r="B328" s="38" t="s">
        <v>380</v>
      </c>
      <c r="C328" s="39"/>
      <c r="D328" s="39"/>
      <c r="E328" s="125"/>
      <c r="F328" s="125"/>
      <c r="H328" s="126">
        <f t="shared" si="14"/>
        <v>0</v>
      </c>
      <c r="J328" s="4">
        <f t="shared" si="13"/>
        <v>7.6761999999999997</v>
      </c>
      <c r="K328" s="126">
        <f t="shared" ref="K328:K391" si="15">ROUND(H328*J328,2)</f>
        <v>0</v>
      </c>
    </row>
    <row r="329" spans="1:11">
      <c r="A329" s="133">
        <v>84100</v>
      </c>
      <c r="B329" s="38" t="s">
        <v>381</v>
      </c>
      <c r="C329" s="39"/>
      <c r="D329" s="39"/>
      <c r="E329" s="125"/>
      <c r="F329" s="125"/>
      <c r="H329" s="126">
        <f t="shared" si="14"/>
        <v>0</v>
      </c>
      <c r="J329" s="4">
        <f t="shared" ref="J329:J392" si="16">J328</f>
        <v>7.6761999999999997</v>
      </c>
      <c r="K329" s="126">
        <f t="shared" si="15"/>
        <v>0</v>
      </c>
    </row>
    <row r="330" spans="1:11">
      <c r="A330" s="133">
        <v>84101</v>
      </c>
      <c r="B330" s="38" t="s">
        <v>382</v>
      </c>
      <c r="C330" s="39"/>
      <c r="D330" s="39"/>
      <c r="E330" s="125"/>
      <c r="F330" s="125"/>
      <c r="H330" s="126">
        <f t="shared" si="14"/>
        <v>0</v>
      </c>
      <c r="J330" s="4">
        <f t="shared" si="16"/>
        <v>7.6761999999999997</v>
      </c>
      <c r="K330" s="126">
        <f t="shared" si="15"/>
        <v>0</v>
      </c>
    </row>
    <row r="331" spans="1:11">
      <c r="A331" s="133">
        <v>84102</v>
      </c>
      <c r="B331" s="38" t="s">
        <v>383</v>
      </c>
      <c r="C331" s="39"/>
      <c r="D331" s="39"/>
      <c r="E331" s="125"/>
      <c r="F331" s="125"/>
      <c r="H331" s="126">
        <f t="shared" si="14"/>
        <v>0</v>
      </c>
      <c r="J331" s="4">
        <f t="shared" si="16"/>
        <v>7.6761999999999997</v>
      </c>
      <c r="K331" s="126">
        <f t="shared" si="15"/>
        <v>0</v>
      </c>
    </row>
    <row r="332" spans="1:11">
      <c r="A332" s="133">
        <v>84103</v>
      </c>
      <c r="B332" s="38" t="s">
        <v>384</v>
      </c>
      <c r="C332" s="39"/>
      <c r="D332" s="39"/>
      <c r="E332" s="125"/>
      <c r="F332" s="125"/>
      <c r="H332" s="126">
        <f t="shared" si="14"/>
        <v>0</v>
      </c>
      <c r="J332" s="4">
        <f t="shared" si="16"/>
        <v>7.6761999999999997</v>
      </c>
      <c r="K332" s="126">
        <f t="shared" si="15"/>
        <v>0</v>
      </c>
    </row>
    <row r="333" spans="1:11">
      <c r="A333" s="133">
        <v>84104</v>
      </c>
      <c r="B333" s="38" t="s">
        <v>385</v>
      </c>
      <c r="C333" s="39"/>
      <c r="D333" s="39"/>
      <c r="E333" s="125"/>
      <c r="F333" s="125"/>
      <c r="H333" s="126">
        <f t="shared" si="14"/>
        <v>0</v>
      </c>
      <c r="J333" s="4">
        <f t="shared" si="16"/>
        <v>7.6761999999999997</v>
      </c>
      <c r="K333" s="126">
        <f t="shared" si="15"/>
        <v>0</v>
      </c>
    </row>
    <row r="334" spans="1:11">
      <c r="A334" s="133">
        <v>84201</v>
      </c>
      <c r="B334" s="38" t="s">
        <v>343</v>
      </c>
      <c r="C334" s="39"/>
      <c r="D334" s="39"/>
      <c r="E334" s="125"/>
      <c r="F334" s="125"/>
      <c r="H334" s="126">
        <f t="shared" si="14"/>
        <v>0</v>
      </c>
      <c r="J334" s="4">
        <f t="shared" si="16"/>
        <v>7.6761999999999997</v>
      </c>
      <c r="K334" s="126">
        <f t="shared" si="15"/>
        <v>0</v>
      </c>
    </row>
    <row r="335" spans="1:11">
      <c r="A335" s="133">
        <v>84202</v>
      </c>
      <c r="B335" s="38" t="s">
        <v>344</v>
      </c>
      <c r="C335" s="39"/>
      <c r="D335" s="39"/>
      <c r="E335" s="125"/>
      <c r="F335" s="125"/>
      <c r="H335" s="126">
        <f t="shared" ref="H335:H398" si="17">ROUND(C335-D335+E335-F335,2)</f>
        <v>0</v>
      </c>
      <c r="J335" s="4">
        <f t="shared" si="16"/>
        <v>7.6761999999999997</v>
      </c>
      <c r="K335" s="126">
        <f t="shared" si="15"/>
        <v>0</v>
      </c>
    </row>
    <row r="336" spans="1:11">
      <c r="A336" s="133">
        <v>84203</v>
      </c>
      <c r="B336" s="38" t="s">
        <v>345</v>
      </c>
      <c r="C336" s="39"/>
      <c r="D336" s="39"/>
      <c r="E336" s="125"/>
      <c r="F336" s="125"/>
      <c r="H336" s="126">
        <f t="shared" si="17"/>
        <v>0</v>
      </c>
      <c r="J336" s="4">
        <f t="shared" si="16"/>
        <v>7.6761999999999997</v>
      </c>
      <c r="K336" s="126">
        <f t="shared" si="15"/>
        <v>0</v>
      </c>
    </row>
    <row r="337" spans="1:11">
      <c r="A337" s="133">
        <v>84204</v>
      </c>
      <c r="B337" s="38" t="s">
        <v>346</v>
      </c>
      <c r="C337" s="39"/>
      <c r="D337" s="39"/>
      <c r="E337" s="125"/>
      <c r="F337" s="125"/>
      <c r="H337" s="126">
        <f t="shared" si="17"/>
        <v>0</v>
      </c>
      <c r="J337" s="4">
        <f t="shared" si="16"/>
        <v>7.6761999999999997</v>
      </c>
      <c r="K337" s="126">
        <f t="shared" si="15"/>
        <v>0</v>
      </c>
    </row>
    <row r="338" spans="1:11">
      <c r="A338" s="133">
        <v>84205</v>
      </c>
      <c r="B338" s="38" t="s">
        <v>386</v>
      </c>
      <c r="C338" s="39"/>
      <c r="D338" s="39"/>
      <c r="E338" s="125"/>
      <c r="F338" s="125"/>
      <c r="H338" s="126">
        <f t="shared" si="17"/>
        <v>0</v>
      </c>
      <c r="J338" s="4">
        <f t="shared" si="16"/>
        <v>7.6761999999999997</v>
      </c>
      <c r="K338" s="126">
        <f t="shared" si="15"/>
        <v>0</v>
      </c>
    </row>
    <row r="339" spans="1:11">
      <c r="A339" s="133">
        <v>84206</v>
      </c>
      <c r="B339" s="38" t="s">
        <v>387</v>
      </c>
      <c r="C339" s="39"/>
      <c r="D339" s="39"/>
      <c r="E339" s="125"/>
      <c r="F339" s="125"/>
      <c r="H339" s="126">
        <f t="shared" si="17"/>
        <v>0</v>
      </c>
      <c r="J339" s="4">
        <f t="shared" si="16"/>
        <v>7.6761999999999997</v>
      </c>
      <c r="K339" s="126">
        <f t="shared" si="15"/>
        <v>0</v>
      </c>
    </row>
    <row r="340" spans="1:11">
      <c r="A340" s="133">
        <v>84207</v>
      </c>
      <c r="B340" s="38" t="s">
        <v>388</v>
      </c>
      <c r="C340" s="39"/>
      <c r="D340" s="39"/>
      <c r="E340" s="125"/>
      <c r="F340" s="125"/>
      <c r="H340" s="126">
        <f t="shared" si="17"/>
        <v>0</v>
      </c>
      <c r="J340" s="4">
        <f t="shared" si="16"/>
        <v>7.6761999999999997</v>
      </c>
      <c r="K340" s="126">
        <f t="shared" si="15"/>
        <v>0</v>
      </c>
    </row>
    <row r="341" spans="1:11">
      <c r="A341" s="133">
        <v>84300</v>
      </c>
      <c r="B341" s="38" t="s">
        <v>389</v>
      </c>
      <c r="C341" s="39"/>
      <c r="D341" s="39"/>
      <c r="E341" s="125"/>
      <c r="F341" s="125"/>
      <c r="H341" s="126">
        <f t="shared" si="17"/>
        <v>0</v>
      </c>
      <c r="J341" s="4">
        <f t="shared" si="16"/>
        <v>7.6761999999999997</v>
      </c>
      <c r="K341" s="126">
        <f t="shared" si="15"/>
        <v>0</v>
      </c>
    </row>
    <row r="342" spans="1:11">
      <c r="A342" s="133">
        <v>85001</v>
      </c>
      <c r="B342" s="131" t="s">
        <v>390</v>
      </c>
      <c r="C342" s="39"/>
      <c r="D342" s="39"/>
      <c r="E342" s="125"/>
      <c r="F342" s="125"/>
      <c r="H342" s="126">
        <f t="shared" si="17"/>
        <v>0</v>
      </c>
      <c r="J342" s="4">
        <f t="shared" si="16"/>
        <v>7.6761999999999997</v>
      </c>
      <c r="K342" s="126">
        <f t="shared" si="15"/>
        <v>0</v>
      </c>
    </row>
    <row r="343" spans="1:11">
      <c r="A343" s="133">
        <v>85002</v>
      </c>
      <c r="B343" s="131" t="s">
        <v>391</v>
      </c>
      <c r="C343" s="39"/>
      <c r="D343" s="39"/>
      <c r="E343" s="125"/>
      <c r="F343" s="125"/>
      <c r="H343" s="126">
        <f t="shared" si="17"/>
        <v>0</v>
      </c>
      <c r="J343" s="4">
        <f t="shared" si="16"/>
        <v>7.6761999999999997</v>
      </c>
      <c r="K343" s="126">
        <f t="shared" si="15"/>
        <v>0</v>
      </c>
    </row>
    <row r="344" spans="1:11">
      <c r="A344" s="133">
        <v>91001</v>
      </c>
      <c r="B344" s="38" t="s">
        <v>400</v>
      </c>
      <c r="C344" s="39">
        <v>160670</v>
      </c>
      <c r="D344" s="39"/>
      <c r="E344" s="125"/>
      <c r="F344" s="125"/>
      <c r="H344" s="126">
        <f t="shared" si="17"/>
        <v>160670</v>
      </c>
      <c r="J344" s="4">
        <f t="shared" si="16"/>
        <v>7.6761999999999997</v>
      </c>
      <c r="K344" s="126">
        <f t="shared" si="15"/>
        <v>1233335.05</v>
      </c>
    </row>
    <row r="345" spans="1:11">
      <c r="A345" s="133">
        <v>91002</v>
      </c>
      <c r="B345" s="38" t="s">
        <v>401</v>
      </c>
      <c r="C345" s="39">
        <v>45143.7</v>
      </c>
      <c r="D345" s="39"/>
      <c r="E345" s="125"/>
      <c r="F345" s="125"/>
      <c r="H345" s="126">
        <f t="shared" si="17"/>
        <v>45143.7</v>
      </c>
      <c r="J345" s="4">
        <f t="shared" si="16"/>
        <v>7.6761999999999997</v>
      </c>
      <c r="K345" s="126">
        <f t="shared" si="15"/>
        <v>346532.07</v>
      </c>
    </row>
    <row r="346" spans="1:11">
      <c r="A346" s="133">
        <v>91003</v>
      </c>
      <c r="B346" s="38" t="s">
        <v>402</v>
      </c>
      <c r="C346" s="39">
        <v>4950</v>
      </c>
      <c r="D346" s="39"/>
      <c r="E346" s="125"/>
      <c r="F346" s="125"/>
      <c r="H346" s="126">
        <f t="shared" si="17"/>
        <v>4950</v>
      </c>
      <c r="J346" s="4">
        <f t="shared" si="16"/>
        <v>7.6761999999999997</v>
      </c>
      <c r="K346" s="126">
        <f t="shared" si="15"/>
        <v>37997.19</v>
      </c>
    </row>
    <row r="347" spans="1:11">
      <c r="A347" s="133">
        <v>91004</v>
      </c>
      <c r="B347" s="131" t="s">
        <v>403</v>
      </c>
      <c r="C347" s="39">
        <v>1512.98</v>
      </c>
      <c r="D347" s="39"/>
      <c r="E347" s="125"/>
      <c r="F347" s="125"/>
      <c r="H347" s="126">
        <f t="shared" si="17"/>
        <v>1512.98</v>
      </c>
      <c r="J347" s="4">
        <f t="shared" si="16"/>
        <v>7.6761999999999997</v>
      </c>
      <c r="K347" s="126">
        <f t="shared" si="15"/>
        <v>11613.94</v>
      </c>
    </row>
    <row r="348" spans="1:11">
      <c r="A348" s="133">
        <v>91005</v>
      </c>
      <c r="B348" s="131" t="s">
        <v>404</v>
      </c>
      <c r="C348" s="39"/>
      <c r="D348" s="39"/>
      <c r="E348" s="125"/>
      <c r="F348" s="125"/>
      <c r="H348" s="126">
        <f t="shared" si="17"/>
        <v>0</v>
      </c>
      <c r="J348" s="4">
        <f t="shared" si="16"/>
        <v>7.6761999999999997</v>
      </c>
      <c r="K348" s="126">
        <f t="shared" si="15"/>
        <v>0</v>
      </c>
    </row>
    <row r="349" spans="1:11">
      <c r="A349" s="133">
        <v>91006</v>
      </c>
      <c r="B349" s="131" t="s">
        <v>405</v>
      </c>
      <c r="C349" s="39">
        <v>430.41</v>
      </c>
      <c r="D349" s="39"/>
      <c r="E349" s="125"/>
      <c r="F349" s="125"/>
      <c r="H349" s="126">
        <f t="shared" si="17"/>
        <v>430.41</v>
      </c>
      <c r="J349" s="4">
        <f t="shared" si="16"/>
        <v>7.6761999999999997</v>
      </c>
      <c r="K349" s="126">
        <f t="shared" si="15"/>
        <v>3303.91</v>
      </c>
    </row>
    <row r="350" spans="1:11">
      <c r="A350" s="133">
        <v>91007</v>
      </c>
      <c r="B350" s="131" t="s">
        <v>406</v>
      </c>
      <c r="C350" s="39">
        <v>6383.95</v>
      </c>
      <c r="D350" s="39"/>
      <c r="E350" s="125"/>
      <c r="F350" s="125"/>
      <c r="H350" s="126">
        <f t="shared" si="17"/>
        <v>6383.95</v>
      </c>
      <c r="J350" s="4">
        <f t="shared" si="16"/>
        <v>7.6761999999999997</v>
      </c>
      <c r="K350" s="126">
        <f t="shared" si="15"/>
        <v>49004.480000000003</v>
      </c>
    </row>
    <row r="351" spans="1:11">
      <c r="A351" s="133">
        <v>91008</v>
      </c>
      <c r="B351" s="131" t="s">
        <v>407</v>
      </c>
      <c r="C351" s="39">
        <v>897.81</v>
      </c>
      <c r="D351" s="39"/>
      <c r="E351" s="125"/>
      <c r="F351" s="125"/>
      <c r="H351" s="126">
        <f t="shared" si="17"/>
        <v>897.81</v>
      </c>
      <c r="J351" s="4">
        <f t="shared" si="16"/>
        <v>7.6761999999999997</v>
      </c>
      <c r="K351" s="126">
        <f t="shared" si="15"/>
        <v>6891.77</v>
      </c>
    </row>
    <row r="352" spans="1:11">
      <c r="A352" s="133">
        <v>91009</v>
      </c>
      <c r="B352" s="131" t="s">
        <v>408</v>
      </c>
      <c r="C352" s="39"/>
      <c r="D352" s="39"/>
      <c r="E352" s="125"/>
      <c r="F352" s="125"/>
      <c r="H352" s="126">
        <f t="shared" si="17"/>
        <v>0</v>
      </c>
      <c r="J352" s="4">
        <f t="shared" si="16"/>
        <v>7.6761999999999997</v>
      </c>
      <c r="K352" s="126">
        <f t="shared" si="15"/>
        <v>0</v>
      </c>
    </row>
    <row r="353" spans="1:11">
      <c r="A353" s="133">
        <v>91010</v>
      </c>
      <c r="B353" s="131" t="s">
        <v>487</v>
      </c>
      <c r="C353" s="39"/>
      <c r="D353" s="39"/>
      <c r="E353" s="125"/>
      <c r="F353" s="125"/>
      <c r="H353" s="126">
        <f t="shared" si="17"/>
        <v>0</v>
      </c>
      <c r="J353" s="4">
        <f t="shared" si="16"/>
        <v>7.6761999999999997</v>
      </c>
      <c r="K353" s="126">
        <f t="shared" si="15"/>
        <v>0</v>
      </c>
    </row>
    <row r="354" spans="1:11">
      <c r="A354" s="133">
        <v>91011</v>
      </c>
      <c r="B354" s="131" t="s">
        <v>410</v>
      </c>
      <c r="C354" s="39"/>
      <c r="D354" s="39"/>
      <c r="E354" s="125"/>
      <c r="F354" s="125"/>
      <c r="H354" s="126">
        <f t="shared" si="17"/>
        <v>0</v>
      </c>
      <c r="J354" s="4">
        <f t="shared" si="16"/>
        <v>7.6761999999999997</v>
      </c>
      <c r="K354" s="126">
        <f t="shared" si="15"/>
        <v>0</v>
      </c>
    </row>
    <row r="355" spans="1:11">
      <c r="A355" s="133">
        <v>91012</v>
      </c>
      <c r="B355" s="38" t="s">
        <v>252</v>
      </c>
      <c r="C355" s="39"/>
      <c r="D355" s="39"/>
      <c r="E355" s="125"/>
      <c r="F355" s="125"/>
      <c r="H355" s="126">
        <f t="shared" si="17"/>
        <v>0</v>
      </c>
      <c r="J355" s="4">
        <f t="shared" si="16"/>
        <v>7.6761999999999997</v>
      </c>
      <c r="K355" s="126">
        <f t="shared" si="15"/>
        <v>0</v>
      </c>
    </row>
    <row r="356" spans="1:11">
      <c r="A356" s="37">
        <v>91013</v>
      </c>
      <c r="B356" s="138" t="s">
        <v>411</v>
      </c>
      <c r="C356" s="39"/>
      <c r="D356" s="39"/>
      <c r="E356" s="125"/>
      <c r="F356" s="125"/>
      <c r="H356" s="126">
        <f t="shared" si="17"/>
        <v>0</v>
      </c>
      <c r="J356" s="4">
        <f t="shared" si="16"/>
        <v>7.6761999999999997</v>
      </c>
      <c r="K356" s="126">
        <f t="shared" si="15"/>
        <v>0</v>
      </c>
    </row>
    <row r="357" spans="1:11">
      <c r="A357" s="133">
        <v>91200</v>
      </c>
      <c r="B357" s="131" t="s">
        <v>412</v>
      </c>
      <c r="C357" s="39">
        <v>14276</v>
      </c>
      <c r="D357" s="39"/>
      <c r="E357" s="125"/>
      <c r="F357" s="125"/>
      <c r="H357" s="126">
        <f t="shared" si="17"/>
        <v>14276</v>
      </c>
      <c r="J357" s="4">
        <f t="shared" si="16"/>
        <v>7.6761999999999997</v>
      </c>
      <c r="K357" s="126">
        <f t="shared" si="15"/>
        <v>109585.43</v>
      </c>
    </row>
    <row r="358" spans="1:11">
      <c r="A358" s="133">
        <v>91201</v>
      </c>
      <c r="B358" s="131" t="s">
        <v>413</v>
      </c>
      <c r="C358" s="39">
        <v>214</v>
      </c>
      <c r="D358" s="39"/>
      <c r="E358" s="125"/>
      <c r="F358" s="125"/>
      <c r="H358" s="126">
        <f t="shared" si="17"/>
        <v>214</v>
      </c>
      <c r="J358" s="4">
        <f t="shared" si="16"/>
        <v>7.6761999999999997</v>
      </c>
      <c r="K358" s="126">
        <f t="shared" si="15"/>
        <v>1642.71</v>
      </c>
    </row>
    <row r="359" spans="1:11">
      <c r="A359" s="133">
        <v>91202</v>
      </c>
      <c r="B359" s="131" t="s">
        <v>414</v>
      </c>
      <c r="C359" s="39">
        <v>1750</v>
      </c>
      <c r="D359" s="39"/>
      <c r="E359" s="125"/>
      <c r="F359" s="125"/>
      <c r="H359" s="126">
        <f t="shared" si="17"/>
        <v>1750</v>
      </c>
      <c r="J359" s="4">
        <f t="shared" si="16"/>
        <v>7.6761999999999997</v>
      </c>
      <c r="K359" s="126">
        <f t="shared" si="15"/>
        <v>13433.35</v>
      </c>
    </row>
    <row r="360" spans="1:11">
      <c r="A360" s="133">
        <v>92001</v>
      </c>
      <c r="B360" s="131" t="s">
        <v>415</v>
      </c>
      <c r="C360" s="39"/>
      <c r="D360" s="39"/>
      <c r="E360" s="125"/>
      <c r="F360" s="125"/>
      <c r="H360" s="126">
        <f t="shared" si="17"/>
        <v>0</v>
      </c>
      <c r="J360" s="4">
        <f t="shared" si="16"/>
        <v>7.6761999999999997</v>
      </c>
      <c r="K360" s="126">
        <f t="shared" si="15"/>
        <v>0</v>
      </c>
    </row>
    <row r="361" spans="1:11">
      <c r="A361" s="133">
        <v>92002</v>
      </c>
      <c r="B361" s="131" t="s">
        <v>416</v>
      </c>
      <c r="C361" s="39"/>
      <c r="D361" s="39"/>
      <c r="E361" s="125"/>
      <c r="F361" s="125"/>
      <c r="H361" s="126">
        <f t="shared" si="17"/>
        <v>0</v>
      </c>
      <c r="J361" s="4">
        <f t="shared" si="16"/>
        <v>7.6761999999999997</v>
      </c>
      <c r="K361" s="126">
        <f t="shared" si="15"/>
        <v>0</v>
      </c>
    </row>
    <row r="362" spans="1:11">
      <c r="A362" s="133">
        <v>92003</v>
      </c>
      <c r="B362" s="131" t="s">
        <v>417</v>
      </c>
      <c r="C362" s="39"/>
      <c r="D362" s="39"/>
      <c r="E362" s="125"/>
      <c r="F362" s="125"/>
      <c r="H362" s="126">
        <f t="shared" si="17"/>
        <v>0</v>
      </c>
      <c r="J362" s="4">
        <f t="shared" si="16"/>
        <v>7.6761999999999997</v>
      </c>
      <c r="K362" s="126">
        <f t="shared" si="15"/>
        <v>0</v>
      </c>
    </row>
    <row r="363" spans="1:11">
      <c r="A363" s="133">
        <v>92004</v>
      </c>
      <c r="B363" s="131" t="s">
        <v>418</v>
      </c>
      <c r="C363" s="39"/>
      <c r="D363" s="39"/>
      <c r="E363" s="125"/>
      <c r="F363" s="125"/>
      <c r="H363" s="126">
        <f t="shared" si="17"/>
        <v>0</v>
      </c>
      <c r="J363" s="4">
        <f t="shared" si="16"/>
        <v>7.6761999999999997</v>
      </c>
      <c r="K363" s="126">
        <f t="shared" si="15"/>
        <v>0</v>
      </c>
    </row>
    <row r="364" spans="1:11">
      <c r="A364" s="133">
        <v>92005</v>
      </c>
      <c r="B364" s="131" t="s">
        <v>419</v>
      </c>
      <c r="C364" s="39"/>
      <c r="D364" s="39"/>
      <c r="E364" s="125"/>
      <c r="F364" s="125"/>
      <c r="H364" s="126">
        <f t="shared" si="17"/>
        <v>0</v>
      </c>
      <c r="J364" s="4">
        <f t="shared" si="16"/>
        <v>7.6761999999999997</v>
      </c>
      <c r="K364" s="126">
        <f t="shared" si="15"/>
        <v>0</v>
      </c>
    </row>
    <row r="365" spans="1:11">
      <c r="A365" s="133">
        <v>92006</v>
      </c>
      <c r="B365" s="131" t="s">
        <v>420</v>
      </c>
      <c r="C365" s="39"/>
      <c r="D365" s="39"/>
      <c r="E365" s="125"/>
      <c r="F365" s="125"/>
      <c r="H365" s="126">
        <f t="shared" si="17"/>
        <v>0</v>
      </c>
      <c r="J365" s="4">
        <f t="shared" si="16"/>
        <v>7.6761999999999997</v>
      </c>
      <c r="K365" s="126">
        <f t="shared" si="15"/>
        <v>0</v>
      </c>
    </row>
    <row r="366" spans="1:11">
      <c r="A366" s="133">
        <v>92007</v>
      </c>
      <c r="B366" s="131" t="s">
        <v>421</v>
      </c>
      <c r="C366" s="39"/>
      <c r="D366" s="39"/>
      <c r="E366" s="125"/>
      <c r="F366" s="125"/>
      <c r="H366" s="126">
        <f t="shared" si="17"/>
        <v>0</v>
      </c>
      <c r="J366" s="4">
        <f t="shared" si="16"/>
        <v>7.6761999999999997</v>
      </c>
      <c r="K366" s="126">
        <f t="shared" si="15"/>
        <v>0</v>
      </c>
    </row>
    <row r="367" spans="1:11">
      <c r="A367" s="133">
        <v>92008</v>
      </c>
      <c r="B367" s="131" t="s">
        <v>422</v>
      </c>
      <c r="C367" s="39"/>
      <c r="D367" s="39"/>
      <c r="E367" s="125"/>
      <c r="F367" s="125"/>
      <c r="H367" s="126">
        <f t="shared" si="17"/>
        <v>0</v>
      </c>
      <c r="J367" s="4">
        <f t="shared" si="16"/>
        <v>7.6761999999999997</v>
      </c>
      <c r="K367" s="126">
        <f t="shared" si="15"/>
        <v>0</v>
      </c>
    </row>
    <row r="368" spans="1:11">
      <c r="A368" s="141">
        <v>92009</v>
      </c>
      <c r="B368" s="38" t="s">
        <v>423</v>
      </c>
      <c r="C368" s="39"/>
      <c r="D368" s="39"/>
      <c r="E368" s="125"/>
      <c r="F368" s="125"/>
      <c r="H368" s="126">
        <f t="shared" si="17"/>
        <v>0</v>
      </c>
      <c r="J368" s="4">
        <f t="shared" si="16"/>
        <v>7.6761999999999997</v>
      </c>
      <c r="K368" s="126">
        <f t="shared" si="15"/>
        <v>0</v>
      </c>
    </row>
    <row r="369" spans="1:11">
      <c r="A369" s="133">
        <v>93001</v>
      </c>
      <c r="B369" s="131" t="s">
        <v>424</v>
      </c>
      <c r="C369" s="39">
        <v>1106.77</v>
      </c>
      <c r="D369" s="39"/>
      <c r="E369" s="125"/>
      <c r="F369" s="125"/>
      <c r="H369" s="126">
        <f t="shared" si="17"/>
        <v>1106.77</v>
      </c>
      <c r="J369" s="4">
        <f t="shared" si="16"/>
        <v>7.6761999999999997</v>
      </c>
      <c r="K369" s="126">
        <f t="shared" si="15"/>
        <v>8495.7900000000009</v>
      </c>
    </row>
    <row r="370" spans="1:11">
      <c r="A370" s="133">
        <v>93002</v>
      </c>
      <c r="B370" s="131" t="s">
        <v>425</v>
      </c>
      <c r="C370" s="39">
        <v>424.63</v>
      </c>
      <c r="D370" s="39"/>
      <c r="E370" s="125"/>
      <c r="F370" s="125"/>
      <c r="H370" s="126">
        <f t="shared" si="17"/>
        <v>424.63</v>
      </c>
      <c r="J370" s="4">
        <f t="shared" si="16"/>
        <v>7.6761999999999997</v>
      </c>
      <c r="K370" s="126">
        <f t="shared" si="15"/>
        <v>3259.54</v>
      </c>
    </row>
    <row r="371" spans="1:11">
      <c r="A371" s="133">
        <v>93003</v>
      </c>
      <c r="B371" s="131" t="s">
        <v>426</v>
      </c>
      <c r="C371" s="39"/>
      <c r="D371" s="39"/>
      <c r="E371" s="125"/>
      <c r="F371" s="125"/>
      <c r="H371" s="126">
        <f t="shared" si="17"/>
        <v>0</v>
      </c>
      <c r="J371" s="4">
        <f t="shared" si="16"/>
        <v>7.6761999999999997</v>
      </c>
      <c r="K371" s="126">
        <f t="shared" si="15"/>
        <v>0</v>
      </c>
    </row>
    <row r="372" spans="1:11">
      <c r="A372" s="133">
        <v>93004</v>
      </c>
      <c r="B372" s="131" t="s">
        <v>427</v>
      </c>
      <c r="C372" s="39">
        <v>216</v>
      </c>
      <c r="D372" s="39"/>
      <c r="E372" s="125"/>
      <c r="F372" s="125"/>
      <c r="H372" s="126">
        <f t="shared" si="17"/>
        <v>216</v>
      </c>
      <c r="J372" s="4">
        <f t="shared" si="16"/>
        <v>7.6761999999999997</v>
      </c>
      <c r="K372" s="126">
        <f t="shared" si="15"/>
        <v>1658.06</v>
      </c>
    </row>
    <row r="373" spans="1:11">
      <c r="A373" s="133">
        <v>93005</v>
      </c>
      <c r="B373" s="131" t="s">
        <v>428</v>
      </c>
      <c r="C373" s="39">
        <v>301.95</v>
      </c>
      <c r="D373" s="39"/>
      <c r="E373" s="125"/>
      <c r="F373" s="125"/>
      <c r="H373" s="126">
        <f t="shared" si="17"/>
        <v>301.95</v>
      </c>
      <c r="J373" s="4">
        <f t="shared" si="16"/>
        <v>7.6761999999999997</v>
      </c>
      <c r="K373" s="126">
        <f t="shared" si="15"/>
        <v>2317.83</v>
      </c>
    </row>
    <row r="374" spans="1:11">
      <c r="A374" s="136">
        <v>94001</v>
      </c>
      <c r="B374" s="137" t="s">
        <v>429</v>
      </c>
      <c r="C374" s="129">
        <v>26406.35</v>
      </c>
      <c r="D374" s="129"/>
      <c r="E374" s="129"/>
      <c r="F374" s="129"/>
      <c r="G374" s="130"/>
      <c r="H374" s="130">
        <f t="shared" si="17"/>
        <v>26406.35</v>
      </c>
      <c r="J374" s="4">
        <f t="shared" si="16"/>
        <v>7.6761999999999997</v>
      </c>
      <c r="K374" s="130">
        <f t="shared" si="15"/>
        <v>202700.42</v>
      </c>
    </row>
    <row r="375" spans="1:11">
      <c r="A375" s="133">
        <v>94002</v>
      </c>
      <c r="B375" s="131" t="s">
        <v>430</v>
      </c>
      <c r="C375" s="39"/>
      <c r="D375" s="39"/>
      <c r="E375" s="125"/>
      <c r="F375" s="125"/>
      <c r="H375" s="126">
        <f t="shared" si="17"/>
        <v>0</v>
      </c>
      <c r="J375" s="4">
        <f t="shared" si="16"/>
        <v>7.6761999999999997</v>
      </c>
      <c r="K375" s="126">
        <f t="shared" si="15"/>
        <v>0</v>
      </c>
    </row>
    <row r="376" spans="1:11">
      <c r="A376" s="133">
        <v>94003</v>
      </c>
      <c r="B376" s="131" t="s">
        <v>431</v>
      </c>
      <c r="C376" s="39">
        <v>638</v>
      </c>
      <c r="D376" s="39"/>
      <c r="E376" s="125"/>
      <c r="F376" s="125"/>
      <c r="H376" s="126">
        <f t="shared" si="17"/>
        <v>638</v>
      </c>
      <c r="J376" s="4">
        <f t="shared" si="16"/>
        <v>7.6761999999999997</v>
      </c>
      <c r="K376" s="126">
        <f t="shared" si="15"/>
        <v>4897.42</v>
      </c>
    </row>
    <row r="377" spans="1:11">
      <c r="A377" s="133">
        <v>94004</v>
      </c>
      <c r="B377" s="131" t="s">
        <v>432</v>
      </c>
      <c r="C377" s="39">
        <v>418.21</v>
      </c>
      <c r="D377" s="39"/>
      <c r="E377" s="125"/>
      <c r="F377" s="125"/>
      <c r="H377" s="126">
        <f t="shared" si="17"/>
        <v>418.21</v>
      </c>
      <c r="J377" s="4">
        <f t="shared" si="16"/>
        <v>7.6761999999999997</v>
      </c>
      <c r="K377" s="126">
        <f t="shared" si="15"/>
        <v>3210.26</v>
      </c>
    </row>
    <row r="378" spans="1:11">
      <c r="A378" s="133">
        <v>94005</v>
      </c>
      <c r="B378" s="131" t="s">
        <v>433</v>
      </c>
      <c r="C378" s="39">
        <v>362.3</v>
      </c>
      <c r="D378" s="39"/>
      <c r="E378" s="125"/>
      <c r="F378" s="125"/>
      <c r="H378" s="126">
        <f t="shared" si="17"/>
        <v>362.3</v>
      </c>
      <c r="J378" s="4">
        <f t="shared" si="16"/>
        <v>7.6761999999999997</v>
      </c>
      <c r="K378" s="126">
        <f t="shared" si="15"/>
        <v>2781.09</v>
      </c>
    </row>
    <row r="379" spans="1:11">
      <c r="A379" s="133">
        <v>94006</v>
      </c>
      <c r="B379" s="131" t="s">
        <v>434</v>
      </c>
      <c r="C379" s="39">
        <v>959.28</v>
      </c>
      <c r="D379" s="39"/>
      <c r="E379" s="125"/>
      <c r="F379" s="125"/>
      <c r="H379" s="126">
        <f t="shared" si="17"/>
        <v>959.28</v>
      </c>
      <c r="J379" s="4">
        <f t="shared" si="16"/>
        <v>7.6761999999999997</v>
      </c>
      <c r="K379" s="126">
        <f t="shared" si="15"/>
        <v>7363.63</v>
      </c>
    </row>
    <row r="380" spans="1:11">
      <c r="A380" s="133">
        <v>94007</v>
      </c>
      <c r="B380" s="131" t="s">
        <v>435</v>
      </c>
      <c r="C380" s="39">
        <v>494.58</v>
      </c>
      <c r="D380" s="39"/>
      <c r="E380" s="125"/>
      <c r="F380" s="125"/>
      <c r="H380" s="126">
        <f t="shared" si="17"/>
        <v>494.58</v>
      </c>
      <c r="J380" s="4">
        <f t="shared" si="16"/>
        <v>7.6761999999999997</v>
      </c>
      <c r="K380" s="126">
        <f t="shared" si="15"/>
        <v>3796.49</v>
      </c>
    </row>
    <row r="381" spans="1:11">
      <c r="A381" s="133">
        <v>94008</v>
      </c>
      <c r="B381" s="131" t="s">
        <v>436</v>
      </c>
      <c r="C381" s="39">
        <v>790</v>
      </c>
      <c r="D381" s="39"/>
      <c r="E381" s="125"/>
      <c r="F381" s="125"/>
      <c r="H381" s="126">
        <f t="shared" si="17"/>
        <v>790</v>
      </c>
      <c r="J381" s="4">
        <f t="shared" si="16"/>
        <v>7.6761999999999997</v>
      </c>
      <c r="K381" s="126">
        <f t="shared" si="15"/>
        <v>6064.2</v>
      </c>
    </row>
    <row r="382" spans="1:11">
      <c r="A382" s="133">
        <v>94009</v>
      </c>
      <c r="B382" s="131" t="s">
        <v>437</v>
      </c>
      <c r="C382" s="39"/>
      <c r="D382" s="39"/>
      <c r="E382" s="125"/>
      <c r="F382" s="125"/>
      <c r="H382" s="126">
        <f t="shared" si="17"/>
        <v>0</v>
      </c>
      <c r="J382" s="4">
        <f t="shared" si="16"/>
        <v>7.6761999999999997</v>
      </c>
      <c r="K382" s="126">
        <f t="shared" si="15"/>
        <v>0</v>
      </c>
    </row>
    <row r="383" spans="1:11">
      <c r="A383" s="133">
        <v>94010</v>
      </c>
      <c r="B383" s="131" t="s">
        <v>438</v>
      </c>
      <c r="C383" s="39">
        <v>618</v>
      </c>
      <c r="D383" s="39"/>
      <c r="E383" s="125"/>
      <c r="F383" s="125"/>
      <c r="H383" s="126">
        <f t="shared" si="17"/>
        <v>618</v>
      </c>
      <c r="J383" s="4">
        <f t="shared" si="16"/>
        <v>7.6761999999999997</v>
      </c>
      <c r="K383" s="126">
        <f t="shared" si="15"/>
        <v>4743.8900000000003</v>
      </c>
    </row>
    <row r="384" spans="1:11">
      <c r="A384" s="133">
        <v>94011</v>
      </c>
      <c r="B384" s="131" t="s">
        <v>439</v>
      </c>
      <c r="C384" s="39">
        <v>101.7</v>
      </c>
      <c r="D384" s="39"/>
      <c r="E384" s="125"/>
      <c r="F384" s="125"/>
      <c r="H384" s="126">
        <f t="shared" si="17"/>
        <v>101.7</v>
      </c>
      <c r="J384" s="4">
        <f t="shared" si="16"/>
        <v>7.6761999999999997</v>
      </c>
      <c r="K384" s="126">
        <f t="shared" si="15"/>
        <v>780.67</v>
      </c>
    </row>
    <row r="385" spans="1:11">
      <c r="A385" s="133">
        <v>94012</v>
      </c>
      <c r="B385" s="131" t="s">
        <v>440</v>
      </c>
      <c r="C385" s="39">
        <v>1743.81</v>
      </c>
      <c r="D385" s="39"/>
      <c r="E385" s="125"/>
      <c r="F385" s="125"/>
      <c r="H385" s="126">
        <f t="shared" si="17"/>
        <v>1743.81</v>
      </c>
      <c r="J385" s="4">
        <f t="shared" si="16"/>
        <v>7.6761999999999997</v>
      </c>
      <c r="K385" s="126">
        <f t="shared" si="15"/>
        <v>13385.83</v>
      </c>
    </row>
    <row r="386" spans="1:11">
      <c r="A386" s="133">
        <v>94013</v>
      </c>
      <c r="B386" s="131" t="s">
        <v>441</v>
      </c>
      <c r="C386" s="39"/>
      <c r="D386" s="39"/>
      <c r="E386" s="125"/>
      <c r="F386" s="125"/>
      <c r="H386" s="126">
        <f t="shared" si="17"/>
        <v>0</v>
      </c>
      <c r="J386" s="4">
        <f t="shared" si="16"/>
        <v>7.6761999999999997</v>
      </c>
      <c r="K386" s="126">
        <f t="shared" si="15"/>
        <v>0</v>
      </c>
    </row>
    <row r="387" spans="1:11">
      <c r="A387" s="136">
        <v>94014</v>
      </c>
      <c r="B387" s="137" t="s">
        <v>465</v>
      </c>
      <c r="C387" s="129"/>
      <c r="D387" s="129"/>
      <c r="E387" s="129"/>
      <c r="F387" s="129"/>
      <c r="G387" s="130"/>
      <c r="H387" s="130">
        <f t="shared" si="17"/>
        <v>0</v>
      </c>
      <c r="J387" s="4">
        <f t="shared" si="16"/>
        <v>7.6761999999999997</v>
      </c>
      <c r="K387" s="130">
        <f t="shared" si="15"/>
        <v>0</v>
      </c>
    </row>
    <row r="388" spans="1:11">
      <c r="A388" s="133">
        <v>94015</v>
      </c>
      <c r="B388" s="131" t="s">
        <v>466</v>
      </c>
      <c r="C388" s="39"/>
      <c r="D388" s="39"/>
      <c r="E388" s="125"/>
      <c r="F388" s="125"/>
      <c r="H388" s="126">
        <f t="shared" si="17"/>
        <v>0</v>
      </c>
      <c r="J388" s="4">
        <f t="shared" si="16"/>
        <v>7.6761999999999997</v>
      </c>
      <c r="K388" s="126">
        <f t="shared" si="15"/>
        <v>0</v>
      </c>
    </row>
    <row r="389" spans="1:11">
      <c r="A389" s="136">
        <v>94016</v>
      </c>
      <c r="B389" s="137" t="s">
        <v>442</v>
      </c>
      <c r="C389" s="129">
        <v>1388.6</v>
      </c>
      <c r="D389" s="129"/>
      <c r="E389" s="129"/>
      <c r="F389" s="129"/>
      <c r="G389" s="130"/>
      <c r="H389" s="130">
        <f t="shared" si="17"/>
        <v>1388.6</v>
      </c>
      <c r="J389" s="4">
        <f t="shared" si="16"/>
        <v>7.6761999999999997</v>
      </c>
      <c r="K389" s="130">
        <f t="shared" si="15"/>
        <v>10659.17</v>
      </c>
    </row>
    <row r="390" spans="1:11">
      <c r="A390" s="133">
        <v>94017</v>
      </c>
      <c r="B390" s="131" t="s">
        <v>443</v>
      </c>
      <c r="C390" s="39"/>
      <c r="D390" s="39"/>
      <c r="E390" s="125"/>
      <c r="F390" s="125"/>
      <c r="H390" s="126">
        <f t="shared" si="17"/>
        <v>0</v>
      </c>
      <c r="J390" s="4">
        <f t="shared" si="16"/>
        <v>7.6761999999999997</v>
      </c>
      <c r="K390" s="126">
        <f t="shared" si="15"/>
        <v>0</v>
      </c>
    </row>
    <row r="391" spans="1:11">
      <c r="A391" s="133">
        <v>94018</v>
      </c>
      <c r="B391" s="131" t="s">
        <v>444</v>
      </c>
      <c r="C391" s="39"/>
      <c r="D391" s="39"/>
      <c r="E391" s="125"/>
      <c r="F391" s="125"/>
      <c r="H391" s="126">
        <f t="shared" si="17"/>
        <v>0</v>
      </c>
      <c r="J391" s="4">
        <f t="shared" si="16"/>
        <v>7.6761999999999997</v>
      </c>
      <c r="K391" s="126">
        <f t="shared" si="15"/>
        <v>0</v>
      </c>
    </row>
    <row r="392" spans="1:11">
      <c r="A392" s="133">
        <v>94019</v>
      </c>
      <c r="B392" s="131" t="s">
        <v>417</v>
      </c>
      <c r="C392" s="39">
        <v>2422.9499999999998</v>
      </c>
      <c r="D392" s="39"/>
      <c r="E392" s="125"/>
      <c r="F392" s="125"/>
      <c r="H392" s="126">
        <f t="shared" si="17"/>
        <v>2422.9499999999998</v>
      </c>
      <c r="J392" s="4">
        <f t="shared" si="16"/>
        <v>7.6761999999999997</v>
      </c>
      <c r="K392" s="126">
        <f t="shared" ref="K392:K428" si="18">ROUND(H392*J392,2)</f>
        <v>18599.05</v>
      </c>
    </row>
    <row r="393" spans="1:11">
      <c r="A393" s="133">
        <v>94020</v>
      </c>
      <c r="B393" s="38" t="s">
        <v>384</v>
      </c>
      <c r="C393" s="39"/>
      <c r="D393" s="39"/>
      <c r="E393" s="125"/>
      <c r="F393" s="125"/>
      <c r="H393" s="126">
        <f t="shared" si="17"/>
        <v>0</v>
      </c>
      <c r="J393" s="4">
        <f t="shared" ref="J393:J428" si="19">J392</f>
        <v>7.6761999999999997</v>
      </c>
      <c r="K393" s="126">
        <f t="shared" si="18"/>
        <v>0</v>
      </c>
    </row>
    <row r="394" spans="1:11">
      <c r="A394" s="133">
        <v>94021</v>
      </c>
      <c r="B394" s="131" t="s">
        <v>445</v>
      </c>
      <c r="C394" s="39"/>
      <c r="D394" s="39"/>
      <c r="E394" s="125"/>
      <c r="F394" s="125"/>
      <c r="H394" s="126">
        <f t="shared" si="17"/>
        <v>0</v>
      </c>
      <c r="J394" s="4">
        <f t="shared" si="19"/>
        <v>7.6761999999999997</v>
      </c>
      <c r="K394" s="126">
        <f t="shared" si="18"/>
        <v>0</v>
      </c>
    </row>
    <row r="395" spans="1:11">
      <c r="A395" s="133">
        <v>94022</v>
      </c>
      <c r="B395" s="131" t="s">
        <v>446</v>
      </c>
      <c r="C395" s="39">
        <v>3798.65</v>
      </c>
      <c r="D395" s="39"/>
      <c r="E395" s="125"/>
      <c r="F395" s="125"/>
      <c r="H395" s="126">
        <f t="shared" si="17"/>
        <v>3798.65</v>
      </c>
      <c r="J395" s="4">
        <f t="shared" si="19"/>
        <v>7.6761999999999997</v>
      </c>
      <c r="K395" s="126">
        <f t="shared" si="18"/>
        <v>29159.200000000001</v>
      </c>
    </row>
    <row r="396" spans="1:11">
      <c r="A396" s="133">
        <v>94023</v>
      </c>
      <c r="B396" s="131" t="s">
        <v>447</v>
      </c>
      <c r="C396" s="39"/>
      <c r="D396" s="39"/>
      <c r="E396" s="125"/>
      <c r="F396" s="125"/>
      <c r="H396" s="126">
        <f t="shared" si="17"/>
        <v>0</v>
      </c>
      <c r="J396" s="4">
        <f t="shared" si="19"/>
        <v>7.6761999999999997</v>
      </c>
      <c r="K396" s="126">
        <f t="shared" si="18"/>
        <v>0</v>
      </c>
    </row>
    <row r="397" spans="1:11">
      <c r="A397" s="133">
        <v>94024</v>
      </c>
      <c r="B397" s="131" t="s">
        <v>448</v>
      </c>
      <c r="C397" s="39"/>
      <c r="D397" s="39"/>
      <c r="E397" s="125"/>
      <c r="F397" s="125"/>
      <c r="H397" s="126">
        <f t="shared" si="17"/>
        <v>0</v>
      </c>
      <c r="J397" s="4">
        <f t="shared" si="19"/>
        <v>7.6761999999999997</v>
      </c>
      <c r="K397" s="126">
        <f t="shared" si="18"/>
        <v>0</v>
      </c>
    </row>
    <row r="398" spans="1:11">
      <c r="A398" s="133">
        <v>94025</v>
      </c>
      <c r="B398" s="131" t="s">
        <v>449</v>
      </c>
      <c r="C398" s="39"/>
      <c r="D398" s="39"/>
      <c r="E398" s="125"/>
      <c r="F398" s="125"/>
      <c r="H398" s="126">
        <f t="shared" si="17"/>
        <v>0</v>
      </c>
      <c r="J398" s="4">
        <f t="shared" si="19"/>
        <v>7.6761999999999997</v>
      </c>
      <c r="K398" s="126">
        <f t="shared" si="18"/>
        <v>0</v>
      </c>
    </row>
    <row r="399" spans="1:11">
      <c r="A399" s="136">
        <v>94026</v>
      </c>
      <c r="B399" s="128" t="s">
        <v>488</v>
      </c>
      <c r="C399" s="129">
        <v>32331.08</v>
      </c>
      <c r="D399" s="129"/>
      <c r="E399" s="129"/>
      <c r="F399" s="129"/>
      <c r="G399" s="130"/>
      <c r="H399" s="130">
        <f t="shared" ref="H399:H428" si="20">ROUND(C399-D399+E399-F399,2)</f>
        <v>32331.08</v>
      </c>
      <c r="J399" s="4">
        <f t="shared" si="19"/>
        <v>7.6761999999999997</v>
      </c>
      <c r="K399" s="130">
        <f t="shared" si="18"/>
        <v>248179.84</v>
      </c>
    </row>
    <row r="400" spans="1:11">
      <c r="A400" s="133">
        <v>94027</v>
      </c>
      <c r="B400" s="131" t="s">
        <v>450</v>
      </c>
      <c r="C400" s="39">
        <v>692.91</v>
      </c>
      <c r="D400" s="39"/>
      <c r="E400" s="125"/>
      <c r="F400" s="125"/>
      <c r="H400" s="126">
        <f t="shared" si="20"/>
        <v>692.91</v>
      </c>
      <c r="J400" s="4">
        <f t="shared" si="19"/>
        <v>7.6761999999999997</v>
      </c>
      <c r="K400" s="126">
        <f t="shared" si="18"/>
        <v>5318.92</v>
      </c>
    </row>
    <row r="401" spans="1:11">
      <c r="A401" s="133">
        <v>94028</v>
      </c>
      <c r="B401" s="4" t="s">
        <v>451</v>
      </c>
      <c r="C401" s="39"/>
      <c r="D401" s="39"/>
      <c r="E401" s="125"/>
      <c r="F401" s="125"/>
      <c r="H401" s="126">
        <f t="shared" si="20"/>
        <v>0</v>
      </c>
      <c r="J401" s="4">
        <f t="shared" si="19"/>
        <v>7.6761999999999997</v>
      </c>
      <c r="K401" s="126">
        <f t="shared" si="18"/>
        <v>0</v>
      </c>
    </row>
    <row r="402" spans="1:11">
      <c r="A402" s="133">
        <v>94029</v>
      </c>
      <c r="B402" s="4" t="s">
        <v>452</v>
      </c>
      <c r="C402" s="39">
        <v>2183.1999999999998</v>
      </c>
      <c r="D402" s="39"/>
      <c r="E402" s="125"/>
      <c r="F402" s="125"/>
      <c r="H402" s="126">
        <f t="shared" si="20"/>
        <v>2183.1999999999998</v>
      </c>
      <c r="J402" s="4">
        <f t="shared" si="19"/>
        <v>7.6761999999999997</v>
      </c>
      <c r="K402" s="126">
        <f t="shared" si="18"/>
        <v>16758.68</v>
      </c>
    </row>
    <row r="403" spans="1:11">
      <c r="A403" s="133">
        <v>95001</v>
      </c>
      <c r="B403" s="38" t="s">
        <v>397</v>
      </c>
      <c r="C403" s="39"/>
      <c r="D403" s="39"/>
      <c r="E403" s="125"/>
      <c r="F403" s="125"/>
      <c r="H403" s="126">
        <f t="shared" si="20"/>
        <v>0</v>
      </c>
      <c r="J403" s="4">
        <f t="shared" si="19"/>
        <v>7.6761999999999997</v>
      </c>
      <c r="K403" s="126">
        <f t="shared" si="18"/>
        <v>0</v>
      </c>
    </row>
    <row r="404" spans="1:11">
      <c r="A404" s="133">
        <v>95002</v>
      </c>
      <c r="B404" s="38" t="s">
        <v>398</v>
      </c>
      <c r="C404" s="39">
        <v>4696.22</v>
      </c>
      <c r="D404" s="39"/>
      <c r="E404" s="125"/>
      <c r="F404" s="125"/>
      <c r="H404" s="126">
        <f t="shared" si="20"/>
        <v>4696.22</v>
      </c>
      <c r="J404" s="4">
        <f t="shared" si="19"/>
        <v>7.6761999999999997</v>
      </c>
      <c r="K404" s="126">
        <f t="shared" si="18"/>
        <v>36049.120000000003</v>
      </c>
    </row>
    <row r="405" spans="1:11">
      <c r="A405" s="133">
        <v>95003</v>
      </c>
      <c r="B405" s="38" t="s">
        <v>399</v>
      </c>
      <c r="C405" s="39">
        <v>132.74</v>
      </c>
      <c r="D405" s="39"/>
      <c r="E405" s="125"/>
      <c r="F405" s="125"/>
      <c r="H405" s="126">
        <f t="shared" si="20"/>
        <v>132.74</v>
      </c>
      <c r="J405" s="4">
        <f t="shared" si="19"/>
        <v>7.6761999999999997</v>
      </c>
      <c r="K405" s="126">
        <f t="shared" si="18"/>
        <v>1018.94</v>
      </c>
    </row>
    <row r="406" spans="1:11">
      <c r="A406" s="133">
        <v>96001</v>
      </c>
      <c r="B406" s="38" t="s">
        <v>453</v>
      </c>
      <c r="C406" s="39">
        <v>916.67</v>
      </c>
      <c r="D406" s="39"/>
      <c r="E406" s="125"/>
      <c r="F406" s="125"/>
      <c r="H406" s="126">
        <f t="shared" si="20"/>
        <v>916.67</v>
      </c>
      <c r="J406" s="4">
        <f t="shared" si="19"/>
        <v>7.6761999999999997</v>
      </c>
      <c r="K406" s="126">
        <f t="shared" si="18"/>
        <v>7036.54</v>
      </c>
    </row>
    <row r="407" spans="1:11">
      <c r="A407" s="133">
        <v>96002</v>
      </c>
      <c r="B407" s="38" t="s">
        <v>454</v>
      </c>
      <c r="C407" s="39">
        <v>50</v>
      </c>
      <c r="D407" s="39"/>
      <c r="E407" s="125"/>
      <c r="F407" s="125"/>
      <c r="H407" s="126">
        <f t="shared" si="20"/>
        <v>50</v>
      </c>
      <c r="J407" s="4">
        <f t="shared" si="19"/>
        <v>7.6761999999999997</v>
      </c>
      <c r="K407" s="126">
        <f t="shared" si="18"/>
        <v>383.81</v>
      </c>
    </row>
    <row r="408" spans="1:11">
      <c r="A408" s="133">
        <v>96003</v>
      </c>
      <c r="B408" s="38" t="s">
        <v>455</v>
      </c>
      <c r="C408" s="39">
        <v>166.67</v>
      </c>
      <c r="D408" s="39"/>
      <c r="E408" s="125"/>
      <c r="F408" s="125"/>
      <c r="H408" s="126">
        <f t="shared" si="20"/>
        <v>166.67</v>
      </c>
      <c r="J408" s="4">
        <f t="shared" si="19"/>
        <v>7.6761999999999997</v>
      </c>
      <c r="K408" s="126">
        <f t="shared" si="18"/>
        <v>1279.3900000000001</v>
      </c>
    </row>
    <row r="409" spans="1:11">
      <c r="A409" s="133">
        <v>96004</v>
      </c>
      <c r="B409" s="38" t="s">
        <v>456</v>
      </c>
      <c r="C409" s="39"/>
      <c r="D409" s="39"/>
      <c r="E409" s="125"/>
      <c r="F409" s="125"/>
      <c r="H409" s="126">
        <f t="shared" si="20"/>
        <v>0</v>
      </c>
      <c r="J409" s="4">
        <f t="shared" si="19"/>
        <v>7.6761999999999997</v>
      </c>
      <c r="K409" s="126">
        <f t="shared" si="18"/>
        <v>0</v>
      </c>
    </row>
    <row r="410" spans="1:11">
      <c r="A410" s="133">
        <v>96005</v>
      </c>
      <c r="B410" s="38" t="s">
        <v>457</v>
      </c>
      <c r="C410" s="39">
        <v>100</v>
      </c>
      <c r="D410" s="39"/>
      <c r="E410" s="125"/>
      <c r="F410" s="125"/>
      <c r="H410" s="126">
        <f t="shared" si="20"/>
        <v>100</v>
      </c>
      <c r="J410" s="4">
        <f t="shared" si="19"/>
        <v>7.6761999999999997</v>
      </c>
      <c r="K410" s="126">
        <f t="shared" si="18"/>
        <v>767.62</v>
      </c>
    </row>
    <row r="411" spans="1:11">
      <c r="A411" s="133">
        <v>96006</v>
      </c>
      <c r="B411" s="38" t="s">
        <v>491</v>
      </c>
      <c r="C411" s="39"/>
      <c r="D411" s="39"/>
      <c r="E411" s="125"/>
      <c r="F411" s="125"/>
      <c r="H411" s="126">
        <f t="shared" si="20"/>
        <v>0</v>
      </c>
      <c r="J411" s="4">
        <f t="shared" si="19"/>
        <v>7.6761999999999997</v>
      </c>
      <c r="K411" s="126">
        <f t="shared" si="18"/>
        <v>0</v>
      </c>
    </row>
    <row r="412" spans="1:11">
      <c r="A412" s="133">
        <v>96007</v>
      </c>
      <c r="B412" s="38" t="s">
        <v>458</v>
      </c>
      <c r="C412" s="39"/>
      <c r="D412" s="39"/>
      <c r="E412" s="125"/>
      <c r="F412" s="125"/>
      <c r="H412" s="126">
        <f t="shared" si="20"/>
        <v>0</v>
      </c>
      <c r="J412" s="4">
        <f t="shared" si="19"/>
        <v>7.6761999999999997</v>
      </c>
      <c r="K412" s="126">
        <f t="shared" si="18"/>
        <v>0</v>
      </c>
    </row>
    <row r="413" spans="1:11">
      <c r="A413" s="133">
        <v>96008</v>
      </c>
      <c r="B413" s="38" t="s">
        <v>459</v>
      </c>
      <c r="C413" s="39">
        <v>150</v>
      </c>
      <c r="D413" s="39"/>
      <c r="E413" s="125"/>
      <c r="F413" s="125"/>
      <c r="H413" s="126">
        <f t="shared" si="20"/>
        <v>150</v>
      </c>
      <c r="J413" s="4">
        <f t="shared" si="19"/>
        <v>7.6761999999999997</v>
      </c>
      <c r="K413" s="126">
        <f t="shared" si="18"/>
        <v>1151.43</v>
      </c>
    </row>
    <row r="414" spans="1:11">
      <c r="A414" s="133">
        <v>97001</v>
      </c>
      <c r="B414" s="38" t="s">
        <v>463</v>
      </c>
      <c r="C414" s="39"/>
      <c r="D414" s="39">
        <v>2754.02</v>
      </c>
      <c r="E414" s="125"/>
      <c r="F414" s="125"/>
      <c r="H414" s="126">
        <f t="shared" si="20"/>
        <v>-2754.02</v>
      </c>
      <c r="J414" s="4">
        <f t="shared" si="19"/>
        <v>7.6761999999999997</v>
      </c>
      <c r="K414" s="126">
        <f t="shared" si="18"/>
        <v>-21140.41</v>
      </c>
    </row>
    <row r="415" spans="1:11">
      <c r="A415" s="133">
        <v>97002</v>
      </c>
      <c r="B415" s="38" t="s">
        <v>464</v>
      </c>
      <c r="C415" s="39">
        <v>11977.76</v>
      </c>
      <c r="D415" s="39"/>
      <c r="E415" s="125"/>
      <c r="F415" s="125"/>
      <c r="H415" s="126">
        <f t="shared" si="20"/>
        <v>11977.76</v>
      </c>
      <c r="J415" s="4">
        <f t="shared" si="19"/>
        <v>7.6761999999999997</v>
      </c>
      <c r="K415" s="126">
        <f t="shared" si="18"/>
        <v>91943.679999999993</v>
      </c>
    </row>
    <row r="416" spans="1:11">
      <c r="A416" s="133">
        <v>97003</v>
      </c>
      <c r="B416" s="38" t="s">
        <v>460</v>
      </c>
      <c r="C416" s="39">
        <v>2075.92</v>
      </c>
      <c r="D416" s="39"/>
      <c r="E416" s="125"/>
      <c r="F416" s="125"/>
      <c r="H416" s="126">
        <f t="shared" si="20"/>
        <v>2075.92</v>
      </c>
      <c r="J416" s="4">
        <f t="shared" si="19"/>
        <v>7.6761999999999997</v>
      </c>
      <c r="K416" s="126">
        <f t="shared" si="18"/>
        <v>15935.18</v>
      </c>
    </row>
    <row r="417" spans="1:11">
      <c r="A417" s="133">
        <v>97004</v>
      </c>
      <c r="B417" s="38" t="s">
        <v>461</v>
      </c>
      <c r="C417" s="39">
        <v>373.58</v>
      </c>
      <c r="D417" s="39"/>
      <c r="E417" s="125"/>
      <c r="F417" s="125"/>
      <c r="H417" s="126">
        <f t="shared" si="20"/>
        <v>373.58</v>
      </c>
      <c r="J417" s="4">
        <f t="shared" si="19"/>
        <v>7.6761999999999997</v>
      </c>
      <c r="K417" s="126">
        <f t="shared" si="18"/>
        <v>2867.67</v>
      </c>
    </row>
    <row r="418" spans="1:11">
      <c r="A418" s="136">
        <v>97005</v>
      </c>
      <c r="B418" s="128" t="s">
        <v>467</v>
      </c>
      <c r="C418" s="129"/>
      <c r="D418" s="129"/>
      <c r="E418" s="129"/>
      <c r="F418" s="129"/>
      <c r="G418" s="130"/>
      <c r="H418" s="130">
        <f t="shared" si="20"/>
        <v>0</v>
      </c>
      <c r="J418" s="4">
        <f t="shared" si="19"/>
        <v>7.6761999999999997</v>
      </c>
      <c r="K418" s="130">
        <f t="shared" si="18"/>
        <v>0</v>
      </c>
    </row>
    <row r="419" spans="1:11">
      <c r="A419" s="37">
        <v>97006</v>
      </c>
      <c r="B419" s="138" t="s">
        <v>468</v>
      </c>
      <c r="C419" s="39"/>
      <c r="D419" s="39"/>
      <c r="E419" s="125"/>
      <c r="F419" s="125"/>
      <c r="H419" s="126">
        <f t="shared" si="20"/>
        <v>0</v>
      </c>
      <c r="J419" s="4">
        <f t="shared" si="19"/>
        <v>7.6761999999999997</v>
      </c>
      <c r="K419" s="126">
        <f t="shared" si="18"/>
        <v>0</v>
      </c>
    </row>
    <row r="420" spans="1:11">
      <c r="A420" s="37">
        <v>98000</v>
      </c>
      <c r="B420" s="138" t="s">
        <v>492</v>
      </c>
      <c r="C420" s="39"/>
      <c r="D420" s="39"/>
      <c r="E420" s="125"/>
      <c r="F420" s="125"/>
      <c r="H420" s="126">
        <f t="shared" si="20"/>
        <v>0</v>
      </c>
      <c r="J420" s="4">
        <f t="shared" si="19"/>
        <v>7.6761999999999997</v>
      </c>
      <c r="K420" s="126">
        <f t="shared" si="18"/>
        <v>0</v>
      </c>
    </row>
    <row r="421" spans="1:11">
      <c r="A421" s="37">
        <v>98001</v>
      </c>
      <c r="B421" s="138" t="s">
        <v>493</v>
      </c>
      <c r="C421" s="39"/>
      <c r="D421" s="39"/>
      <c r="E421" s="125"/>
      <c r="F421" s="125"/>
      <c r="H421" s="126">
        <f t="shared" si="20"/>
        <v>0</v>
      </c>
      <c r="J421" s="4">
        <f t="shared" si="19"/>
        <v>7.6761999999999997</v>
      </c>
      <c r="K421" s="126">
        <f t="shared" si="18"/>
        <v>0</v>
      </c>
    </row>
    <row r="422" spans="1:11">
      <c r="A422" s="37">
        <v>98002</v>
      </c>
      <c r="B422" s="138" t="s">
        <v>494</v>
      </c>
      <c r="C422" s="39"/>
      <c r="D422" s="39"/>
      <c r="E422" s="125"/>
      <c r="F422" s="125"/>
      <c r="H422" s="126">
        <f t="shared" si="20"/>
        <v>0</v>
      </c>
      <c r="J422" s="4">
        <f t="shared" si="19"/>
        <v>7.6761999999999997</v>
      </c>
      <c r="K422" s="126">
        <f t="shared" si="18"/>
        <v>0</v>
      </c>
    </row>
    <row r="423" spans="1:11">
      <c r="A423" s="37">
        <v>60001</v>
      </c>
      <c r="B423" s="138" t="s">
        <v>392</v>
      </c>
      <c r="C423" s="39"/>
      <c r="D423" s="39"/>
      <c r="E423" s="125"/>
      <c r="F423" s="125"/>
      <c r="H423" s="126">
        <f t="shared" si="20"/>
        <v>0</v>
      </c>
      <c r="J423" s="4">
        <f t="shared" si="19"/>
        <v>7.6761999999999997</v>
      </c>
      <c r="K423" s="126">
        <f t="shared" si="18"/>
        <v>0</v>
      </c>
    </row>
    <row r="424" spans="1:11">
      <c r="A424" s="37">
        <v>60002</v>
      </c>
      <c r="B424" s="138" t="s">
        <v>393</v>
      </c>
      <c r="C424" s="39">
        <v>51841.03</v>
      </c>
      <c r="D424" s="39"/>
      <c r="E424" s="125"/>
      <c r="F424" s="125"/>
      <c r="H424" s="126">
        <f t="shared" si="20"/>
        <v>51841.03</v>
      </c>
      <c r="J424" s="4">
        <f t="shared" si="19"/>
        <v>7.6761999999999997</v>
      </c>
      <c r="K424" s="126">
        <f t="shared" si="18"/>
        <v>397942.11</v>
      </c>
    </row>
    <row r="425" spans="1:11">
      <c r="A425" s="133">
        <v>60003</v>
      </c>
      <c r="B425" s="38" t="s">
        <v>394</v>
      </c>
      <c r="C425" s="39"/>
      <c r="D425" s="39"/>
      <c r="E425" s="125"/>
      <c r="F425" s="125"/>
      <c r="H425" s="126">
        <f t="shared" si="20"/>
        <v>0</v>
      </c>
      <c r="J425" s="4">
        <f t="shared" si="19"/>
        <v>7.6761999999999997</v>
      </c>
      <c r="K425" s="126">
        <f t="shared" si="18"/>
        <v>0</v>
      </c>
    </row>
    <row r="426" spans="1:11">
      <c r="A426" s="133">
        <v>60004</v>
      </c>
      <c r="B426" s="38" t="s">
        <v>395</v>
      </c>
      <c r="C426" s="39"/>
      <c r="D426" s="39">
        <v>5250.7</v>
      </c>
      <c r="E426" s="125"/>
      <c r="F426" s="125"/>
      <c r="H426" s="126">
        <f t="shared" si="20"/>
        <v>-5250.7</v>
      </c>
      <c r="J426" s="4">
        <f t="shared" si="19"/>
        <v>7.6761999999999997</v>
      </c>
      <c r="K426" s="126">
        <f t="shared" si="18"/>
        <v>-40305.42</v>
      </c>
    </row>
    <row r="427" spans="1:11">
      <c r="A427" s="133">
        <v>60005</v>
      </c>
      <c r="B427" s="38" t="s">
        <v>396</v>
      </c>
      <c r="C427" s="39"/>
      <c r="D427" s="39">
        <v>260515.22</v>
      </c>
      <c r="E427" s="125"/>
      <c r="F427" s="125"/>
      <c r="H427" s="126">
        <f t="shared" si="20"/>
        <v>-260515.22</v>
      </c>
      <c r="J427" s="4">
        <f t="shared" si="19"/>
        <v>7.6761999999999997</v>
      </c>
      <c r="K427" s="126">
        <f t="shared" si="18"/>
        <v>-1999766.93</v>
      </c>
    </row>
    <row r="428" spans="1:11">
      <c r="A428" s="133">
        <v>60006</v>
      </c>
      <c r="B428" s="38" t="s">
        <v>462</v>
      </c>
      <c r="C428" s="142"/>
      <c r="D428" s="142"/>
      <c r="E428" s="143"/>
      <c r="F428" s="143"/>
      <c r="H428" s="126">
        <f t="shared" si="20"/>
        <v>0</v>
      </c>
      <c r="J428" s="4">
        <f t="shared" si="19"/>
        <v>7.6761999999999997</v>
      </c>
      <c r="K428" s="126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8515153.9199999999</v>
      </c>
      <c r="D429" s="40">
        <f t="shared" ref="D429:F429" si="21">SUM(D8:D428)</f>
        <v>8515153.9200000018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-2.6193447411060333E-10</v>
      </c>
      <c r="K429" s="40">
        <f t="shared" ref="K429" si="23">SUM(K8:K428)</f>
        <v>-1.0000010719522834E-2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A1:J44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topLeftCell="A148" zoomScaleNormal="100" workbookViewId="0">
      <selection activeCell="C132" sqref="C132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 xml:space="preserve">Excel Air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1" t="s">
        <v>570</v>
      </c>
      <c r="D6" s="222"/>
      <c r="E6" s="221" t="s">
        <v>571</v>
      </c>
      <c r="F6" s="222"/>
      <c r="H6" s="223" t="s">
        <v>490</v>
      </c>
      <c r="K6" s="223" t="s">
        <v>490</v>
      </c>
    </row>
    <row r="7" spans="1:11">
      <c r="A7" s="36" t="s">
        <v>472</v>
      </c>
      <c r="B7" s="36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Ex.rate25!Q15</f>
        <v>25.127099999999999</v>
      </c>
      <c r="K7" s="124" t="s">
        <v>513</v>
      </c>
    </row>
    <row r="8" spans="1:11">
      <c r="A8" s="37">
        <v>11100</v>
      </c>
      <c r="B8" s="38" t="s">
        <v>227</v>
      </c>
      <c r="C8" s="39">
        <v>359699.58</v>
      </c>
      <c r="D8" s="39"/>
      <c r="E8" s="125"/>
      <c r="F8" s="125"/>
      <c r="H8" s="126">
        <f>ROUND(C8-D8+E8-F8,2)</f>
        <v>359699.58</v>
      </c>
      <c r="J8" s="4">
        <f>J7</f>
        <v>25.127099999999999</v>
      </c>
      <c r="K8" s="126">
        <f t="shared" ref="K8:K71" si="0">ROUND(H8*J8,2)</f>
        <v>9038207.3200000003</v>
      </c>
    </row>
    <row r="9" spans="1:11">
      <c r="A9" s="37">
        <v>11101</v>
      </c>
      <c r="B9" s="38" t="s">
        <v>228</v>
      </c>
      <c r="C9" s="39"/>
      <c r="D9" s="39">
        <v>329254.57</v>
      </c>
      <c r="E9" s="125"/>
      <c r="F9" s="125"/>
      <c r="H9" s="126">
        <f t="shared" ref="H9:H72" si="1">ROUND(C9-D9+E9-F9,2)</f>
        <v>-329254.57</v>
      </c>
      <c r="J9" s="4">
        <f t="shared" ref="J9:J72" si="2">J8</f>
        <v>25.127099999999999</v>
      </c>
      <c r="K9" s="126">
        <f t="shared" si="0"/>
        <v>-8273212.5099999998</v>
      </c>
    </row>
    <row r="10" spans="1:11">
      <c r="A10" s="37">
        <v>11200</v>
      </c>
      <c r="B10" s="38" t="s">
        <v>229</v>
      </c>
      <c r="C10" s="39">
        <v>35465.279999999999</v>
      </c>
      <c r="D10" s="39"/>
      <c r="E10" s="125"/>
      <c r="F10" s="125"/>
      <c r="H10" s="126">
        <f t="shared" si="1"/>
        <v>35465.279999999999</v>
      </c>
      <c r="J10" s="4">
        <f t="shared" si="2"/>
        <v>25.127099999999999</v>
      </c>
      <c r="K10" s="126">
        <f t="shared" si="0"/>
        <v>891139.64</v>
      </c>
    </row>
    <row r="11" spans="1:11">
      <c r="A11" s="37">
        <v>11201</v>
      </c>
      <c r="B11" s="38" t="s">
        <v>230</v>
      </c>
      <c r="C11" s="39"/>
      <c r="D11" s="39">
        <v>27219.24</v>
      </c>
      <c r="E11" s="125"/>
      <c r="F11" s="125"/>
      <c r="H11" s="126">
        <f t="shared" si="1"/>
        <v>-27219.24</v>
      </c>
      <c r="J11" s="4">
        <f t="shared" si="2"/>
        <v>25.127099999999999</v>
      </c>
      <c r="K11" s="126">
        <f t="shared" si="0"/>
        <v>-683940.57</v>
      </c>
    </row>
    <row r="12" spans="1:11">
      <c r="A12" s="37">
        <v>11300</v>
      </c>
      <c r="B12" s="38" t="s">
        <v>231</v>
      </c>
      <c r="C12" s="39">
        <v>41869.54</v>
      </c>
      <c r="D12" s="39"/>
      <c r="E12" s="125"/>
      <c r="F12" s="125"/>
      <c r="H12" s="126">
        <f t="shared" si="1"/>
        <v>41869.54</v>
      </c>
      <c r="J12" s="4">
        <f t="shared" si="2"/>
        <v>25.127099999999999</v>
      </c>
      <c r="K12" s="126">
        <f t="shared" si="0"/>
        <v>1052060.1200000001</v>
      </c>
    </row>
    <row r="13" spans="1:11">
      <c r="A13" s="37">
        <v>11301</v>
      </c>
      <c r="B13" s="38" t="s">
        <v>232</v>
      </c>
      <c r="C13" s="39"/>
      <c r="D13" s="39">
        <v>31823.61</v>
      </c>
      <c r="E13" s="125"/>
      <c r="F13" s="125"/>
      <c r="H13" s="126">
        <f t="shared" si="1"/>
        <v>-31823.61</v>
      </c>
      <c r="J13" s="4">
        <f t="shared" si="2"/>
        <v>25.127099999999999</v>
      </c>
      <c r="K13" s="126">
        <f t="shared" si="0"/>
        <v>-799635.03</v>
      </c>
    </row>
    <row r="14" spans="1:11">
      <c r="A14" s="37">
        <v>11400</v>
      </c>
      <c r="B14" s="38" t="s">
        <v>233</v>
      </c>
      <c r="C14" s="39">
        <v>2880</v>
      </c>
      <c r="D14" s="39"/>
      <c r="E14" s="125"/>
      <c r="F14" s="125"/>
      <c r="H14" s="126">
        <f t="shared" si="1"/>
        <v>2880</v>
      </c>
      <c r="J14" s="4">
        <f t="shared" si="2"/>
        <v>25.127099999999999</v>
      </c>
      <c r="K14" s="126">
        <f t="shared" si="0"/>
        <v>72366.05</v>
      </c>
    </row>
    <row r="15" spans="1:11">
      <c r="A15" s="37">
        <v>11401</v>
      </c>
      <c r="B15" s="38" t="s">
        <v>234</v>
      </c>
      <c r="C15" s="39"/>
      <c r="D15" s="39">
        <v>240</v>
      </c>
      <c r="E15" s="125"/>
      <c r="F15" s="125"/>
      <c r="H15" s="126">
        <f t="shared" si="1"/>
        <v>-240</v>
      </c>
      <c r="J15" s="4">
        <f t="shared" si="2"/>
        <v>25.127099999999999</v>
      </c>
      <c r="K15" s="126">
        <f t="shared" si="0"/>
        <v>-6030.5</v>
      </c>
    </row>
    <row r="16" spans="1:11">
      <c r="A16" s="127">
        <v>11500</v>
      </c>
      <c r="B16" s="128" t="s">
        <v>237</v>
      </c>
      <c r="C16" s="129">
        <v>779957.8</v>
      </c>
      <c r="D16" s="129"/>
      <c r="E16" s="129"/>
      <c r="F16" s="129"/>
      <c r="G16" s="130"/>
      <c r="H16" s="130">
        <f t="shared" si="1"/>
        <v>779957.8</v>
      </c>
      <c r="J16" s="4">
        <f t="shared" si="2"/>
        <v>25.127099999999999</v>
      </c>
      <c r="K16" s="130">
        <f t="shared" si="0"/>
        <v>19598077.640000001</v>
      </c>
    </row>
    <row r="17" spans="1:11">
      <c r="A17" s="127">
        <v>11501</v>
      </c>
      <c r="B17" s="128" t="s">
        <v>238</v>
      </c>
      <c r="C17" s="129"/>
      <c r="D17" s="129">
        <v>272230.58</v>
      </c>
      <c r="E17" s="129"/>
      <c r="F17" s="129"/>
      <c r="G17" s="130"/>
      <c r="H17" s="130">
        <f t="shared" si="1"/>
        <v>-272230.58</v>
      </c>
      <c r="J17" s="4">
        <f t="shared" si="2"/>
        <v>25.127099999999999</v>
      </c>
      <c r="K17" s="130">
        <f t="shared" si="0"/>
        <v>-6840365.0099999998</v>
      </c>
    </row>
    <row r="18" spans="1:11">
      <c r="A18" s="37">
        <v>11600</v>
      </c>
      <c r="B18" s="38" t="s">
        <v>239</v>
      </c>
      <c r="C18" s="39"/>
      <c r="D18" s="39"/>
      <c r="E18" s="125"/>
      <c r="F18" s="125"/>
      <c r="H18" s="126">
        <f t="shared" si="1"/>
        <v>0</v>
      </c>
      <c r="J18" s="4">
        <f t="shared" si="2"/>
        <v>25.127099999999999</v>
      </c>
      <c r="K18" s="126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5"/>
      <c r="F19" s="125"/>
      <c r="H19" s="126">
        <f t="shared" si="1"/>
        <v>0</v>
      </c>
      <c r="J19" s="4">
        <f t="shared" si="2"/>
        <v>25.127099999999999</v>
      </c>
      <c r="K19" s="126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5"/>
      <c r="F20" s="125"/>
      <c r="H20" s="126">
        <f t="shared" si="1"/>
        <v>0</v>
      </c>
      <c r="J20" s="4">
        <f t="shared" si="2"/>
        <v>25.127099999999999</v>
      </c>
      <c r="K20" s="126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5"/>
      <c r="F21" s="125"/>
      <c r="H21" s="126">
        <f t="shared" si="1"/>
        <v>0</v>
      </c>
      <c r="J21" s="4">
        <f t="shared" si="2"/>
        <v>25.127099999999999</v>
      </c>
      <c r="K21" s="126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5"/>
      <c r="F22" s="125"/>
      <c r="H22" s="126">
        <f t="shared" si="1"/>
        <v>0</v>
      </c>
      <c r="J22" s="4">
        <f t="shared" si="2"/>
        <v>25.127099999999999</v>
      </c>
      <c r="K22" s="126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5"/>
      <c r="F23" s="125"/>
      <c r="H23" s="126">
        <f t="shared" si="1"/>
        <v>0</v>
      </c>
      <c r="J23" s="4">
        <f t="shared" si="2"/>
        <v>25.127099999999999</v>
      </c>
      <c r="K23" s="126">
        <f t="shared" si="0"/>
        <v>0</v>
      </c>
    </row>
    <row r="24" spans="1:11" s="132" customFormat="1">
      <c r="A24" s="37">
        <v>12003</v>
      </c>
      <c r="B24" s="131" t="s">
        <v>226</v>
      </c>
      <c r="C24" s="39"/>
      <c r="D24" s="39"/>
      <c r="E24" s="125"/>
      <c r="F24" s="125"/>
      <c r="G24" s="34"/>
      <c r="H24" s="126">
        <f t="shared" si="1"/>
        <v>0</v>
      </c>
      <c r="J24" s="4">
        <f t="shared" si="2"/>
        <v>25.127099999999999</v>
      </c>
      <c r="K24" s="126">
        <f t="shared" si="0"/>
        <v>0</v>
      </c>
    </row>
    <row r="25" spans="1:11">
      <c r="A25" s="133">
        <v>13011</v>
      </c>
      <c r="B25" s="38" t="s">
        <v>91</v>
      </c>
      <c r="C25" s="39"/>
      <c r="D25" s="39"/>
      <c r="E25" s="125"/>
      <c r="F25" s="125"/>
      <c r="H25" s="126">
        <f t="shared" si="1"/>
        <v>0</v>
      </c>
      <c r="J25" s="4">
        <f t="shared" si="2"/>
        <v>25.127099999999999</v>
      </c>
      <c r="K25" s="126">
        <f t="shared" si="0"/>
        <v>0</v>
      </c>
    </row>
    <row r="26" spans="1:11">
      <c r="A26" s="133">
        <v>13012</v>
      </c>
      <c r="B26" s="131" t="s">
        <v>92</v>
      </c>
      <c r="C26" s="39"/>
      <c r="D26" s="39"/>
      <c r="E26" s="125"/>
      <c r="F26" s="125"/>
      <c r="H26" s="126">
        <f t="shared" si="1"/>
        <v>0</v>
      </c>
      <c r="J26" s="4">
        <f t="shared" si="2"/>
        <v>25.127099999999999</v>
      </c>
      <c r="K26" s="126">
        <f t="shared" si="0"/>
        <v>0</v>
      </c>
    </row>
    <row r="27" spans="1:11">
      <c r="A27" s="133">
        <v>13021</v>
      </c>
      <c r="B27" s="38" t="s">
        <v>93</v>
      </c>
      <c r="C27" s="39"/>
      <c r="D27" s="39"/>
      <c r="E27" s="125"/>
      <c r="F27" s="125"/>
      <c r="H27" s="126">
        <f t="shared" si="1"/>
        <v>0</v>
      </c>
      <c r="J27" s="4">
        <f t="shared" si="2"/>
        <v>25.127099999999999</v>
      </c>
      <c r="K27" s="126">
        <f t="shared" si="0"/>
        <v>0</v>
      </c>
    </row>
    <row r="28" spans="1:11">
      <c r="A28" s="133">
        <v>13022</v>
      </c>
      <c r="B28" s="38" t="s">
        <v>94</v>
      </c>
      <c r="C28" s="39"/>
      <c r="D28" s="39"/>
      <c r="E28" s="125"/>
      <c r="F28" s="125"/>
      <c r="H28" s="126">
        <f t="shared" si="1"/>
        <v>0</v>
      </c>
      <c r="J28" s="4">
        <f t="shared" si="2"/>
        <v>25.127099999999999</v>
      </c>
      <c r="K28" s="126">
        <f t="shared" si="0"/>
        <v>0</v>
      </c>
    </row>
    <row r="29" spans="1:11">
      <c r="A29" s="133">
        <v>13023</v>
      </c>
      <c r="B29" s="38" t="s">
        <v>95</v>
      </c>
      <c r="C29" s="39"/>
      <c r="D29" s="39"/>
      <c r="E29" s="125"/>
      <c r="F29" s="125"/>
      <c r="H29" s="126">
        <f t="shared" si="1"/>
        <v>0</v>
      </c>
      <c r="J29" s="4">
        <f t="shared" si="2"/>
        <v>25.127099999999999</v>
      </c>
      <c r="K29" s="126">
        <f t="shared" si="0"/>
        <v>0</v>
      </c>
    </row>
    <row r="30" spans="1:11">
      <c r="A30" s="133">
        <v>13024</v>
      </c>
      <c r="B30" s="38" t="s">
        <v>96</v>
      </c>
      <c r="C30" s="39"/>
      <c r="D30" s="39"/>
      <c r="E30" s="125"/>
      <c r="F30" s="125"/>
      <c r="H30" s="126">
        <f t="shared" si="1"/>
        <v>0</v>
      </c>
      <c r="J30" s="4">
        <f t="shared" si="2"/>
        <v>25.127099999999999</v>
      </c>
      <c r="K30" s="126">
        <f t="shared" si="0"/>
        <v>0</v>
      </c>
    </row>
    <row r="31" spans="1:11">
      <c r="A31" s="133">
        <v>13031</v>
      </c>
      <c r="B31" s="38" t="s">
        <v>97</v>
      </c>
      <c r="C31" s="39"/>
      <c r="D31" s="39"/>
      <c r="E31" s="125"/>
      <c r="F31" s="125"/>
      <c r="H31" s="126">
        <f t="shared" si="1"/>
        <v>0</v>
      </c>
      <c r="J31" s="4">
        <f t="shared" si="2"/>
        <v>25.127099999999999</v>
      </c>
      <c r="K31" s="126">
        <f t="shared" si="0"/>
        <v>0</v>
      </c>
    </row>
    <row r="32" spans="1:11">
      <c r="A32" s="133">
        <v>13032</v>
      </c>
      <c r="B32" s="38" t="s">
        <v>98</v>
      </c>
      <c r="C32" s="39"/>
      <c r="D32" s="39"/>
      <c r="E32" s="125"/>
      <c r="F32" s="125"/>
      <c r="H32" s="126">
        <f t="shared" si="1"/>
        <v>0</v>
      </c>
      <c r="J32" s="4">
        <f t="shared" si="2"/>
        <v>25.127099999999999</v>
      </c>
      <c r="K32" s="126">
        <f t="shared" si="0"/>
        <v>0</v>
      </c>
    </row>
    <row r="33" spans="1:11">
      <c r="A33" s="133">
        <v>13041</v>
      </c>
      <c r="B33" s="38" t="s">
        <v>99</v>
      </c>
      <c r="C33" s="39"/>
      <c r="D33" s="39"/>
      <c r="E33" s="125"/>
      <c r="F33" s="125"/>
      <c r="H33" s="126">
        <f t="shared" si="1"/>
        <v>0</v>
      </c>
      <c r="J33" s="4">
        <f t="shared" si="2"/>
        <v>25.127099999999999</v>
      </c>
      <c r="K33" s="126">
        <f t="shared" si="0"/>
        <v>0</v>
      </c>
    </row>
    <row r="34" spans="1:11">
      <c r="A34" s="133">
        <v>13042</v>
      </c>
      <c r="B34" s="38" t="s">
        <v>100</v>
      </c>
      <c r="C34" s="39"/>
      <c r="D34" s="39"/>
      <c r="E34" s="125"/>
      <c r="F34" s="125"/>
      <c r="H34" s="126">
        <f t="shared" si="1"/>
        <v>0</v>
      </c>
      <c r="J34" s="4">
        <f t="shared" si="2"/>
        <v>25.127099999999999</v>
      </c>
      <c r="K34" s="126">
        <f t="shared" si="0"/>
        <v>0</v>
      </c>
    </row>
    <row r="35" spans="1:11">
      <c r="A35" s="133">
        <v>13043</v>
      </c>
      <c r="B35" s="38" t="s">
        <v>101</v>
      </c>
      <c r="C35" s="39"/>
      <c r="D35" s="39"/>
      <c r="E35" s="125"/>
      <c r="F35" s="125"/>
      <c r="H35" s="126">
        <f t="shared" si="1"/>
        <v>0</v>
      </c>
      <c r="J35" s="4">
        <f t="shared" si="2"/>
        <v>25.127099999999999</v>
      </c>
      <c r="K35" s="126">
        <f t="shared" si="0"/>
        <v>0</v>
      </c>
    </row>
    <row r="36" spans="1:11">
      <c r="A36" s="133">
        <v>13044</v>
      </c>
      <c r="B36" s="38" t="s">
        <v>102</v>
      </c>
      <c r="C36" s="39"/>
      <c r="D36" s="39"/>
      <c r="E36" s="125"/>
      <c r="F36" s="125"/>
      <c r="H36" s="126">
        <f t="shared" si="1"/>
        <v>0</v>
      </c>
      <c r="J36" s="4">
        <f t="shared" si="2"/>
        <v>25.127099999999999</v>
      </c>
      <c r="K36" s="126">
        <f t="shared" si="0"/>
        <v>0</v>
      </c>
    </row>
    <row r="37" spans="1:11">
      <c r="A37" s="133">
        <v>13045</v>
      </c>
      <c r="B37" s="38" t="s">
        <v>103</v>
      </c>
      <c r="C37" s="39"/>
      <c r="D37" s="39"/>
      <c r="E37" s="125"/>
      <c r="F37" s="125"/>
      <c r="H37" s="126">
        <f t="shared" si="1"/>
        <v>0</v>
      </c>
      <c r="J37" s="4">
        <f t="shared" si="2"/>
        <v>25.127099999999999</v>
      </c>
      <c r="K37" s="126">
        <f t="shared" si="0"/>
        <v>0</v>
      </c>
    </row>
    <row r="38" spans="1:11">
      <c r="A38" s="133">
        <v>13051</v>
      </c>
      <c r="B38" s="38" t="s">
        <v>104</v>
      </c>
      <c r="C38" s="39">
        <v>1646991.57</v>
      </c>
      <c r="D38" s="39"/>
      <c r="E38" s="125"/>
      <c r="F38" s="125"/>
      <c r="H38" s="126">
        <f t="shared" si="1"/>
        <v>1646991.57</v>
      </c>
      <c r="J38" s="4">
        <f t="shared" si="2"/>
        <v>25.127099999999999</v>
      </c>
      <c r="K38" s="126">
        <f t="shared" si="0"/>
        <v>41384121.880000003</v>
      </c>
    </row>
    <row r="39" spans="1:11">
      <c r="A39" s="133">
        <v>13052</v>
      </c>
      <c r="B39" s="38" t="s">
        <v>105</v>
      </c>
      <c r="C39" s="39">
        <v>561242.14</v>
      </c>
      <c r="D39" s="39"/>
      <c r="E39" s="125"/>
      <c r="F39" s="125"/>
      <c r="H39" s="126">
        <f t="shared" si="1"/>
        <v>561242.14</v>
      </c>
      <c r="J39" s="4">
        <f t="shared" si="2"/>
        <v>25.127099999999999</v>
      </c>
      <c r="K39" s="126">
        <f t="shared" si="0"/>
        <v>14102387.380000001</v>
      </c>
    </row>
    <row r="40" spans="1:11">
      <c r="A40" s="133">
        <v>13053</v>
      </c>
      <c r="B40" s="38" t="s">
        <v>106</v>
      </c>
      <c r="C40" s="39">
        <v>140007.06</v>
      </c>
      <c r="D40" s="39"/>
      <c r="E40" s="125"/>
      <c r="F40" s="125"/>
      <c r="H40" s="126">
        <f t="shared" si="1"/>
        <v>140007.06</v>
      </c>
      <c r="J40" s="4">
        <f t="shared" si="2"/>
        <v>25.127099999999999</v>
      </c>
      <c r="K40" s="126">
        <f t="shared" si="0"/>
        <v>3517971.4</v>
      </c>
    </row>
    <row r="41" spans="1:11">
      <c r="A41" s="133">
        <v>13054</v>
      </c>
      <c r="B41" s="38" t="s">
        <v>107</v>
      </c>
      <c r="C41" s="39">
        <v>388235.66</v>
      </c>
      <c r="D41" s="39"/>
      <c r="E41" s="125"/>
      <c r="F41" s="125"/>
      <c r="H41" s="126">
        <f t="shared" si="1"/>
        <v>388235.66</v>
      </c>
      <c r="J41" s="4">
        <f t="shared" si="2"/>
        <v>25.127099999999999</v>
      </c>
      <c r="K41" s="126">
        <f t="shared" si="0"/>
        <v>9755236.25</v>
      </c>
    </row>
    <row r="42" spans="1:11">
      <c r="A42" s="133">
        <v>13055</v>
      </c>
      <c r="B42" s="38" t="s">
        <v>108</v>
      </c>
      <c r="C42" s="39">
        <v>214512.12</v>
      </c>
      <c r="D42" s="39"/>
      <c r="E42" s="125"/>
      <c r="F42" s="125"/>
      <c r="H42" s="126">
        <f t="shared" si="1"/>
        <v>214512.12</v>
      </c>
      <c r="J42" s="4">
        <f t="shared" si="2"/>
        <v>25.127099999999999</v>
      </c>
      <c r="K42" s="126">
        <f t="shared" si="0"/>
        <v>5390067.4900000002</v>
      </c>
    </row>
    <row r="43" spans="1:11">
      <c r="A43" s="133">
        <v>13056</v>
      </c>
      <c r="B43" s="38" t="s">
        <v>109</v>
      </c>
      <c r="C43" s="39">
        <v>786929.32</v>
      </c>
      <c r="D43" s="39"/>
      <c r="E43" s="125"/>
      <c r="F43" s="125"/>
      <c r="H43" s="126">
        <f t="shared" si="1"/>
        <v>786929.32</v>
      </c>
      <c r="J43" s="4">
        <f t="shared" si="2"/>
        <v>25.127099999999999</v>
      </c>
      <c r="K43" s="126">
        <f t="shared" si="0"/>
        <v>19773251.719999999</v>
      </c>
    </row>
    <row r="44" spans="1:11">
      <c r="A44" s="133">
        <v>13061</v>
      </c>
      <c r="B44" s="38" t="s">
        <v>110</v>
      </c>
      <c r="C44" s="39"/>
      <c r="D44" s="39"/>
      <c r="E44" s="125"/>
      <c r="F44" s="125"/>
      <c r="H44" s="126">
        <f t="shared" si="1"/>
        <v>0</v>
      </c>
      <c r="J44" s="4">
        <f t="shared" si="2"/>
        <v>25.127099999999999</v>
      </c>
      <c r="K44" s="126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5"/>
      <c r="F45" s="125"/>
      <c r="H45" s="126">
        <f t="shared" si="1"/>
        <v>0</v>
      </c>
      <c r="J45" s="4">
        <f t="shared" si="2"/>
        <v>25.127099999999999</v>
      </c>
      <c r="K45" s="126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5"/>
      <c r="F46" s="125"/>
      <c r="H46" s="126">
        <f t="shared" si="1"/>
        <v>0</v>
      </c>
      <c r="J46" s="4">
        <f t="shared" si="2"/>
        <v>25.127099999999999</v>
      </c>
      <c r="K46" s="126">
        <f t="shared" si="0"/>
        <v>0</v>
      </c>
    </row>
    <row r="47" spans="1:11">
      <c r="A47" s="133">
        <v>13101</v>
      </c>
      <c r="B47" s="38" t="s">
        <v>113</v>
      </c>
      <c r="C47" s="39"/>
      <c r="D47" s="39"/>
      <c r="E47" s="125"/>
      <c r="F47" s="125"/>
      <c r="H47" s="126">
        <f t="shared" si="1"/>
        <v>0</v>
      </c>
      <c r="J47" s="4">
        <f t="shared" si="2"/>
        <v>25.127099999999999</v>
      </c>
      <c r="K47" s="126">
        <f t="shared" si="0"/>
        <v>0</v>
      </c>
    </row>
    <row r="48" spans="1:11">
      <c r="A48" s="133">
        <v>13111</v>
      </c>
      <c r="B48" s="38" t="s">
        <v>114</v>
      </c>
      <c r="C48" s="39"/>
      <c r="D48" s="39"/>
      <c r="E48" s="125"/>
      <c r="F48" s="125"/>
      <c r="H48" s="126">
        <f t="shared" si="1"/>
        <v>0</v>
      </c>
      <c r="J48" s="4">
        <f t="shared" si="2"/>
        <v>25.127099999999999</v>
      </c>
      <c r="K48" s="126">
        <f t="shared" si="0"/>
        <v>0</v>
      </c>
    </row>
    <row r="49" spans="1:11">
      <c r="A49" s="133">
        <v>13112</v>
      </c>
      <c r="B49" s="38" t="s">
        <v>115</v>
      </c>
      <c r="C49" s="39"/>
      <c r="D49" s="39"/>
      <c r="E49" s="125"/>
      <c r="F49" s="125"/>
      <c r="H49" s="126">
        <f t="shared" si="1"/>
        <v>0</v>
      </c>
      <c r="J49" s="4">
        <f t="shared" si="2"/>
        <v>25.127099999999999</v>
      </c>
      <c r="K49" s="126">
        <f t="shared" si="0"/>
        <v>0</v>
      </c>
    </row>
    <row r="50" spans="1:11">
      <c r="A50" s="133">
        <v>13113</v>
      </c>
      <c r="B50" s="38" t="s">
        <v>116</v>
      </c>
      <c r="C50" s="39"/>
      <c r="D50" s="39"/>
      <c r="E50" s="125"/>
      <c r="F50" s="125"/>
      <c r="H50" s="126">
        <f t="shared" si="1"/>
        <v>0</v>
      </c>
      <c r="J50" s="4">
        <f t="shared" si="2"/>
        <v>25.127099999999999</v>
      </c>
      <c r="K50" s="126">
        <f t="shared" si="0"/>
        <v>0</v>
      </c>
    </row>
    <row r="51" spans="1:11">
      <c r="A51" s="133">
        <v>13114</v>
      </c>
      <c r="B51" s="38" t="s">
        <v>117</v>
      </c>
      <c r="C51" s="39"/>
      <c r="D51" s="39"/>
      <c r="E51" s="125"/>
      <c r="F51" s="125"/>
      <c r="H51" s="126">
        <f t="shared" si="1"/>
        <v>0</v>
      </c>
      <c r="J51" s="4">
        <f t="shared" si="2"/>
        <v>25.127099999999999</v>
      </c>
      <c r="K51" s="126">
        <f t="shared" si="0"/>
        <v>0</v>
      </c>
    </row>
    <row r="52" spans="1:11">
      <c r="A52" s="133">
        <v>13115</v>
      </c>
      <c r="B52" s="38" t="s">
        <v>118</v>
      </c>
      <c r="C52" s="39"/>
      <c r="D52" s="39"/>
      <c r="E52" s="125"/>
      <c r="F52" s="125"/>
      <c r="H52" s="126">
        <f t="shared" si="1"/>
        <v>0</v>
      </c>
      <c r="J52" s="4">
        <f t="shared" si="2"/>
        <v>25.127099999999999</v>
      </c>
      <c r="K52" s="126">
        <f t="shared" si="0"/>
        <v>0</v>
      </c>
    </row>
    <row r="53" spans="1:11">
      <c r="A53" s="133">
        <v>13116</v>
      </c>
      <c r="B53" s="38" t="s">
        <v>119</v>
      </c>
      <c r="C53" s="39"/>
      <c r="D53" s="39"/>
      <c r="E53" s="125"/>
      <c r="F53" s="125"/>
      <c r="H53" s="126">
        <f t="shared" si="1"/>
        <v>0</v>
      </c>
      <c r="J53" s="4">
        <f t="shared" si="2"/>
        <v>25.127099999999999</v>
      </c>
      <c r="K53" s="126">
        <f t="shared" si="0"/>
        <v>0</v>
      </c>
    </row>
    <row r="54" spans="1:11">
      <c r="A54" s="133">
        <v>13117</v>
      </c>
      <c r="B54" s="38" t="s">
        <v>120</v>
      </c>
      <c r="C54" s="39"/>
      <c r="D54" s="39"/>
      <c r="E54" s="125"/>
      <c r="F54" s="125"/>
      <c r="H54" s="126">
        <f t="shared" si="1"/>
        <v>0</v>
      </c>
      <c r="J54" s="4">
        <f t="shared" si="2"/>
        <v>25.127099999999999</v>
      </c>
      <c r="K54" s="126">
        <f t="shared" si="0"/>
        <v>0</v>
      </c>
    </row>
    <row r="55" spans="1:11">
      <c r="A55" s="133">
        <v>13118</v>
      </c>
      <c r="B55" s="38" t="s">
        <v>121</v>
      </c>
      <c r="C55" s="39"/>
      <c r="D55" s="39"/>
      <c r="E55" s="125"/>
      <c r="F55" s="125"/>
      <c r="H55" s="126">
        <f t="shared" si="1"/>
        <v>0</v>
      </c>
      <c r="J55" s="4">
        <f t="shared" si="2"/>
        <v>25.127099999999999</v>
      </c>
      <c r="K55" s="126">
        <f t="shared" si="0"/>
        <v>0</v>
      </c>
    </row>
    <row r="56" spans="1:11">
      <c r="A56" s="133">
        <v>13121</v>
      </c>
      <c r="B56" s="131" t="s">
        <v>122</v>
      </c>
      <c r="C56" s="39"/>
      <c r="D56" s="39"/>
      <c r="E56" s="125"/>
      <c r="F56" s="125"/>
      <c r="H56" s="126">
        <f t="shared" si="1"/>
        <v>0</v>
      </c>
      <c r="J56" s="4">
        <f t="shared" si="2"/>
        <v>25.127099999999999</v>
      </c>
      <c r="K56" s="126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5"/>
      <c r="F57" s="125"/>
      <c r="H57" s="126">
        <f t="shared" si="1"/>
        <v>0</v>
      </c>
      <c r="J57" s="4">
        <f t="shared" si="2"/>
        <v>25.127099999999999</v>
      </c>
      <c r="K57" s="126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5"/>
      <c r="F58" s="125"/>
      <c r="H58" s="126">
        <f t="shared" si="1"/>
        <v>0</v>
      </c>
      <c r="J58" s="4">
        <f t="shared" si="2"/>
        <v>25.127099999999999</v>
      </c>
      <c r="K58" s="126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5"/>
      <c r="F59" s="125"/>
      <c r="H59" s="126">
        <f t="shared" si="1"/>
        <v>0</v>
      </c>
      <c r="J59" s="4">
        <f t="shared" si="2"/>
        <v>25.127099999999999</v>
      </c>
      <c r="K59" s="126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5"/>
      <c r="F60" s="125"/>
      <c r="H60" s="126">
        <f t="shared" si="1"/>
        <v>0</v>
      </c>
      <c r="J60" s="4">
        <f t="shared" si="2"/>
        <v>25.127099999999999</v>
      </c>
      <c r="K60" s="126">
        <f t="shared" si="0"/>
        <v>0</v>
      </c>
    </row>
    <row r="61" spans="1:11">
      <c r="A61" s="37">
        <v>13135</v>
      </c>
      <c r="B61" s="131" t="s">
        <v>127</v>
      </c>
      <c r="C61" s="39"/>
      <c r="D61" s="39"/>
      <c r="E61" s="125"/>
      <c r="F61" s="125"/>
      <c r="H61" s="126">
        <f t="shared" si="1"/>
        <v>0</v>
      </c>
      <c r="J61" s="4">
        <f t="shared" si="2"/>
        <v>25.127099999999999</v>
      </c>
      <c r="K61" s="126">
        <f t="shared" si="0"/>
        <v>0</v>
      </c>
    </row>
    <row r="62" spans="1:11">
      <c r="A62" s="134">
        <v>13136</v>
      </c>
      <c r="B62" s="38" t="s">
        <v>128</v>
      </c>
      <c r="C62" s="39"/>
      <c r="D62" s="39"/>
      <c r="E62" s="125"/>
      <c r="F62" s="125"/>
      <c r="H62" s="126">
        <f t="shared" si="1"/>
        <v>0</v>
      </c>
      <c r="J62" s="4">
        <f t="shared" si="2"/>
        <v>25.127099999999999</v>
      </c>
      <c r="K62" s="126">
        <f t="shared" si="0"/>
        <v>0</v>
      </c>
    </row>
    <row r="63" spans="1:11">
      <c r="A63" s="37">
        <v>13141</v>
      </c>
      <c r="B63" s="131" t="s">
        <v>129</v>
      </c>
      <c r="C63" s="39"/>
      <c r="D63" s="39"/>
      <c r="E63" s="125"/>
      <c r="F63" s="125"/>
      <c r="H63" s="126">
        <f t="shared" si="1"/>
        <v>0</v>
      </c>
      <c r="J63" s="4">
        <f t="shared" si="2"/>
        <v>25.127099999999999</v>
      </c>
      <c r="K63" s="126">
        <f t="shared" si="0"/>
        <v>0</v>
      </c>
    </row>
    <row r="64" spans="1:11">
      <c r="A64" s="37">
        <v>13142</v>
      </c>
      <c r="B64" s="131" t="s">
        <v>130</v>
      </c>
      <c r="C64" s="39"/>
      <c r="D64" s="39"/>
      <c r="E64" s="125"/>
      <c r="F64" s="125"/>
      <c r="H64" s="126">
        <f t="shared" si="1"/>
        <v>0</v>
      </c>
      <c r="J64" s="4">
        <f t="shared" si="2"/>
        <v>25.127099999999999</v>
      </c>
      <c r="K64" s="126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5"/>
      <c r="F65" s="125"/>
      <c r="H65" s="126">
        <f t="shared" si="1"/>
        <v>0</v>
      </c>
      <c r="J65" s="4">
        <f t="shared" si="2"/>
        <v>25.127099999999999</v>
      </c>
      <c r="K65" s="126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5"/>
      <c r="F66" s="125"/>
      <c r="H66" s="126">
        <f t="shared" si="1"/>
        <v>0</v>
      </c>
      <c r="J66" s="4">
        <f t="shared" si="2"/>
        <v>25.127099999999999</v>
      </c>
      <c r="K66" s="126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5"/>
      <c r="F67" s="125"/>
      <c r="H67" s="126">
        <f t="shared" si="1"/>
        <v>0</v>
      </c>
      <c r="J67" s="4">
        <f t="shared" si="2"/>
        <v>25.127099999999999</v>
      </c>
      <c r="K67" s="126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5"/>
      <c r="F68" s="125"/>
      <c r="H68" s="126">
        <f t="shared" si="1"/>
        <v>0</v>
      </c>
      <c r="J68" s="4">
        <f t="shared" si="2"/>
        <v>25.127099999999999</v>
      </c>
      <c r="K68" s="126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5"/>
      <c r="F69" s="125"/>
      <c r="H69" s="126">
        <f t="shared" si="1"/>
        <v>0</v>
      </c>
      <c r="J69" s="4">
        <f t="shared" si="2"/>
        <v>25.127099999999999</v>
      </c>
      <c r="K69" s="126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5"/>
      <c r="F70" s="125"/>
      <c r="H70" s="126">
        <f t="shared" si="1"/>
        <v>0</v>
      </c>
      <c r="J70" s="4">
        <f t="shared" si="2"/>
        <v>25.127099999999999</v>
      </c>
      <c r="K70" s="126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5"/>
      <c r="F71" s="125"/>
      <c r="H71" s="126">
        <f t="shared" si="1"/>
        <v>0</v>
      </c>
      <c r="J71" s="4">
        <f t="shared" si="2"/>
        <v>25.127099999999999</v>
      </c>
      <c r="K71" s="126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5"/>
      <c r="F72" s="125"/>
      <c r="H72" s="126">
        <f t="shared" si="1"/>
        <v>0</v>
      </c>
      <c r="J72" s="4">
        <f t="shared" si="2"/>
        <v>25.127099999999999</v>
      </c>
      <c r="K72" s="126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5"/>
      <c r="F73" s="125"/>
      <c r="H73" s="126">
        <f t="shared" ref="H73:H138" si="4">ROUND(C73-D73+E73-F73,2)</f>
        <v>0</v>
      </c>
      <c r="J73" s="4">
        <f t="shared" ref="J73:J136" si="5">J72</f>
        <v>25.127099999999999</v>
      </c>
      <c r="K73" s="126">
        <f t="shared" si="3"/>
        <v>0</v>
      </c>
    </row>
    <row r="74" spans="1:11">
      <c r="A74" s="133">
        <v>13171</v>
      </c>
      <c r="B74" s="131" t="s">
        <v>140</v>
      </c>
      <c r="C74" s="39"/>
      <c r="D74" s="39"/>
      <c r="E74" s="125"/>
      <c r="F74" s="125"/>
      <c r="H74" s="126">
        <f t="shared" si="4"/>
        <v>0</v>
      </c>
      <c r="J74" s="4">
        <f t="shared" si="5"/>
        <v>25.127099999999999</v>
      </c>
      <c r="K74" s="126">
        <f t="shared" si="3"/>
        <v>0</v>
      </c>
    </row>
    <row r="75" spans="1:11">
      <c r="A75" s="133">
        <v>13172</v>
      </c>
      <c r="B75" s="131" t="s">
        <v>141</v>
      </c>
      <c r="C75" s="39"/>
      <c r="D75" s="39"/>
      <c r="E75" s="125"/>
      <c r="F75" s="125"/>
      <c r="H75" s="126">
        <f t="shared" si="4"/>
        <v>0</v>
      </c>
      <c r="J75" s="4">
        <f t="shared" si="5"/>
        <v>25.127099999999999</v>
      </c>
      <c r="K75" s="126">
        <f t="shared" si="3"/>
        <v>0</v>
      </c>
    </row>
    <row r="76" spans="1:11">
      <c r="A76" s="133">
        <v>13181</v>
      </c>
      <c r="B76" s="131" t="s">
        <v>478</v>
      </c>
      <c r="C76" s="39"/>
      <c r="D76" s="39"/>
      <c r="E76" s="125"/>
      <c r="F76" s="125"/>
      <c r="H76" s="126">
        <f t="shared" si="4"/>
        <v>0</v>
      </c>
      <c r="J76" s="4">
        <f t="shared" si="5"/>
        <v>25.127099999999999</v>
      </c>
      <c r="K76" s="126">
        <f t="shared" si="3"/>
        <v>0</v>
      </c>
    </row>
    <row r="77" spans="1:11">
      <c r="A77" s="133">
        <v>13182</v>
      </c>
      <c r="B77" s="131" t="s">
        <v>143</v>
      </c>
      <c r="C77" s="39"/>
      <c r="D77" s="39"/>
      <c r="E77" s="125"/>
      <c r="F77" s="125"/>
      <c r="H77" s="126">
        <f t="shared" si="4"/>
        <v>0</v>
      </c>
      <c r="J77" s="4">
        <f t="shared" si="5"/>
        <v>25.127099999999999</v>
      </c>
      <c r="K77" s="126">
        <f t="shared" si="3"/>
        <v>0</v>
      </c>
    </row>
    <row r="78" spans="1:11">
      <c r="A78" s="133">
        <v>13183</v>
      </c>
      <c r="B78" s="131" t="s">
        <v>144</v>
      </c>
      <c r="C78" s="39"/>
      <c r="D78" s="39"/>
      <c r="E78" s="125"/>
      <c r="F78" s="125"/>
      <c r="H78" s="126">
        <f t="shared" si="4"/>
        <v>0</v>
      </c>
      <c r="J78" s="4">
        <f t="shared" si="5"/>
        <v>25.127099999999999</v>
      </c>
      <c r="K78" s="126">
        <f t="shared" si="3"/>
        <v>0</v>
      </c>
    </row>
    <row r="79" spans="1:11">
      <c r="A79" s="133">
        <v>13191</v>
      </c>
      <c r="B79" s="131" t="s">
        <v>145</v>
      </c>
      <c r="C79" s="39"/>
      <c r="D79" s="39"/>
      <c r="E79" s="125"/>
      <c r="F79" s="125"/>
      <c r="H79" s="126">
        <f t="shared" si="4"/>
        <v>0</v>
      </c>
      <c r="J79" s="4">
        <f t="shared" si="5"/>
        <v>25.127099999999999</v>
      </c>
      <c r="K79" s="126">
        <f t="shared" si="3"/>
        <v>0</v>
      </c>
    </row>
    <row r="80" spans="1:11">
      <c r="A80" s="133">
        <v>13192</v>
      </c>
      <c r="B80" s="131" t="s">
        <v>146</v>
      </c>
      <c r="C80" s="39"/>
      <c r="D80" s="39"/>
      <c r="E80" s="125"/>
      <c r="F80" s="125"/>
      <c r="H80" s="126">
        <f t="shared" si="4"/>
        <v>0</v>
      </c>
      <c r="J80" s="4">
        <f t="shared" si="5"/>
        <v>25.127099999999999</v>
      </c>
      <c r="K80" s="126">
        <f t="shared" si="3"/>
        <v>0</v>
      </c>
    </row>
    <row r="81" spans="1:11">
      <c r="A81" s="133">
        <v>13193</v>
      </c>
      <c r="B81" s="131" t="s">
        <v>147</v>
      </c>
      <c r="C81" s="39"/>
      <c r="D81" s="39"/>
      <c r="E81" s="125"/>
      <c r="F81" s="125"/>
      <c r="H81" s="126">
        <f t="shared" si="4"/>
        <v>0</v>
      </c>
      <c r="J81" s="4">
        <f t="shared" si="5"/>
        <v>25.127099999999999</v>
      </c>
      <c r="K81" s="126">
        <f t="shared" si="3"/>
        <v>0</v>
      </c>
    </row>
    <row r="82" spans="1:11">
      <c r="A82" s="133">
        <v>13194</v>
      </c>
      <c r="B82" s="131" t="s">
        <v>148</v>
      </c>
      <c r="C82" s="39"/>
      <c r="D82" s="39"/>
      <c r="E82" s="125"/>
      <c r="F82" s="125"/>
      <c r="H82" s="126">
        <f t="shared" si="4"/>
        <v>0</v>
      </c>
      <c r="J82" s="4">
        <f t="shared" si="5"/>
        <v>25.127099999999999</v>
      </c>
      <c r="K82" s="126">
        <f t="shared" si="3"/>
        <v>0</v>
      </c>
    </row>
    <row r="83" spans="1:11">
      <c r="A83" s="133">
        <v>13195</v>
      </c>
      <c r="B83" s="131" t="s">
        <v>149</v>
      </c>
      <c r="C83" s="39"/>
      <c r="D83" s="39"/>
      <c r="E83" s="125"/>
      <c r="F83" s="125"/>
      <c r="H83" s="126">
        <f t="shared" si="4"/>
        <v>0</v>
      </c>
      <c r="J83" s="4">
        <f t="shared" si="5"/>
        <v>25.127099999999999</v>
      </c>
      <c r="K83" s="126">
        <f t="shared" si="3"/>
        <v>0</v>
      </c>
    </row>
    <row r="84" spans="1:11">
      <c r="A84" s="133">
        <v>13196</v>
      </c>
      <c r="B84" s="131" t="s">
        <v>150</v>
      </c>
      <c r="C84" s="39"/>
      <c r="D84" s="39"/>
      <c r="E84" s="125"/>
      <c r="F84" s="125"/>
      <c r="H84" s="126">
        <f t="shared" si="4"/>
        <v>0</v>
      </c>
      <c r="J84" s="4">
        <f t="shared" si="5"/>
        <v>25.127099999999999</v>
      </c>
      <c r="K84" s="126">
        <f t="shared" si="3"/>
        <v>0</v>
      </c>
    </row>
    <row r="85" spans="1:11">
      <c r="A85" s="133">
        <v>13201</v>
      </c>
      <c r="B85" s="131" t="s">
        <v>151</v>
      </c>
      <c r="C85" s="39"/>
      <c r="D85" s="39"/>
      <c r="E85" s="125"/>
      <c r="F85" s="125"/>
      <c r="H85" s="126">
        <f t="shared" si="4"/>
        <v>0</v>
      </c>
      <c r="J85" s="4">
        <f t="shared" si="5"/>
        <v>25.127099999999999</v>
      </c>
      <c r="K85" s="126">
        <f t="shared" si="3"/>
        <v>0</v>
      </c>
    </row>
    <row r="86" spans="1:11">
      <c r="A86" s="133">
        <v>13202</v>
      </c>
      <c r="B86" s="131" t="s">
        <v>152</v>
      </c>
      <c r="C86" s="39"/>
      <c r="D86" s="39"/>
      <c r="E86" s="125"/>
      <c r="F86" s="125"/>
      <c r="H86" s="126">
        <f t="shared" si="4"/>
        <v>0</v>
      </c>
      <c r="J86" s="4">
        <f t="shared" si="5"/>
        <v>25.127099999999999</v>
      </c>
      <c r="K86" s="126">
        <f t="shared" si="3"/>
        <v>0</v>
      </c>
    </row>
    <row r="87" spans="1:11">
      <c r="A87" s="133">
        <v>13203</v>
      </c>
      <c r="B87" s="131" t="s">
        <v>153</v>
      </c>
      <c r="C87" s="39"/>
      <c r="D87" s="39"/>
      <c r="E87" s="125"/>
      <c r="F87" s="125"/>
      <c r="H87" s="126">
        <f t="shared" si="4"/>
        <v>0</v>
      </c>
      <c r="J87" s="4">
        <f t="shared" si="5"/>
        <v>25.127099999999999</v>
      </c>
      <c r="K87" s="126">
        <f t="shared" si="3"/>
        <v>0</v>
      </c>
    </row>
    <row r="88" spans="1:11">
      <c r="A88" s="133">
        <v>13204</v>
      </c>
      <c r="B88" s="131" t="s">
        <v>154</v>
      </c>
      <c r="C88" s="39"/>
      <c r="D88" s="39"/>
      <c r="E88" s="125"/>
      <c r="F88" s="125"/>
      <c r="H88" s="126">
        <f t="shared" si="4"/>
        <v>0</v>
      </c>
      <c r="J88" s="4">
        <f t="shared" si="5"/>
        <v>25.127099999999999</v>
      </c>
      <c r="K88" s="126">
        <f t="shared" si="3"/>
        <v>0</v>
      </c>
    </row>
    <row r="89" spans="1:11">
      <c r="A89" s="133">
        <v>13205</v>
      </c>
      <c r="B89" s="131" t="s">
        <v>155</v>
      </c>
      <c r="C89" s="39"/>
      <c r="D89" s="39"/>
      <c r="E89" s="125"/>
      <c r="F89" s="125"/>
      <c r="H89" s="126">
        <f t="shared" si="4"/>
        <v>0</v>
      </c>
      <c r="J89" s="4">
        <f t="shared" si="5"/>
        <v>25.127099999999999</v>
      </c>
      <c r="K89" s="126">
        <f t="shared" si="3"/>
        <v>0</v>
      </c>
    </row>
    <row r="90" spans="1:11">
      <c r="A90" s="133">
        <v>13206</v>
      </c>
      <c r="B90" s="131" t="s">
        <v>156</v>
      </c>
      <c r="C90" s="39"/>
      <c r="D90" s="39"/>
      <c r="E90" s="125"/>
      <c r="F90" s="125"/>
      <c r="H90" s="126">
        <f t="shared" si="4"/>
        <v>0</v>
      </c>
      <c r="J90" s="4">
        <f t="shared" si="5"/>
        <v>25.127099999999999</v>
      </c>
      <c r="K90" s="126">
        <f t="shared" si="3"/>
        <v>0</v>
      </c>
    </row>
    <row r="91" spans="1:11">
      <c r="A91" s="133">
        <v>13211</v>
      </c>
      <c r="B91" s="131" t="s">
        <v>157</v>
      </c>
      <c r="C91" s="39"/>
      <c r="D91" s="39"/>
      <c r="E91" s="125"/>
      <c r="F91" s="125"/>
      <c r="H91" s="126">
        <f t="shared" si="4"/>
        <v>0</v>
      </c>
      <c r="J91" s="4">
        <f t="shared" si="5"/>
        <v>25.127099999999999</v>
      </c>
      <c r="K91" s="126">
        <f t="shared" si="3"/>
        <v>0</v>
      </c>
    </row>
    <row r="92" spans="1:11">
      <c r="A92" s="133">
        <v>13212</v>
      </c>
      <c r="B92" s="131" t="s">
        <v>158</v>
      </c>
      <c r="C92" s="39"/>
      <c r="D92" s="39"/>
      <c r="E92" s="125"/>
      <c r="F92" s="125"/>
      <c r="H92" s="126">
        <f t="shared" si="4"/>
        <v>0</v>
      </c>
      <c r="J92" s="4">
        <f t="shared" si="5"/>
        <v>25.127099999999999</v>
      </c>
      <c r="K92" s="126">
        <f t="shared" si="3"/>
        <v>0</v>
      </c>
    </row>
    <row r="93" spans="1:11">
      <c r="A93" s="133">
        <v>13213</v>
      </c>
      <c r="B93" s="131" t="s">
        <v>159</v>
      </c>
      <c r="C93" s="39"/>
      <c r="D93" s="39"/>
      <c r="E93" s="125"/>
      <c r="F93" s="125"/>
      <c r="H93" s="126">
        <f t="shared" si="4"/>
        <v>0</v>
      </c>
      <c r="J93" s="4">
        <f t="shared" si="5"/>
        <v>25.127099999999999</v>
      </c>
      <c r="K93" s="126">
        <f t="shared" si="3"/>
        <v>0</v>
      </c>
    </row>
    <row r="94" spans="1:11">
      <c r="A94" s="133">
        <v>13214</v>
      </c>
      <c r="B94" s="131" t="s">
        <v>160</v>
      </c>
      <c r="C94" s="39"/>
      <c r="D94" s="39"/>
      <c r="E94" s="125"/>
      <c r="F94" s="125"/>
      <c r="H94" s="126">
        <f t="shared" si="4"/>
        <v>0</v>
      </c>
      <c r="J94" s="4">
        <f t="shared" si="5"/>
        <v>25.127099999999999</v>
      </c>
      <c r="K94" s="126">
        <f t="shared" si="3"/>
        <v>0</v>
      </c>
    </row>
    <row r="95" spans="1:11">
      <c r="A95" s="133">
        <v>13215</v>
      </c>
      <c r="B95" s="131" t="s">
        <v>161</v>
      </c>
      <c r="C95" s="39"/>
      <c r="D95" s="39"/>
      <c r="E95" s="125"/>
      <c r="F95" s="125"/>
      <c r="H95" s="126">
        <f t="shared" si="4"/>
        <v>0</v>
      </c>
      <c r="J95" s="4">
        <f t="shared" si="5"/>
        <v>25.127099999999999</v>
      </c>
      <c r="K95" s="126">
        <f t="shared" si="3"/>
        <v>0</v>
      </c>
    </row>
    <row r="96" spans="1:11">
      <c r="A96" s="133">
        <v>13216</v>
      </c>
      <c r="B96" s="131" t="s">
        <v>162</v>
      </c>
      <c r="C96" s="39"/>
      <c r="D96" s="39"/>
      <c r="E96" s="125"/>
      <c r="F96" s="125"/>
      <c r="H96" s="126">
        <f t="shared" si="4"/>
        <v>0</v>
      </c>
      <c r="J96" s="4">
        <f t="shared" si="5"/>
        <v>25.127099999999999</v>
      </c>
      <c r="K96" s="126">
        <f t="shared" si="3"/>
        <v>0</v>
      </c>
    </row>
    <row r="97" spans="1:11">
      <c r="A97" s="133">
        <v>13217</v>
      </c>
      <c r="B97" s="131" t="s">
        <v>163</v>
      </c>
      <c r="C97" s="39"/>
      <c r="D97" s="39"/>
      <c r="E97" s="125"/>
      <c r="F97" s="125"/>
      <c r="H97" s="126">
        <f t="shared" si="4"/>
        <v>0</v>
      </c>
      <c r="J97" s="4">
        <f t="shared" si="5"/>
        <v>25.127099999999999</v>
      </c>
      <c r="K97" s="126">
        <f t="shared" si="3"/>
        <v>0</v>
      </c>
    </row>
    <row r="98" spans="1:11">
      <c r="A98" s="133">
        <v>13221</v>
      </c>
      <c r="B98" s="131" t="s">
        <v>164</v>
      </c>
      <c r="C98" s="39"/>
      <c r="D98" s="39"/>
      <c r="E98" s="125"/>
      <c r="F98" s="125"/>
      <c r="H98" s="126">
        <f t="shared" si="4"/>
        <v>0</v>
      </c>
      <c r="J98" s="4">
        <f t="shared" si="5"/>
        <v>25.127099999999999</v>
      </c>
      <c r="K98" s="126">
        <f t="shared" si="3"/>
        <v>0</v>
      </c>
    </row>
    <row r="99" spans="1:11">
      <c r="A99" s="133">
        <v>13231</v>
      </c>
      <c r="B99" s="131" t="s">
        <v>479</v>
      </c>
      <c r="C99" s="39"/>
      <c r="D99" s="39"/>
      <c r="E99" s="125"/>
      <c r="F99" s="125"/>
      <c r="H99" s="126">
        <f t="shared" si="4"/>
        <v>0</v>
      </c>
      <c r="J99" s="4">
        <f t="shared" si="5"/>
        <v>25.127099999999999</v>
      </c>
      <c r="K99" s="126">
        <f t="shared" si="3"/>
        <v>0</v>
      </c>
    </row>
    <row r="100" spans="1:11">
      <c r="A100" s="134">
        <v>13232</v>
      </c>
      <c r="B100" s="38" t="s">
        <v>166</v>
      </c>
      <c r="C100" s="39"/>
      <c r="D100" s="39"/>
      <c r="E100" s="125"/>
      <c r="F100" s="125"/>
      <c r="H100" s="126">
        <f t="shared" si="4"/>
        <v>0</v>
      </c>
      <c r="J100" s="4">
        <f t="shared" si="5"/>
        <v>25.127099999999999</v>
      </c>
      <c r="K100" s="126">
        <f t="shared" si="3"/>
        <v>0</v>
      </c>
    </row>
    <row r="101" spans="1:11">
      <c r="A101" s="133">
        <v>13241</v>
      </c>
      <c r="B101" s="131" t="s">
        <v>167</v>
      </c>
      <c r="C101" s="39"/>
      <c r="D101" s="39"/>
      <c r="E101" s="125"/>
      <c r="F101" s="125"/>
      <c r="H101" s="126">
        <f t="shared" si="4"/>
        <v>0</v>
      </c>
      <c r="J101" s="4">
        <f t="shared" si="5"/>
        <v>25.127099999999999</v>
      </c>
      <c r="K101" s="126">
        <f t="shared" si="3"/>
        <v>0</v>
      </c>
    </row>
    <row r="102" spans="1:11">
      <c r="A102" s="133">
        <v>13242</v>
      </c>
      <c r="B102" s="131" t="s">
        <v>480</v>
      </c>
      <c r="C102" s="39"/>
      <c r="D102" s="39"/>
      <c r="E102" s="125"/>
      <c r="F102" s="125"/>
      <c r="H102" s="126">
        <f t="shared" si="4"/>
        <v>0</v>
      </c>
      <c r="J102" s="4">
        <f t="shared" si="5"/>
        <v>25.127099999999999</v>
      </c>
      <c r="K102" s="126">
        <f t="shared" si="3"/>
        <v>0</v>
      </c>
    </row>
    <row r="103" spans="1:11">
      <c r="A103" s="133">
        <v>13243</v>
      </c>
      <c r="B103" s="131" t="s">
        <v>169</v>
      </c>
      <c r="C103" s="39"/>
      <c r="D103" s="39"/>
      <c r="E103" s="125"/>
      <c r="F103" s="125"/>
      <c r="H103" s="126">
        <f t="shared" si="4"/>
        <v>0</v>
      </c>
      <c r="J103" s="4">
        <f t="shared" si="5"/>
        <v>25.127099999999999</v>
      </c>
      <c r="K103" s="126">
        <f t="shared" si="3"/>
        <v>0</v>
      </c>
    </row>
    <row r="104" spans="1:11">
      <c r="A104" s="135">
        <v>13251</v>
      </c>
      <c r="B104" s="38" t="s">
        <v>170</v>
      </c>
      <c r="C104" s="39"/>
      <c r="D104" s="39"/>
      <c r="E104" s="125"/>
      <c r="F104" s="125"/>
      <c r="H104" s="126">
        <f t="shared" si="4"/>
        <v>0</v>
      </c>
      <c r="J104" s="4">
        <f t="shared" si="5"/>
        <v>25.127099999999999</v>
      </c>
      <c r="K104" s="126">
        <f t="shared" si="3"/>
        <v>0</v>
      </c>
    </row>
    <row r="105" spans="1:11">
      <c r="A105" s="135">
        <v>13252</v>
      </c>
      <c r="B105" s="38" t="s">
        <v>171</v>
      </c>
      <c r="C105" s="39"/>
      <c r="D105" s="39"/>
      <c r="E105" s="125"/>
      <c r="F105" s="125"/>
      <c r="H105" s="126">
        <f t="shared" si="4"/>
        <v>0</v>
      </c>
      <c r="J105" s="4">
        <f t="shared" si="5"/>
        <v>25.127099999999999</v>
      </c>
      <c r="K105" s="126">
        <f t="shared" si="3"/>
        <v>0</v>
      </c>
    </row>
    <row r="106" spans="1:11">
      <c r="A106" s="135">
        <v>13253</v>
      </c>
      <c r="B106" s="38" t="s">
        <v>172</v>
      </c>
      <c r="C106" s="39"/>
      <c r="D106" s="39"/>
      <c r="E106" s="125"/>
      <c r="F106" s="125"/>
      <c r="H106" s="126">
        <f t="shared" si="4"/>
        <v>0</v>
      </c>
      <c r="J106" s="4">
        <f t="shared" si="5"/>
        <v>25.127099999999999</v>
      </c>
      <c r="K106" s="126">
        <f t="shared" si="3"/>
        <v>0</v>
      </c>
    </row>
    <row r="107" spans="1:11">
      <c r="A107" s="135">
        <v>13254</v>
      </c>
      <c r="B107" s="38" t="s">
        <v>173</v>
      </c>
      <c r="C107" s="39"/>
      <c r="D107" s="39"/>
      <c r="E107" s="125"/>
      <c r="F107" s="125"/>
      <c r="H107" s="126">
        <f t="shared" si="4"/>
        <v>0</v>
      </c>
      <c r="J107" s="4">
        <f t="shared" si="5"/>
        <v>25.127099999999999</v>
      </c>
      <c r="K107" s="126">
        <f t="shared" si="3"/>
        <v>0</v>
      </c>
    </row>
    <row r="108" spans="1:11">
      <c r="A108" s="134">
        <v>13261</v>
      </c>
      <c r="B108" s="38" t="s">
        <v>174</v>
      </c>
      <c r="C108" s="39"/>
      <c r="D108" s="39"/>
      <c r="E108" s="125"/>
      <c r="F108" s="125"/>
      <c r="H108" s="126">
        <f>ROUND(C108-D108+E108-F108,2)</f>
        <v>0</v>
      </c>
      <c r="J108" s="4">
        <f t="shared" si="5"/>
        <v>25.127099999999999</v>
      </c>
      <c r="K108" s="126">
        <f t="shared" si="3"/>
        <v>0</v>
      </c>
    </row>
    <row r="109" spans="1:11">
      <c r="A109" s="133">
        <v>13501</v>
      </c>
      <c r="B109" s="38" t="s">
        <v>176</v>
      </c>
      <c r="C109" s="39">
        <v>1999270</v>
      </c>
      <c r="D109" s="39"/>
      <c r="E109" s="125"/>
      <c r="F109" s="125"/>
      <c r="H109" s="126">
        <f t="shared" si="4"/>
        <v>1999270</v>
      </c>
      <c r="J109" s="4">
        <f t="shared" si="5"/>
        <v>25.127099999999999</v>
      </c>
      <c r="K109" s="126">
        <f t="shared" si="3"/>
        <v>50235857.219999999</v>
      </c>
    </row>
    <row r="110" spans="1:11">
      <c r="A110" s="133">
        <v>13502</v>
      </c>
      <c r="B110" s="38" t="s">
        <v>177</v>
      </c>
      <c r="C110" s="39"/>
      <c r="D110" s="39"/>
      <c r="E110" s="125"/>
      <c r="F110" s="125"/>
      <c r="H110" s="126">
        <f t="shared" si="4"/>
        <v>0</v>
      </c>
      <c r="J110" s="4">
        <f t="shared" si="5"/>
        <v>25.127099999999999</v>
      </c>
      <c r="K110" s="126">
        <f t="shared" si="3"/>
        <v>0</v>
      </c>
    </row>
    <row r="111" spans="1:11">
      <c r="A111" s="133">
        <v>13503</v>
      </c>
      <c r="B111" s="38" t="s">
        <v>178</v>
      </c>
      <c r="C111" s="39"/>
      <c r="D111" s="39"/>
      <c r="E111" s="125"/>
      <c r="F111" s="125"/>
      <c r="H111" s="126">
        <f t="shared" si="4"/>
        <v>0</v>
      </c>
      <c r="J111" s="4">
        <f t="shared" si="5"/>
        <v>25.127099999999999</v>
      </c>
      <c r="K111" s="126">
        <f t="shared" si="3"/>
        <v>0</v>
      </c>
    </row>
    <row r="112" spans="1:11">
      <c r="A112" s="133">
        <v>13601</v>
      </c>
      <c r="B112" s="38" t="s">
        <v>175</v>
      </c>
      <c r="C112" s="39"/>
      <c r="D112" s="39"/>
      <c r="E112" s="125"/>
      <c r="F112" s="125"/>
      <c r="H112" s="126">
        <f t="shared" si="4"/>
        <v>0</v>
      </c>
      <c r="J112" s="4">
        <f t="shared" si="5"/>
        <v>25.127099999999999</v>
      </c>
      <c r="K112" s="126">
        <f t="shared" si="3"/>
        <v>0</v>
      </c>
    </row>
    <row r="113" spans="1:11">
      <c r="A113" s="133">
        <v>14101</v>
      </c>
      <c r="B113" s="131" t="s">
        <v>179</v>
      </c>
      <c r="C113" s="39">
        <v>202013</v>
      </c>
      <c r="D113" s="39"/>
      <c r="E113" s="125"/>
      <c r="F113" s="125"/>
      <c r="H113" s="126">
        <f t="shared" si="4"/>
        <v>202013</v>
      </c>
      <c r="J113" s="4">
        <f t="shared" si="5"/>
        <v>25.127099999999999</v>
      </c>
      <c r="K113" s="126">
        <f t="shared" si="3"/>
        <v>5076000.8499999996</v>
      </c>
    </row>
    <row r="114" spans="1:11">
      <c r="A114" s="133">
        <v>14102</v>
      </c>
      <c r="B114" s="131" t="s">
        <v>180</v>
      </c>
      <c r="C114" s="39">
        <v>619682.04</v>
      </c>
      <c r="D114" s="39"/>
      <c r="E114" s="125"/>
      <c r="F114" s="125"/>
      <c r="H114" s="126">
        <f t="shared" si="4"/>
        <v>619682.04</v>
      </c>
      <c r="J114" s="4">
        <f t="shared" si="5"/>
        <v>25.127099999999999</v>
      </c>
      <c r="K114" s="126">
        <f t="shared" si="3"/>
        <v>15570812.59</v>
      </c>
    </row>
    <row r="115" spans="1:11">
      <c r="A115" s="136">
        <v>14103</v>
      </c>
      <c r="B115" s="137" t="s">
        <v>481</v>
      </c>
      <c r="C115" s="129"/>
      <c r="D115" s="129"/>
      <c r="E115" s="129"/>
      <c r="F115" s="129"/>
      <c r="G115" s="130"/>
      <c r="H115" s="130">
        <f t="shared" si="4"/>
        <v>0</v>
      </c>
      <c r="J115" s="4">
        <f t="shared" si="5"/>
        <v>25.127099999999999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39">
        <v>160667.26999999999</v>
      </c>
      <c r="D116" s="39"/>
      <c r="E116" s="125"/>
      <c r="F116" s="125"/>
      <c r="H116" s="126">
        <f t="shared" si="4"/>
        <v>160667.26999999999</v>
      </c>
      <c r="J116" s="4">
        <f t="shared" si="5"/>
        <v>25.127099999999999</v>
      </c>
      <c r="K116" s="126">
        <f t="shared" si="3"/>
        <v>4037102.56</v>
      </c>
    </row>
    <row r="117" spans="1:11">
      <c r="A117" s="133">
        <v>15001</v>
      </c>
      <c r="B117" s="38" t="s">
        <v>182</v>
      </c>
      <c r="C117" s="39"/>
      <c r="D117" s="39"/>
      <c r="E117" s="125"/>
      <c r="F117" s="125"/>
      <c r="H117" s="126">
        <f t="shared" si="4"/>
        <v>0</v>
      </c>
      <c r="J117" s="4">
        <f t="shared" si="5"/>
        <v>25.127099999999999</v>
      </c>
      <c r="K117" s="126">
        <f t="shared" si="3"/>
        <v>0</v>
      </c>
    </row>
    <row r="118" spans="1:11">
      <c r="A118" s="133">
        <v>15002</v>
      </c>
      <c r="B118" s="38" t="s">
        <v>183</v>
      </c>
      <c r="C118" s="39"/>
      <c r="D118" s="39"/>
      <c r="E118" s="125"/>
      <c r="F118" s="125"/>
      <c r="H118" s="126">
        <f t="shared" si="4"/>
        <v>0</v>
      </c>
      <c r="J118" s="4">
        <f t="shared" si="5"/>
        <v>25.127099999999999</v>
      </c>
      <c r="K118" s="126">
        <f t="shared" si="3"/>
        <v>0</v>
      </c>
    </row>
    <row r="119" spans="1:11">
      <c r="A119" s="133">
        <v>15003</v>
      </c>
      <c r="B119" s="38" t="s">
        <v>184</v>
      </c>
      <c r="C119" s="39">
        <v>4662.95</v>
      </c>
      <c r="D119" s="39"/>
      <c r="E119" s="125"/>
      <c r="F119" s="125"/>
      <c r="H119" s="126">
        <f t="shared" si="4"/>
        <v>4662.95</v>
      </c>
      <c r="J119" s="4">
        <f t="shared" si="5"/>
        <v>25.127099999999999</v>
      </c>
      <c r="K119" s="126">
        <f t="shared" si="3"/>
        <v>117166.41</v>
      </c>
    </row>
    <row r="120" spans="1:11">
      <c r="A120" s="133">
        <v>15004</v>
      </c>
      <c r="B120" s="38" t="s">
        <v>243</v>
      </c>
      <c r="C120" s="39">
        <v>68735.31</v>
      </c>
      <c r="D120" s="39"/>
      <c r="E120" s="125"/>
      <c r="F120" s="125"/>
      <c r="H120" s="126">
        <f t="shared" si="4"/>
        <v>68735.31</v>
      </c>
      <c r="J120" s="4">
        <f t="shared" si="5"/>
        <v>25.127099999999999</v>
      </c>
      <c r="K120" s="126">
        <f t="shared" si="3"/>
        <v>1727119.01</v>
      </c>
    </row>
    <row r="121" spans="1:11">
      <c r="A121" s="133">
        <v>15005</v>
      </c>
      <c r="B121" s="38" t="s">
        <v>185</v>
      </c>
      <c r="C121" s="39">
        <v>35332.51</v>
      </c>
      <c r="D121" s="39"/>
      <c r="E121" s="125"/>
      <c r="F121" s="125"/>
      <c r="H121" s="126">
        <f t="shared" si="4"/>
        <v>35332.51</v>
      </c>
      <c r="J121" s="4">
        <f t="shared" si="5"/>
        <v>25.127099999999999</v>
      </c>
      <c r="K121" s="126">
        <f t="shared" si="3"/>
        <v>887803.51</v>
      </c>
    </row>
    <row r="122" spans="1:11">
      <c r="A122" s="133">
        <v>15006</v>
      </c>
      <c r="B122" s="38" t="s">
        <v>218</v>
      </c>
      <c r="C122" s="39"/>
      <c r="D122" s="39"/>
      <c r="E122" s="125"/>
      <c r="F122" s="125"/>
      <c r="H122" s="126">
        <f t="shared" si="4"/>
        <v>0</v>
      </c>
      <c r="J122" s="4">
        <f t="shared" si="5"/>
        <v>25.127099999999999</v>
      </c>
      <c r="K122" s="126">
        <f t="shared" si="3"/>
        <v>0</v>
      </c>
    </row>
    <row r="123" spans="1:11">
      <c r="A123" s="133">
        <v>15007</v>
      </c>
      <c r="B123" s="38" t="s">
        <v>186</v>
      </c>
      <c r="C123" s="39"/>
      <c r="D123" s="39"/>
      <c r="E123" s="125"/>
      <c r="F123" s="125"/>
      <c r="H123" s="126">
        <f t="shared" si="4"/>
        <v>0</v>
      </c>
      <c r="J123" s="4">
        <f t="shared" si="5"/>
        <v>25.127099999999999</v>
      </c>
      <c r="K123" s="126">
        <f t="shared" si="3"/>
        <v>0</v>
      </c>
    </row>
    <row r="124" spans="1:11">
      <c r="A124" s="133">
        <v>15008</v>
      </c>
      <c r="B124" s="38" t="s">
        <v>187</v>
      </c>
      <c r="C124" s="39"/>
      <c r="D124" s="39"/>
      <c r="E124" s="125"/>
      <c r="F124" s="125"/>
      <c r="H124" s="126">
        <f t="shared" si="4"/>
        <v>0</v>
      </c>
      <c r="J124" s="4">
        <f t="shared" si="5"/>
        <v>25.127099999999999</v>
      </c>
      <c r="K124" s="126">
        <f t="shared" si="3"/>
        <v>0</v>
      </c>
    </row>
    <row r="125" spans="1:11">
      <c r="A125" s="133">
        <v>15009</v>
      </c>
      <c r="B125" s="38" t="s">
        <v>245</v>
      </c>
      <c r="C125" s="39"/>
      <c r="D125" s="39"/>
      <c r="E125" s="125"/>
      <c r="F125" s="125"/>
      <c r="H125" s="126">
        <f t="shared" si="4"/>
        <v>0</v>
      </c>
      <c r="J125" s="4">
        <f t="shared" si="5"/>
        <v>25.127099999999999</v>
      </c>
      <c r="K125" s="126">
        <f t="shared" si="3"/>
        <v>0</v>
      </c>
    </row>
    <row r="126" spans="1:11">
      <c r="A126" s="133">
        <v>15010</v>
      </c>
      <c r="B126" s="38" t="s">
        <v>219</v>
      </c>
      <c r="C126" s="39"/>
      <c r="D126" s="39"/>
      <c r="E126" s="125"/>
      <c r="F126" s="125"/>
      <c r="H126" s="126">
        <f t="shared" si="4"/>
        <v>0</v>
      </c>
      <c r="J126" s="4">
        <f t="shared" si="5"/>
        <v>25.127099999999999</v>
      </c>
      <c r="K126" s="126">
        <f t="shared" si="3"/>
        <v>0</v>
      </c>
    </row>
    <row r="127" spans="1:11">
      <c r="A127" s="133">
        <v>15011</v>
      </c>
      <c r="B127" s="38" t="s">
        <v>220</v>
      </c>
      <c r="C127" s="39"/>
      <c r="D127" s="39"/>
      <c r="E127" s="125"/>
      <c r="F127" s="125"/>
      <c r="H127" s="126">
        <f t="shared" si="4"/>
        <v>0</v>
      </c>
      <c r="J127" s="4">
        <f t="shared" si="5"/>
        <v>25.127099999999999</v>
      </c>
      <c r="K127" s="126">
        <f t="shared" si="3"/>
        <v>0</v>
      </c>
    </row>
    <row r="128" spans="1:11">
      <c r="A128" s="133">
        <v>15012</v>
      </c>
      <c r="B128" s="38" t="s">
        <v>221</v>
      </c>
      <c r="C128" s="39"/>
      <c r="D128" s="39"/>
      <c r="E128" s="125"/>
      <c r="F128" s="125"/>
      <c r="H128" s="126">
        <f t="shared" si="4"/>
        <v>0</v>
      </c>
      <c r="J128" s="4">
        <f t="shared" si="5"/>
        <v>25.127099999999999</v>
      </c>
      <c r="K128" s="126">
        <f t="shared" si="3"/>
        <v>0</v>
      </c>
    </row>
    <row r="129" spans="1:11">
      <c r="A129" s="133">
        <v>15013</v>
      </c>
      <c r="B129" s="38" t="s">
        <v>244</v>
      </c>
      <c r="C129" s="39">
        <v>61836.15</v>
      </c>
      <c r="D129" s="39"/>
      <c r="E129" s="125"/>
      <c r="F129" s="125"/>
      <c r="H129" s="126">
        <f t="shared" si="4"/>
        <v>61836.15</v>
      </c>
      <c r="J129" s="4">
        <f t="shared" si="5"/>
        <v>25.127099999999999</v>
      </c>
      <c r="K129" s="126">
        <f t="shared" si="3"/>
        <v>1553763.12</v>
      </c>
    </row>
    <row r="130" spans="1:11">
      <c r="A130" s="133">
        <v>15014</v>
      </c>
      <c r="B130" s="38" t="s">
        <v>188</v>
      </c>
      <c r="C130" s="39"/>
      <c r="D130" s="39"/>
      <c r="E130" s="125"/>
      <c r="F130" s="125"/>
      <c r="H130" s="126">
        <f t="shared" si="4"/>
        <v>0</v>
      </c>
      <c r="J130" s="4">
        <f t="shared" si="5"/>
        <v>25.127099999999999</v>
      </c>
      <c r="K130" s="126">
        <f t="shared" si="3"/>
        <v>0</v>
      </c>
    </row>
    <row r="131" spans="1:11">
      <c r="A131" s="133">
        <v>15015</v>
      </c>
      <c r="B131" s="38" t="s">
        <v>189</v>
      </c>
      <c r="C131" s="39"/>
      <c r="D131" s="39"/>
      <c r="E131" s="125"/>
      <c r="F131" s="125"/>
      <c r="H131" s="126">
        <f t="shared" si="4"/>
        <v>0</v>
      </c>
      <c r="J131" s="4">
        <f t="shared" si="5"/>
        <v>25.127099999999999</v>
      </c>
      <c r="K131" s="126">
        <f t="shared" si="3"/>
        <v>0</v>
      </c>
    </row>
    <row r="132" spans="1:11">
      <c r="A132" s="136">
        <v>15016</v>
      </c>
      <c r="B132" s="128" t="s">
        <v>241</v>
      </c>
      <c r="C132" s="192"/>
      <c r="D132" s="192"/>
      <c r="E132" s="129"/>
      <c r="F132" s="129"/>
      <c r="G132" s="130"/>
      <c r="H132" s="130">
        <f t="shared" si="4"/>
        <v>0</v>
      </c>
      <c r="J132" s="4">
        <f t="shared" si="5"/>
        <v>25.127099999999999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39"/>
      <c r="D133" s="39"/>
      <c r="E133" s="125"/>
      <c r="F133" s="125"/>
      <c r="H133" s="126">
        <f t="shared" si="4"/>
        <v>0</v>
      </c>
      <c r="J133" s="4">
        <f t="shared" si="5"/>
        <v>25.127099999999999</v>
      </c>
      <c r="K133" s="126">
        <f t="shared" si="3"/>
        <v>0</v>
      </c>
    </row>
    <row r="134" spans="1:11">
      <c r="A134" s="135">
        <v>15018</v>
      </c>
      <c r="B134" s="138" t="s">
        <v>223</v>
      </c>
      <c r="C134" s="39"/>
      <c r="D134" s="39"/>
      <c r="E134" s="125"/>
      <c r="F134" s="125"/>
      <c r="H134" s="126">
        <f t="shared" si="4"/>
        <v>0</v>
      </c>
      <c r="J134" s="4">
        <f t="shared" si="5"/>
        <v>25.127099999999999</v>
      </c>
      <c r="K134" s="126">
        <f t="shared" si="3"/>
        <v>0</v>
      </c>
    </row>
    <row r="135" spans="1:11">
      <c r="A135" s="139"/>
      <c r="B135" s="140" t="s">
        <v>482</v>
      </c>
      <c r="C135" s="39"/>
      <c r="D135" s="39"/>
      <c r="E135" s="125"/>
      <c r="F135" s="125"/>
      <c r="H135" s="126">
        <f t="shared" si="4"/>
        <v>0</v>
      </c>
      <c r="J135" s="4">
        <f t="shared" si="5"/>
        <v>25.127099999999999</v>
      </c>
      <c r="K135" s="126">
        <f t="shared" si="3"/>
        <v>0</v>
      </c>
    </row>
    <row r="136" spans="1:11">
      <c r="A136" s="133">
        <v>15101</v>
      </c>
      <c r="B136" s="38" t="s">
        <v>207</v>
      </c>
      <c r="C136" s="39"/>
      <c r="D136" s="39"/>
      <c r="E136" s="125"/>
      <c r="F136" s="125"/>
      <c r="H136" s="126">
        <f t="shared" si="4"/>
        <v>0</v>
      </c>
      <c r="J136" s="4">
        <f t="shared" si="5"/>
        <v>25.127099999999999</v>
      </c>
      <c r="K136" s="126">
        <f t="shared" ref="K136:K199" si="6">ROUND(H136*J136,2)</f>
        <v>0</v>
      </c>
    </row>
    <row r="137" spans="1:11">
      <c r="A137" s="133">
        <v>15102</v>
      </c>
      <c r="B137" s="38" t="s">
        <v>208</v>
      </c>
      <c r="C137" s="39"/>
      <c r="D137" s="39"/>
      <c r="E137" s="125"/>
      <c r="F137" s="125"/>
      <c r="H137" s="126">
        <f t="shared" si="4"/>
        <v>0</v>
      </c>
      <c r="J137" s="4">
        <f t="shared" ref="J137:J200" si="7">J136</f>
        <v>25.127099999999999</v>
      </c>
      <c r="K137" s="126">
        <f t="shared" si="6"/>
        <v>0</v>
      </c>
    </row>
    <row r="138" spans="1:11">
      <c r="A138" s="133">
        <v>15103</v>
      </c>
      <c r="B138" s="38" t="s">
        <v>209</v>
      </c>
      <c r="C138" s="39"/>
      <c r="D138" s="39"/>
      <c r="E138" s="125"/>
      <c r="F138" s="125"/>
      <c r="H138" s="126">
        <f t="shared" si="4"/>
        <v>0</v>
      </c>
      <c r="J138" s="4">
        <f t="shared" si="7"/>
        <v>25.127099999999999</v>
      </c>
      <c r="K138" s="126">
        <f t="shared" si="6"/>
        <v>0</v>
      </c>
    </row>
    <row r="139" spans="1:11">
      <c r="A139" s="133">
        <v>15104</v>
      </c>
      <c r="B139" s="38" t="s">
        <v>210</v>
      </c>
      <c r="C139" s="39"/>
      <c r="D139" s="39"/>
      <c r="E139" s="125"/>
      <c r="F139" s="125"/>
      <c r="H139" s="126">
        <f t="shared" ref="H139:H202" si="8">ROUND(C139-D139+E139-F139,2)</f>
        <v>0</v>
      </c>
      <c r="J139" s="4">
        <f t="shared" si="7"/>
        <v>25.127099999999999</v>
      </c>
      <c r="K139" s="126">
        <f t="shared" si="6"/>
        <v>0</v>
      </c>
    </row>
    <row r="140" spans="1:11">
      <c r="A140" s="133">
        <v>15105</v>
      </c>
      <c r="B140" s="38" t="s">
        <v>211</v>
      </c>
      <c r="C140" s="39"/>
      <c r="D140" s="39"/>
      <c r="E140" s="125"/>
      <c r="F140" s="125"/>
      <c r="H140" s="126">
        <f t="shared" si="8"/>
        <v>0</v>
      </c>
      <c r="J140" s="4">
        <f t="shared" si="7"/>
        <v>25.127099999999999</v>
      </c>
      <c r="K140" s="126">
        <f t="shared" si="6"/>
        <v>0</v>
      </c>
    </row>
    <row r="141" spans="1:11">
      <c r="A141" s="133">
        <v>15106</v>
      </c>
      <c r="B141" s="38" t="s">
        <v>212</v>
      </c>
      <c r="C141" s="39"/>
      <c r="D141" s="39"/>
      <c r="E141" s="125"/>
      <c r="F141" s="125"/>
      <c r="H141" s="126">
        <f t="shared" si="8"/>
        <v>0</v>
      </c>
      <c r="J141" s="4">
        <f t="shared" si="7"/>
        <v>25.127099999999999</v>
      </c>
      <c r="K141" s="126">
        <f t="shared" si="6"/>
        <v>0</v>
      </c>
    </row>
    <row r="142" spans="1:11">
      <c r="A142" s="133">
        <v>15107</v>
      </c>
      <c r="B142" s="38" t="s">
        <v>213</v>
      </c>
      <c r="C142" s="39"/>
      <c r="D142" s="39"/>
      <c r="E142" s="125"/>
      <c r="F142" s="125"/>
      <c r="H142" s="126">
        <f t="shared" si="8"/>
        <v>0</v>
      </c>
      <c r="J142" s="4">
        <f t="shared" si="7"/>
        <v>25.127099999999999</v>
      </c>
      <c r="K142" s="126">
        <f t="shared" si="6"/>
        <v>0</v>
      </c>
    </row>
    <row r="143" spans="1:11">
      <c r="A143" s="133">
        <v>15108</v>
      </c>
      <c r="B143" s="38" t="s">
        <v>214</v>
      </c>
      <c r="C143" s="39"/>
      <c r="D143" s="39"/>
      <c r="E143" s="125"/>
      <c r="F143" s="125"/>
      <c r="H143" s="126">
        <f t="shared" si="8"/>
        <v>0</v>
      </c>
      <c r="J143" s="4">
        <f t="shared" si="7"/>
        <v>25.127099999999999</v>
      </c>
      <c r="K143" s="126">
        <f t="shared" si="6"/>
        <v>0</v>
      </c>
    </row>
    <row r="144" spans="1:11">
      <c r="A144" s="133">
        <v>15109</v>
      </c>
      <c r="B144" s="38" t="s">
        <v>215</v>
      </c>
      <c r="C144" s="39"/>
      <c r="D144" s="39"/>
      <c r="E144" s="125"/>
      <c r="F144" s="125"/>
      <c r="H144" s="126">
        <f t="shared" si="8"/>
        <v>0</v>
      </c>
      <c r="J144" s="4">
        <f t="shared" si="7"/>
        <v>25.127099999999999</v>
      </c>
      <c r="K144" s="126">
        <f t="shared" si="6"/>
        <v>0</v>
      </c>
    </row>
    <row r="145" spans="1:11">
      <c r="A145" s="133">
        <v>15110</v>
      </c>
      <c r="B145" s="38" t="s">
        <v>190</v>
      </c>
      <c r="C145" s="39"/>
      <c r="D145" s="39"/>
      <c r="E145" s="125"/>
      <c r="F145" s="125"/>
      <c r="H145" s="126">
        <f t="shared" si="8"/>
        <v>0</v>
      </c>
      <c r="J145" s="4">
        <f t="shared" si="7"/>
        <v>25.127099999999999</v>
      </c>
      <c r="K145" s="126">
        <f t="shared" si="6"/>
        <v>0</v>
      </c>
    </row>
    <row r="146" spans="1:11">
      <c r="A146" s="133">
        <v>15111</v>
      </c>
      <c r="B146" s="38" t="s">
        <v>191</v>
      </c>
      <c r="C146" s="39"/>
      <c r="D146" s="39"/>
      <c r="E146" s="125"/>
      <c r="F146" s="125"/>
      <c r="H146" s="126">
        <f t="shared" si="8"/>
        <v>0</v>
      </c>
      <c r="J146" s="4">
        <f t="shared" si="7"/>
        <v>25.127099999999999</v>
      </c>
      <c r="K146" s="126">
        <f t="shared" si="6"/>
        <v>0</v>
      </c>
    </row>
    <row r="147" spans="1:11">
      <c r="A147" s="133">
        <v>15112</v>
      </c>
      <c r="B147" s="38" t="s">
        <v>192</v>
      </c>
      <c r="C147" s="39"/>
      <c r="D147" s="39"/>
      <c r="E147" s="125"/>
      <c r="F147" s="125"/>
      <c r="H147" s="126">
        <f t="shared" si="8"/>
        <v>0</v>
      </c>
      <c r="J147" s="4">
        <f t="shared" si="7"/>
        <v>25.127099999999999</v>
      </c>
      <c r="K147" s="126">
        <f t="shared" si="6"/>
        <v>0</v>
      </c>
    </row>
    <row r="148" spans="1:11">
      <c r="A148" s="133">
        <v>15113</v>
      </c>
      <c r="B148" s="38" t="s">
        <v>193</v>
      </c>
      <c r="C148" s="39"/>
      <c r="D148" s="39"/>
      <c r="E148" s="125"/>
      <c r="F148" s="125"/>
      <c r="H148" s="126">
        <f t="shared" si="8"/>
        <v>0</v>
      </c>
      <c r="J148" s="4">
        <f t="shared" si="7"/>
        <v>25.127099999999999</v>
      </c>
      <c r="K148" s="126">
        <f t="shared" si="6"/>
        <v>0</v>
      </c>
    </row>
    <row r="149" spans="1:11">
      <c r="A149" s="133">
        <v>15114</v>
      </c>
      <c r="B149" s="38" t="s">
        <v>216</v>
      </c>
      <c r="C149" s="39"/>
      <c r="D149" s="39"/>
      <c r="E149" s="125"/>
      <c r="F149" s="125"/>
      <c r="H149" s="126">
        <f t="shared" si="8"/>
        <v>0</v>
      </c>
      <c r="J149" s="4">
        <f t="shared" si="7"/>
        <v>25.127099999999999</v>
      </c>
      <c r="K149" s="126">
        <f t="shared" si="6"/>
        <v>0</v>
      </c>
    </row>
    <row r="150" spans="1:11">
      <c r="A150" s="133">
        <v>15115</v>
      </c>
      <c r="B150" s="38" t="s">
        <v>194</v>
      </c>
      <c r="C150" s="39"/>
      <c r="D150" s="39"/>
      <c r="E150" s="125"/>
      <c r="F150" s="125"/>
      <c r="H150" s="126">
        <f t="shared" si="8"/>
        <v>0</v>
      </c>
      <c r="J150" s="4">
        <f t="shared" si="7"/>
        <v>25.127099999999999</v>
      </c>
      <c r="K150" s="126">
        <f t="shared" si="6"/>
        <v>0</v>
      </c>
    </row>
    <row r="151" spans="1:11">
      <c r="A151" s="133">
        <v>15116</v>
      </c>
      <c r="B151" s="38" t="s">
        <v>195</v>
      </c>
      <c r="C151" s="39"/>
      <c r="D151" s="39"/>
      <c r="E151" s="125"/>
      <c r="F151" s="125"/>
      <c r="H151" s="126">
        <f t="shared" si="8"/>
        <v>0</v>
      </c>
      <c r="J151" s="4">
        <f t="shared" si="7"/>
        <v>25.127099999999999</v>
      </c>
      <c r="K151" s="126">
        <f t="shared" si="6"/>
        <v>0</v>
      </c>
    </row>
    <row r="152" spans="1:11">
      <c r="A152" s="133">
        <v>15117</v>
      </c>
      <c r="B152" s="38" t="s">
        <v>196</v>
      </c>
      <c r="C152" s="39"/>
      <c r="D152" s="39"/>
      <c r="E152" s="125"/>
      <c r="F152" s="125"/>
      <c r="H152" s="126">
        <f t="shared" si="8"/>
        <v>0</v>
      </c>
      <c r="J152" s="4">
        <f t="shared" si="7"/>
        <v>25.127099999999999</v>
      </c>
      <c r="K152" s="126">
        <f t="shared" si="6"/>
        <v>0</v>
      </c>
    </row>
    <row r="153" spans="1:11">
      <c r="A153" s="133">
        <v>15118</v>
      </c>
      <c r="B153" s="38" t="s">
        <v>197</v>
      </c>
      <c r="C153" s="39"/>
      <c r="D153" s="39"/>
      <c r="E153" s="125"/>
      <c r="F153" s="125"/>
      <c r="H153" s="126">
        <f t="shared" si="8"/>
        <v>0</v>
      </c>
      <c r="J153" s="4">
        <f t="shared" si="7"/>
        <v>25.127099999999999</v>
      </c>
      <c r="K153" s="126">
        <f t="shared" si="6"/>
        <v>0</v>
      </c>
    </row>
    <row r="154" spans="1:11">
      <c r="A154" s="133">
        <v>15119</v>
      </c>
      <c r="B154" s="38" t="s">
        <v>198</v>
      </c>
      <c r="C154" s="39"/>
      <c r="D154" s="39"/>
      <c r="E154" s="125"/>
      <c r="F154" s="125"/>
      <c r="H154" s="126">
        <f t="shared" si="8"/>
        <v>0</v>
      </c>
      <c r="J154" s="4">
        <f t="shared" si="7"/>
        <v>25.127099999999999</v>
      </c>
      <c r="K154" s="126">
        <f t="shared" si="6"/>
        <v>0</v>
      </c>
    </row>
    <row r="155" spans="1:11">
      <c r="A155" s="133">
        <v>15120</v>
      </c>
      <c r="B155" s="38" t="s">
        <v>199</v>
      </c>
      <c r="C155" s="39"/>
      <c r="D155" s="39"/>
      <c r="E155" s="125"/>
      <c r="F155" s="125"/>
      <c r="H155" s="126">
        <f t="shared" si="8"/>
        <v>0</v>
      </c>
      <c r="J155" s="4">
        <f t="shared" si="7"/>
        <v>25.127099999999999</v>
      </c>
      <c r="K155" s="126">
        <f t="shared" si="6"/>
        <v>0</v>
      </c>
    </row>
    <row r="156" spans="1:11">
      <c r="A156" s="133">
        <v>15121</v>
      </c>
      <c r="B156" s="38" t="s">
        <v>200</v>
      </c>
      <c r="C156" s="39"/>
      <c r="D156" s="39"/>
      <c r="E156" s="125"/>
      <c r="F156" s="125"/>
      <c r="H156" s="126">
        <f t="shared" si="8"/>
        <v>0</v>
      </c>
      <c r="J156" s="4">
        <f t="shared" si="7"/>
        <v>25.127099999999999</v>
      </c>
      <c r="K156" s="126">
        <f t="shared" si="6"/>
        <v>0</v>
      </c>
    </row>
    <row r="157" spans="1:11">
      <c r="A157" s="133">
        <v>15122</v>
      </c>
      <c r="B157" s="38" t="s">
        <v>201</v>
      </c>
      <c r="C157" s="39"/>
      <c r="D157" s="39"/>
      <c r="E157" s="125"/>
      <c r="F157" s="125"/>
      <c r="H157" s="126">
        <f t="shared" si="8"/>
        <v>0</v>
      </c>
      <c r="J157" s="4">
        <f t="shared" si="7"/>
        <v>25.127099999999999</v>
      </c>
      <c r="K157" s="126">
        <f t="shared" si="6"/>
        <v>0</v>
      </c>
    </row>
    <row r="158" spans="1:11">
      <c r="A158" s="133">
        <v>15123</v>
      </c>
      <c r="B158" s="38" t="s">
        <v>202</v>
      </c>
      <c r="C158" s="39"/>
      <c r="D158" s="39"/>
      <c r="E158" s="125"/>
      <c r="F158" s="125"/>
      <c r="H158" s="126">
        <f t="shared" si="8"/>
        <v>0</v>
      </c>
      <c r="J158" s="4">
        <f t="shared" si="7"/>
        <v>25.127099999999999</v>
      </c>
      <c r="K158" s="126">
        <f t="shared" si="6"/>
        <v>0</v>
      </c>
    </row>
    <row r="159" spans="1:11">
      <c r="A159" s="133">
        <v>15124</v>
      </c>
      <c r="B159" s="38" t="s">
        <v>203</v>
      </c>
      <c r="C159" s="39"/>
      <c r="D159" s="39"/>
      <c r="E159" s="125"/>
      <c r="F159" s="125"/>
      <c r="H159" s="126">
        <f t="shared" si="8"/>
        <v>0</v>
      </c>
      <c r="J159" s="4">
        <f t="shared" si="7"/>
        <v>25.127099999999999</v>
      </c>
      <c r="K159" s="126">
        <f t="shared" si="6"/>
        <v>0</v>
      </c>
    </row>
    <row r="160" spans="1:11">
      <c r="A160" s="133">
        <v>15125</v>
      </c>
      <c r="B160" s="38" t="s">
        <v>204</v>
      </c>
      <c r="C160" s="39"/>
      <c r="D160" s="39"/>
      <c r="E160" s="125"/>
      <c r="F160" s="125"/>
      <c r="H160" s="126">
        <f t="shared" si="8"/>
        <v>0</v>
      </c>
      <c r="J160" s="4">
        <f t="shared" si="7"/>
        <v>25.127099999999999</v>
      </c>
      <c r="K160" s="126">
        <f t="shared" si="6"/>
        <v>0</v>
      </c>
    </row>
    <row r="161" spans="1:11">
      <c r="A161" s="133">
        <v>15126</v>
      </c>
      <c r="B161" s="38" t="s">
        <v>205</v>
      </c>
      <c r="C161" s="39"/>
      <c r="D161" s="39"/>
      <c r="E161" s="125"/>
      <c r="F161" s="125"/>
      <c r="H161" s="126">
        <f t="shared" si="8"/>
        <v>0</v>
      </c>
      <c r="J161" s="4">
        <f t="shared" si="7"/>
        <v>25.127099999999999</v>
      </c>
      <c r="K161" s="126">
        <f t="shared" si="6"/>
        <v>0</v>
      </c>
    </row>
    <row r="162" spans="1:11">
      <c r="A162" s="133">
        <v>15136</v>
      </c>
      <c r="B162" s="38" t="s">
        <v>217</v>
      </c>
      <c r="C162" s="39"/>
      <c r="D162" s="39"/>
      <c r="E162" s="125"/>
      <c r="F162" s="125"/>
      <c r="H162" s="126">
        <f t="shared" si="8"/>
        <v>0</v>
      </c>
      <c r="J162" s="4">
        <f t="shared" si="7"/>
        <v>25.127099999999999</v>
      </c>
      <c r="K162" s="126">
        <f t="shared" si="6"/>
        <v>0</v>
      </c>
    </row>
    <row r="163" spans="1:11">
      <c r="A163" s="135">
        <v>15137</v>
      </c>
      <c r="B163" s="38" t="s">
        <v>206</v>
      </c>
      <c r="C163" s="39"/>
      <c r="D163" s="39"/>
      <c r="E163" s="125"/>
      <c r="F163" s="125"/>
      <c r="H163" s="126">
        <f t="shared" si="8"/>
        <v>0</v>
      </c>
      <c r="J163" s="4">
        <f t="shared" si="7"/>
        <v>25.127099999999999</v>
      </c>
      <c r="K163" s="126">
        <f t="shared" si="6"/>
        <v>0</v>
      </c>
    </row>
    <row r="164" spans="1:11">
      <c r="A164" s="136">
        <v>21000</v>
      </c>
      <c r="B164" s="128" t="s">
        <v>483</v>
      </c>
      <c r="C164" s="129"/>
      <c r="D164" s="129">
        <v>291727.86</v>
      </c>
      <c r="E164" s="129"/>
      <c r="F164" s="129"/>
      <c r="G164" s="130"/>
      <c r="H164" s="130">
        <f t="shared" si="8"/>
        <v>-291727.86</v>
      </c>
      <c r="J164" s="4">
        <f t="shared" si="7"/>
        <v>25.127099999999999</v>
      </c>
      <c r="K164" s="130">
        <f t="shared" si="6"/>
        <v>-7330275.1100000003</v>
      </c>
    </row>
    <row r="165" spans="1:11">
      <c r="A165" s="133">
        <v>21001</v>
      </c>
      <c r="B165" s="38" t="s">
        <v>256</v>
      </c>
      <c r="C165" s="39"/>
      <c r="D165" s="39"/>
      <c r="E165" s="125"/>
      <c r="F165" s="125"/>
      <c r="H165" s="126">
        <f t="shared" si="8"/>
        <v>0</v>
      </c>
      <c r="J165" s="4">
        <f t="shared" si="7"/>
        <v>25.127099999999999</v>
      </c>
      <c r="K165" s="126">
        <f t="shared" si="6"/>
        <v>0</v>
      </c>
    </row>
    <row r="166" spans="1:11" s="132" customFormat="1">
      <c r="A166" s="133">
        <v>21002</v>
      </c>
      <c r="B166" s="38" t="s">
        <v>294</v>
      </c>
      <c r="C166" s="39"/>
      <c r="D166" s="39"/>
      <c r="E166" s="125"/>
      <c r="F166" s="125"/>
      <c r="G166" s="34"/>
      <c r="H166" s="126">
        <f t="shared" si="8"/>
        <v>0</v>
      </c>
      <c r="J166" s="4">
        <f t="shared" si="7"/>
        <v>25.127099999999999</v>
      </c>
      <c r="K166" s="126">
        <f t="shared" si="6"/>
        <v>0</v>
      </c>
    </row>
    <row r="167" spans="1:11">
      <c r="A167" s="133">
        <v>22001</v>
      </c>
      <c r="B167" s="131" t="s">
        <v>179</v>
      </c>
      <c r="C167" s="39"/>
      <c r="D167" s="39"/>
      <c r="E167" s="125"/>
      <c r="F167" s="125"/>
      <c r="H167" s="126">
        <f t="shared" si="8"/>
        <v>0</v>
      </c>
      <c r="J167" s="4">
        <f t="shared" si="7"/>
        <v>25.127099999999999</v>
      </c>
      <c r="K167" s="126">
        <f t="shared" si="6"/>
        <v>0</v>
      </c>
    </row>
    <row r="168" spans="1:11">
      <c r="A168" s="133">
        <v>22002</v>
      </c>
      <c r="B168" s="131" t="s">
        <v>180</v>
      </c>
      <c r="C168" s="39"/>
      <c r="D168" s="39">
        <v>507.57</v>
      </c>
      <c r="E168" s="125"/>
      <c r="F168" s="125"/>
      <c r="H168" s="126">
        <f t="shared" si="8"/>
        <v>-507.57</v>
      </c>
      <c r="J168" s="4">
        <f t="shared" si="7"/>
        <v>25.127099999999999</v>
      </c>
      <c r="K168" s="126">
        <f t="shared" si="6"/>
        <v>-12753.76</v>
      </c>
    </row>
    <row r="169" spans="1:11">
      <c r="A169" s="133">
        <v>22101</v>
      </c>
      <c r="B169" s="38" t="s">
        <v>247</v>
      </c>
      <c r="C169" s="39"/>
      <c r="D169" s="39"/>
      <c r="E169" s="125"/>
      <c r="F169" s="125"/>
      <c r="H169" s="126">
        <f t="shared" si="8"/>
        <v>0</v>
      </c>
      <c r="J169" s="4">
        <f t="shared" si="7"/>
        <v>25.127099999999999</v>
      </c>
      <c r="K169" s="126">
        <f t="shared" si="6"/>
        <v>0</v>
      </c>
    </row>
    <row r="170" spans="1:11">
      <c r="A170" s="133">
        <v>23001</v>
      </c>
      <c r="B170" s="38" t="s">
        <v>246</v>
      </c>
      <c r="C170" s="39"/>
      <c r="D170" s="39"/>
      <c r="E170" s="125"/>
      <c r="F170" s="125"/>
      <c r="H170" s="126">
        <f t="shared" si="8"/>
        <v>0</v>
      </c>
      <c r="J170" s="4">
        <f t="shared" si="7"/>
        <v>25.127099999999999</v>
      </c>
      <c r="K170" s="126">
        <f t="shared" si="6"/>
        <v>0</v>
      </c>
    </row>
    <row r="171" spans="1:11">
      <c r="A171" s="133">
        <v>25001</v>
      </c>
      <c r="B171" s="38" t="s">
        <v>248</v>
      </c>
      <c r="C171" s="39"/>
      <c r="D171" s="39">
        <v>907765.18</v>
      </c>
      <c r="E171" s="125"/>
      <c r="F171" s="125"/>
      <c r="H171" s="126">
        <f t="shared" si="8"/>
        <v>-907765.18</v>
      </c>
      <c r="J171" s="4">
        <f t="shared" si="7"/>
        <v>25.127099999999999</v>
      </c>
      <c r="K171" s="126">
        <f t="shared" si="6"/>
        <v>-22809506.449999999</v>
      </c>
    </row>
    <row r="172" spans="1:11">
      <c r="A172" s="133">
        <v>25002</v>
      </c>
      <c r="B172" s="38" t="s">
        <v>249</v>
      </c>
      <c r="C172" s="39"/>
      <c r="D172" s="39"/>
      <c r="E172" s="125"/>
      <c r="F172" s="125"/>
      <c r="H172" s="126">
        <f t="shared" si="8"/>
        <v>0</v>
      </c>
      <c r="J172" s="4">
        <f t="shared" si="7"/>
        <v>25.127099999999999</v>
      </c>
      <c r="K172" s="126">
        <f t="shared" si="6"/>
        <v>0</v>
      </c>
    </row>
    <row r="173" spans="1:11">
      <c r="A173" s="133">
        <v>25003</v>
      </c>
      <c r="B173" s="38" t="s">
        <v>250</v>
      </c>
      <c r="C173" s="39"/>
      <c r="D173" s="39"/>
      <c r="E173" s="125"/>
      <c r="F173" s="125"/>
      <c r="H173" s="126">
        <f t="shared" si="8"/>
        <v>0</v>
      </c>
      <c r="J173" s="4">
        <f t="shared" si="7"/>
        <v>25.127099999999999</v>
      </c>
      <c r="K173" s="126">
        <f t="shared" si="6"/>
        <v>0</v>
      </c>
    </row>
    <row r="174" spans="1:11">
      <c r="A174" s="133">
        <v>25004</v>
      </c>
      <c r="B174" s="38" t="s">
        <v>251</v>
      </c>
      <c r="C174" s="39"/>
      <c r="D174" s="39">
        <v>531204.13</v>
      </c>
      <c r="E174" s="125"/>
      <c r="F174" s="125"/>
      <c r="H174" s="126">
        <f t="shared" si="8"/>
        <v>-531204.13</v>
      </c>
      <c r="J174" s="4">
        <f t="shared" si="7"/>
        <v>25.127099999999999</v>
      </c>
      <c r="K174" s="126">
        <f t="shared" si="6"/>
        <v>-13347619.289999999</v>
      </c>
    </row>
    <row r="175" spans="1:11">
      <c r="A175" s="133">
        <v>25005</v>
      </c>
      <c r="B175" s="38" t="s">
        <v>252</v>
      </c>
      <c r="C175" s="39"/>
      <c r="D175" s="39">
        <v>58726.02</v>
      </c>
      <c r="E175" s="125"/>
      <c r="F175" s="125"/>
      <c r="H175" s="126">
        <f t="shared" si="8"/>
        <v>-58726.02</v>
      </c>
      <c r="J175" s="4">
        <f t="shared" si="7"/>
        <v>25.127099999999999</v>
      </c>
      <c r="K175" s="126">
        <f t="shared" si="6"/>
        <v>-1475614.58</v>
      </c>
    </row>
    <row r="176" spans="1:11">
      <c r="A176" s="133">
        <v>25006</v>
      </c>
      <c r="B176" s="38" t="s">
        <v>483</v>
      </c>
      <c r="C176" s="39"/>
      <c r="D176" s="39">
        <v>226347.72</v>
      </c>
      <c r="E176" s="125"/>
      <c r="F176" s="125"/>
      <c r="H176" s="126">
        <f t="shared" si="8"/>
        <v>-226347.72</v>
      </c>
      <c r="J176" s="4">
        <f t="shared" si="7"/>
        <v>25.127099999999999</v>
      </c>
      <c r="K176" s="126">
        <f t="shared" si="6"/>
        <v>-5687461.7999999998</v>
      </c>
    </row>
    <row r="177" spans="1:11">
      <c r="A177" s="133">
        <v>25007</v>
      </c>
      <c r="B177" s="38" t="s">
        <v>286</v>
      </c>
      <c r="C177" s="39"/>
      <c r="D177" s="39">
        <v>475641.8</v>
      </c>
      <c r="E177" s="125"/>
      <c r="F177" s="125"/>
      <c r="H177" s="126">
        <f t="shared" si="8"/>
        <v>-475641.8</v>
      </c>
      <c r="J177" s="4">
        <f t="shared" si="7"/>
        <v>25.127099999999999</v>
      </c>
      <c r="K177" s="126">
        <f t="shared" si="6"/>
        <v>-11951499.07</v>
      </c>
    </row>
    <row r="178" spans="1:11">
      <c r="A178" s="133">
        <v>25008</v>
      </c>
      <c r="B178" s="131" t="s">
        <v>287</v>
      </c>
      <c r="C178" s="39"/>
      <c r="D178" s="39">
        <f>17259.15-6054.36</f>
        <v>11204.79</v>
      </c>
      <c r="E178" s="125"/>
      <c r="F178" s="125"/>
      <c r="H178" s="126">
        <f t="shared" si="8"/>
        <v>-11204.79</v>
      </c>
      <c r="J178" s="4">
        <f t="shared" si="7"/>
        <v>25.127099999999999</v>
      </c>
      <c r="K178" s="126">
        <f t="shared" si="6"/>
        <v>-281543.88</v>
      </c>
    </row>
    <row r="179" spans="1:11">
      <c r="A179" s="133">
        <v>25009</v>
      </c>
      <c r="B179" s="131" t="s">
        <v>288</v>
      </c>
      <c r="C179" s="39"/>
      <c r="D179" s="39"/>
      <c r="E179" s="125"/>
      <c r="F179" s="125"/>
      <c r="H179" s="126">
        <f t="shared" si="8"/>
        <v>0</v>
      </c>
      <c r="J179" s="4">
        <f t="shared" si="7"/>
        <v>25.127099999999999</v>
      </c>
      <c r="K179" s="126">
        <f t="shared" si="6"/>
        <v>0</v>
      </c>
    </row>
    <row r="180" spans="1:11">
      <c r="A180" s="133">
        <f>A179+1</f>
        <v>25010</v>
      </c>
      <c r="B180" s="38" t="s">
        <v>253</v>
      </c>
      <c r="C180" s="39"/>
      <c r="D180" s="39"/>
      <c r="E180" s="125"/>
      <c r="F180" s="125"/>
      <c r="H180" s="126">
        <f t="shared" si="8"/>
        <v>0</v>
      </c>
      <c r="J180" s="4">
        <f t="shared" si="7"/>
        <v>25.127099999999999</v>
      </c>
      <c r="K180" s="126">
        <f t="shared" si="6"/>
        <v>0</v>
      </c>
    </row>
    <row r="181" spans="1:11">
      <c r="A181" s="133">
        <v>25011</v>
      </c>
      <c r="B181" s="131" t="s">
        <v>289</v>
      </c>
      <c r="C181" s="39"/>
      <c r="D181" s="39"/>
      <c r="E181" s="125"/>
      <c r="F181" s="125"/>
      <c r="H181" s="126">
        <f t="shared" si="8"/>
        <v>0</v>
      </c>
      <c r="J181" s="4">
        <f t="shared" si="7"/>
        <v>25.127099999999999</v>
      </c>
      <c r="K181" s="126">
        <f t="shared" si="6"/>
        <v>0</v>
      </c>
    </row>
    <row r="182" spans="1:11">
      <c r="A182" s="133">
        <v>25012</v>
      </c>
      <c r="B182" s="38" t="s">
        <v>242</v>
      </c>
      <c r="C182" s="39"/>
      <c r="D182" s="191"/>
      <c r="E182" s="125"/>
      <c r="F182" s="125"/>
      <c r="H182" s="126">
        <f t="shared" si="8"/>
        <v>0</v>
      </c>
      <c r="J182" s="4">
        <f t="shared" si="7"/>
        <v>25.127099999999999</v>
      </c>
      <c r="K182" s="126">
        <f t="shared" si="6"/>
        <v>0</v>
      </c>
    </row>
    <row r="183" spans="1:11">
      <c r="A183" s="133">
        <v>25013</v>
      </c>
      <c r="B183" s="38" t="s">
        <v>292</v>
      </c>
      <c r="C183" s="39"/>
      <c r="D183" s="39"/>
      <c r="E183" s="125"/>
      <c r="F183" s="125"/>
      <c r="H183" s="126">
        <f t="shared" si="8"/>
        <v>0</v>
      </c>
      <c r="J183" s="4">
        <f t="shared" si="7"/>
        <v>25.127099999999999</v>
      </c>
      <c r="K183" s="126">
        <f t="shared" si="6"/>
        <v>0</v>
      </c>
    </row>
    <row r="184" spans="1:11">
      <c r="A184" s="135">
        <v>25014</v>
      </c>
      <c r="B184" s="138" t="s">
        <v>293</v>
      </c>
      <c r="C184" s="39"/>
      <c r="D184" s="39"/>
      <c r="E184" s="125"/>
      <c r="F184" s="125"/>
      <c r="H184" s="126">
        <f t="shared" si="8"/>
        <v>0</v>
      </c>
      <c r="J184" s="4">
        <f t="shared" si="7"/>
        <v>25.127099999999999</v>
      </c>
      <c r="K184" s="126">
        <f t="shared" si="6"/>
        <v>0</v>
      </c>
    </row>
    <row r="185" spans="1:11">
      <c r="A185" s="135">
        <v>25015</v>
      </c>
      <c r="B185" s="138" t="s">
        <v>290</v>
      </c>
      <c r="C185" s="39"/>
      <c r="D185" s="39"/>
      <c r="E185" s="125"/>
      <c r="F185" s="125"/>
      <c r="H185" s="126">
        <f t="shared" si="8"/>
        <v>0</v>
      </c>
      <c r="J185" s="4">
        <f t="shared" si="7"/>
        <v>25.127099999999999</v>
      </c>
      <c r="K185" s="126">
        <f t="shared" si="6"/>
        <v>0</v>
      </c>
    </row>
    <row r="186" spans="1:11">
      <c r="A186" s="135">
        <v>25016</v>
      </c>
      <c r="B186" s="138" t="s">
        <v>291</v>
      </c>
      <c r="C186" s="39"/>
      <c r="D186" s="39"/>
      <c r="E186" s="125"/>
      <c r="F186" s="125"/>
      <c r="H186" s="126">
        <f t="shared" si="8"/>
        <v>0</v>
      </c>
      <c r="J186" s="4">
        <f t="shared" si="7"/>
        <v>25.127099999999999</v>
      </c>
      <c r="K186" s="126">
        <f t="shared" si="6"/>
        <v>0</v>
      </c>
    </row>
    <row r="187" spans="1:11">
      <c r="A187" s="139"/>
      <c r="B187" s="140" t="s">
        <v>484</v>
      </c>
      <c r="C187" s="39"/>
      <c r="D187" s="39"/>
      <c r="E187" s="125"/>
      <c r="F187" s="125"/>
      <c r="H187" s="126">
        <f t="shared" si="8"/>
        <v>0</v>
      </c>
      <c r="J187" s="4">
        <f t="shared" si="7"/>
        <v>25.127099999999999</v>
      </c>
      <c r="K187" s="126">
        <f t="shared" si="6"/>
        <v>0</v>
      </c>
    </row>
    <row r="188" spans="1:11">
      <c r="A188" s="133" t="s">
        <v>275</v>
      </c>
      <c r="B188" s="38" t="s">
        <v>207</v>
      </c>
      <c r="C188" s="39"/>
      <c r="D188" s="39"/>
      <c r="E188" s="125"/>
      <c r="F188" s="125"/>
      <c r="H188" s="126">
        <f t="shared" si="8"/>
        <v>0</v>
      </c>
      <c r="J188" s="4">
        <f t="shared" si="7"/>
        <v>25.127099999999999</v>
      </c>
      <c r="K188" s="126">
        <f t="shared" si="6"/>
        <v>0</v>
      </c>
    </row>
    <row r="189" spans="1:11">
      <c r="A189" s="133" t="s">
        <v>276</v>
      </c>
      <c r="B189" s="38" t="s">
        <v>208</v>
      </c>
      <c r="C189" s="39"/>
      <c r="D189" s="39"/>
      <c r="E189" s="125"/>
      <c r="F189" s="125"/>
      <c r="H189" s="126">
        <f t="shared" si="8"/>
        <v>0</v>
      </c>
      <c r="J189" s="4">
        <f t="shared" si="7"/>
        <v>25.127099999999999</v>
      </c>
      <c r="K189" s="126">
        <f t="shared" si="6"/>
        <v>0</v>
      </c>
    </row>
    <row r="190" spans="1:11">
      <c r="A190" s="133" t="s">
        <v>277</v>
      </c>
      <c r="B190" s="38" t="s">
        <v>209</v>
      </c>
      <c r="C190" s="39"/>
      <c r="D190" s="39"/>
      <c r="E190" s="125"/>
      <c r="F190" s="125"/>
      <c r="H190" s="126">
        <f t="shared" si="8"/>
        <v>0</v>
      </c>
      <c r="J190" s="4">
        <f t="shared" si="7"/>
        <v>25.127099999999999</v>
      </c>
      <c r="K190" s="126">
        <f t="shared" si="6"/>
        <v>0</v>
      </c>
    </row>
    <row r="191" spans="1:11">
      <c r="A191" s="133" t="s">
        <v>278</v>
      </c>
      <c r="B191" s="38" t="s">
        <v>210</v>
      </c>
      <c r="C191" s="39"/>
      <c r="D191" s="39"/>
      <c r="E191" s="125"/>
      <c r="F191" s="125"/>
      <c r="H191" s="126">
        <f t="shared" si="8"/>
        <v>0</v>
      </c>
      <c r="J191" s="4">
        <f t="shared" si="7"/>
        <v>25.127099999999999</v>
      </c>
      <c r="K191" s="126">
        <f t="shared" si="6"/>
        <v>0</v>
      </c>
    </row>
    <row r="192" spans="1:11">
      <c r="A192" s="133" t="s">
        <v>279</v>
      </c>
      <c r="B192" s="38" t="s">
        <v>211</v>
      </c>
      <c r="C192" s="39"/>
      <c r="D192" s="39"/>
      <c r="E192" s="125"/>
      <c r="F192" s="125"/>
      <c r="H192" s="126">
        <f t="shared" si="8"/>
        <v>0</v>
      </c>
      <c r="J192" s="4">
        <f t="shared" si="7"/>
        <v>25.127099999999999</v>
      </c>
      <c r="K192" s="126">
        <f t="shared" si="6"/>
        <v>0</v>
      </c>
    </row>
    <row r="193" spans="1:11">
      <c r="A193" s="133" t="s">
        <v>280</v>
      </c>
      <c r="B193" s="38" t="s">
        <v>212</v>
      </c>
      <c r="C193" s="39"/>
      <c r="D193" s="39"/>
      <c r="E193" s="125"/>
      <c r="F193" s="125"/>
      <c r="H193" s="126">
        <f t="shared" si="8"/>
        <v>0</v>
      </c>
      <c r="J193" s="4">
        <f t="shared" si="7"/>
        <v>25.127099999999999</v>
      </c>
      <c r="K193" s="126">
        <f t="shared" si="6"/>
        <v>0</v>
      </c>
    </row>
    <row r="194" spans="1:11">
      <c r="A194" s="133" t="s">
        <v>281</v>
      </c>
      <c r="B194" s="38" t="s">
        <v>213</v>
      </c>
      <c r="C194" s="39"/>
      <c r="D194" s="39"/>
      <c r="E194" s="125"/>
      <c r="F194" s="125"/>
      <c r="H194" s="126">
        <f t="shared" si="8"/>
        <v>0</v>
      </c>
      <c r="J194" s="4">
        <f t="shared" si="7"/>
        <v>25.127099999999999</v>
      </c>
      <c r="K194" s="126">
        <f t="shared" si="6"/>
        <v>0</v>
      </c>
    </row>
    <row r="195" spans="1:11">
      <c r="A195" s="133" t="s">
        <v>282</v>
      </c>
      <c r="B195" s="38" t="s">
        <v>214</v>
      </c>
      <c r="C195" s="39"/>
      <c r="D195" s="39"/>
      <c r="E195" s="125"/>
      <c r="F195" s="125"/>
      <c r="H195" s="126">
        <f t="shared" si="8"/>
        <v>0</v>
      </c>
      <c r="J195" s="4">
        <f t="shared" si="7"/>
        <v>25.127099999999999</v>
      </c>
      <c r="K195" s="126">
        <f t="shared" si="6"/>
        <v>0</v>
      </c>
    </row>
    <row r="196" spans="1:11">
      <c r="A196" s="133" t="s">
        <v>283</v>
      </c>
      <c r="B196" s="38" t="s">
        <v>215</v>
      </c>
      <c r="C196" s="39"/>
      <c r="D196" s="39"/>
      <c r="E196" s="125"/>
      <c r="F196" s="125"/>
      <c r="H196" s="126">
        <f t="shared" si="8"/>
        <v>0</v>
      </c>
      <c r="J196" s="4">
        <f t="shared" si="7"/>
        <v>25.127099999999999</v>
      </c>
      <c r="K196" s="126">
        <f t="shared" si="6"/>
        <v>0</v>
      </c>
    </row>
    <row r="197" spans="1:11">
      <c r="A197" s="133" t="s">
        <v>258</v>
      </c>
      <c r="B197" s="38" t="s">
        <v>190</v>
      </c>
      <c r="C197" s="39"/>
      <c r="D197" s="39"/>
      <c r="E197" s="125"/>
      <c r="F197" s="125"/>
      <c r="H197" s="126">
        <f t="shared" si="8"/>
        <v>0</v>
      </c>
      <c r="J197" s="4">
        <f t="shared" si="7"/>
        <v>25.127099999999999</v>
      </c>
      <c r="K197" s="126">
        <f t="shared" si="6"/>
        <v>0</v>
      </c>
    </row>
    <row r="198" spans="1:11">
      <c r="A198" s="133" t="s">
        <v>259</v>
      </c>
      <c r="B198" s="38" t="s">
        <v>191</v>
      </c>
      <c r="C198" s="39"/>
      <c r="D198" s="39"/>
      <c r="E198" s="125"/>
      <c r="F198" s="125"/>
      <c r="H198" s="126">
        <f t="shared" si="8"/>
        <v>0</v>
      </c>
      <c r="J198" s="4">
        <f t="shared" si="7"/>
        <v>25.127099999999999</v>
      </c>
      <c r="K198" s="126">
        <f t="shared" si="6"/>
        <v>0</v>
      </c>
    </row>
    <row r="199" spans="1:11">
      <c r="A199" s="133" t="s">
        <v>260</v>
      </c>
      <c r="B199" s="38" t="s">
        <v>192</v>
      </c>
      <c r="C199" s="39"/>
      <c r="D199" s="39"/>
      <c r="E199" s="125"/>
      <c r="F199" s="125"/>
      <c r="H199" s="126">
        <f t="shared" si="8"/>
        <v>0</v>
      </c>
      <c r="J199" s="4">
        <f t="shared" si="7"/>
        <v>25.127099999999999</v>
      </c>
      <c r="K199" s="126">
        <f t="shared" si="6"/>
        <v>0</v>
      </c>
    </row>
    <row r="200" spans="1:11">
      <c r="A200" s="133" t="s">
        <v>261</v>
      </c>
      <c r="B200" s="38" t="s">
        <v>193</v>
      </c>
      <c r="C200" s="39"/>
      <c r="D200" s="39"/>
      <c r="E200" s="125"/>
      <c r="F200" s="125"/>
      <c r="H200" s="126">
        <f t="shared" si="8"/>
        <v>0</v>
      </c>
      <c r="J200" s="4">
        <f t="shared" si="7"/>
        <v>25.127099999999999</v>
      </c>
      <c r="K200" s="126">
        <f t="shared" ref="K200:K263" si="9">ROUND(H200*J200,2)</f>
        <v>0</v>
      </c>
    </row>
    <row r="201" spans="1:11">
      <c r="A201" s="133" t="s">
        <v>284</v>
      </c>
      <c r="B201" s="38" t="s">
        <v>216</v>
      </c>
      <c r="C201" s="39"/>
      <c r="D201" s="39"/>
      <c r="E201" s="125"/>
      <c r="F201" s="125"/>
      <c r="H201" s="126">
        <f t="shared" si="8"/>
        <v>0</v>
      </c>
      <c r="J201" s="4">
        <f t="shared" ref="J201:J264" si="10">J200</f>
        <v>25.127099999999999</v>
      </c>
      <c r="K201" s="126">
        <f t="shared" si="9"/>
        <v>0</v>
      </c>
    </row>
    <row r="202" spans="1:11">
      <c r="A202" s="133" t="s">
        <v>262</v>
      </c>
      <c r="B202" s="38" t="s">
        <v>194</v>
      </c>
      <c r="C202" s="39"/>
      <c r="D202" s="39"/>
      <c r="E202" s="125"/>
      <c r="F202" s="125"/>
      <c r="H202" s="126">
        <f t="shared" si="8"/>
        <v>0</v>
      </c>
      <c r="J202" s="4">
        <f t="shared" si="10"/>
        <v>25.127099999999999</v>
      </c>
      <c r="K202" s="126">
        <f t="shared" si="9"/>
        <v>0</v>
      </c>
    </row>
    <row r="203" spans="1:11">
      <c r="A203" s="133" t="s">
        <v>263</v>
      </c>
      <c r="B203" s="38" t="s">
        <v>195</v>
      </c>
      <c r="C203" s="39"/>
      <c r="D203" s="39"/>
      <c r="E203" s="125"/>
      <c r="F203" s="125"/>
      <c r="H203" s="126">
        <f t="shared" ref="H203:H266" si="11">ROUND(C203-D203+E203-F203,2)</f>
        <v>0</v>
      </c>
      <c r="J203" s="4">
        <f t="shared" si="10"/>
        <v>25.127099999999999</v>
      </c>
      <c r="K203" s="126">
        <f t="shared" si="9"/>
        <v>0</v>
      </c>
    </row>
    <row r="204" spans="1:11">
      <c r="A204" s="133" t="s">
        <v>264</v>
      </c>
      <c r="B204" s="38" t="s">
        <v>196</v>
      </c>
      <c r="C204" s="39"/>
      <c r="D204" s="39"/>
      <c r="E204" s="125"/>
      <c r="F204" s="125"/>
      <c r="H204" s="126">
        <f t="shared" si="11"/>
        <v>0</v>
      </c>
      <c r="J204" s="4">
        <f t="shared" si="10"/>
        <v>25.127099999999999</v>
      </c>
      <c r="K204" s="126">
        <f t="shared" si="9"/>
        <v>0</v>
      </c>
    </row>
    <row r="205" spans="1:11">
      <c r="A205" s="133" t="s">
        <v>265</v>
      </c>
      <c r="B205" s="38" t="s">
        <v>197</v>
      </c>
      <c r="C205" s="39"/>
      <c r="D205" s="39"/>
      <c r="E205" s="125"/>
      <c r="F205" s="125"/>
      <c r="H205" s="126">
        <f t="shared" si="11"/>
        <v>0</v>
      </c>
      <c r="J205" s="4">
        <f t="shared" si="10"/>
        <v>25.127099999999999</v>
      </c>
      <c r="K205" s="126">
        <f t="shared" si="9"/>
        <v>0</v>
      </c>
    </row>
    <row r="206" spans="1:11">
      <c r="A206" s="133" t="s">
        <v>266</v>
      </c>
      <c r="B206" s="38" t="s">
        <v>198</v>
      </c>
      <c r="C206" s="39"/>
      <c r="D206" s="39"/>
      <c r="E206" s="125"/>
      <c r="F206" s="125"/>
      <c r="H206" s="126">
        <f t="shared" si="11"/>
        <v>0</v>
      </c>
      <c r="J206" s="4">
        <f t="shared" si="10"/>
        <v>25.127099999999999</v>
      </c>
      <c r="K206" s="126">
        <f t="shared" si="9"/>
        <v>0</v>
      </c>
    </row>
    <row r="207" spans="1:11">
      <c r="A207" s="133" t="s">
        <v>267</v>
      </c>
      <c r="B207" s="38" t="s">
        <v>199</v>
      </c>
      <c r="C207" s="39"/>
      <c r="D207" s="39"/>
      <c r="E207" s="125"/>
      <c r="F207" s="125"/>
      <c r="H207" s="126">
        <f t="shared" si="11"/>
        <v>0</v>
      </c>
      <c r="J207" s="4">
        <f t="shared" si="10"/>
        <v>25.127099999999999</v>
      </c>
      <c r="K207" s="126">
        <f t="shared" si="9"/>
        <v>0</v>
      </c>
    </row>
    <row r="208" spans="1:11">
      <c r="A208" s="133" t="s">
        <v>268</v>
      </c>
      <c r="B208" s="38" t="s">
        <v>200</v>
      </c>
      <c r="C208" s="39"/>
      <c r="D208" s="39"/>
      <c r="E208" s="125"/>
      <c r="F208" s="125"/>
      <c r="H208" s="126">
        <f t="shared" si="11"/>
        <v>0</v>
      </c>
      <c r="J208" s="4">
        <f t="shared" si="10"/>
        <v>25.127099999999999</v>
      </c>
      <c r="K208" s="126">
        <f t="shared" si="9"/>
        <v>0</v>
      </c>
    </row>
    <row r="209" spans="1:11">
      <c r="A209" s="133" t="s">
        <v>269</v>
      </c>
      <c r="B209" s="38" t="s">
        <v>201</v>
      </c>
      <c r="C209" s="39"/>
      <c r="D209" s="39"/>
      <c r="E209" s="125"/>
      <c r="F209" s="125"/>
      <c r="H209" s="126">
        <f t="shared" si="11"/>
        <v>0</v>
      </c>
      <c r="J209" s="4">
        <f t="shared" si="10"/>
        <v>25.127099999999999</v>
      </c>
      <c r="K209" s="126">
        <f t="shared" si="9"/>
        <v>0</v>
      </c>
    </row>
    <row r="210" spans="1:11">
      <c r="A210" s="133" t="s">
        <v>270</v>
      </c>
      <c r="B210" s="38" t="s">
        <v>202</v>
      </c>
      <c r="C210" s="39"/>
      <c r="D210" s="39"/>
      <c r="E210" s="125"/>
      <c r="F210" s="125"/>
      <c r="H210" s="126">
        <f t="shared" si="11"/>
        <v>0</v>
      </c>
      <c r="J210" s="4">
        <f t="shared" si="10"/>
        <v>25.127099999999999</v>
      </c>
      <c r="K210" s="126">
        <f t="shared" si="9"/>
        <v>0</v>
      </c>
    </row>
    <row r="211" spans="1:11">
      <c r="A211" s="133" t="s">
        <v>271</v>
      </c>
      <c r="B211" s="38" t="s">
        <v>203</v>
      </c>
      <c r="C211" s="39"/>
      <c r="D211" s="39"/>
      <c r="E211" s="125"/>
      <c r="F211" s="125"/>
      <c r="H211" s="126">
        <f t="shared" si="11"/>
        <v>0</v>
      </c>
      <c r="J211" s="4">
        <f t="shared" si="10"/>
        <v>25.127099999999999</v>
      </c>
      <c r="K211" s="126">
        <f t="shared" si="9"/>
        <v>0</v>
      </c>
    </row>
    <row r="212" spans="1:11">
      <c r="A212" s="133" t="s">
        <v>272</v>
      </c>
      <c r="B212" s="38" t="s">
        <v>204</v>
      </c>
      <c r="C212" s="39"/>
      <c r="D212" s="39"/>
      <c r="E212" s="125"/>
      <c r="F212" s="125"/>
      <c r="H212" s="126">
        <f t="shared" si="11"/>
        <v>0</v>
      </c>
      <c r="J212" s="4">
        <f t="shared" si="10"/>
        <v>25.127099999999999</v>
      </c>
      <c r="K212" s="126">
        <f t="shared" si="9"/>
        <v>0</v>
      </c>
    </row>
    <row r="213" spans="1:11">
      <c r="A213" s="133" t="s">
        <v>273</v>
      </c>
      <c r="B213" s="38" t="s">
        <v>205</v>
      </c>
      <c r="C213" s="39"/>
      <c r="D213" s="39"/>
      <c r="E213" s="125"/>
      <c r="F213" s="125"/>
      <c r="H213" s="126">
        <f t="shared" si="11"/>
        <v>0</v>
      </c>
      <c r="J213" s="4">
        <f t="shared" si="10"/>
        <v>25.127099999999999</v>
      </c>
      <c r="K213" s="126">
        <f t="shared" si="9"/>
        <v>0</v>
      </c>
    </row>
    <row r="214" spans="1:11">
      <c r="A214" s="133" t="s">
        <v>285</v>
      </c>
      <c r="B214" s="38" t="s">
        <v>217</v>
      </c>
      <c r="C214" s="39"/>
      <c r="D214" s="39"/>
      <c r="E214" s="125"/>
      <c r="F214" s="125"/>
      <c r="H214" s="126">
        <f t="shared" si="11"/>
        <v>0</v>
      </c>
      <c r="J214" s="4">
        <f t="shared" si="10"/>
        <v>25.127099999999999</v>
      </c>
      <c r="K214" s="126">
        <f t="shared" si="9"/>
        <v>0</v>
      </c>
    </row>
    <row r="215" spans="1:11">
      <c r="A215" s="133" t="s">
        <v>274</v>
      </c>
      <c r="B215" s="38" t="s">
        <v>206</v>
      </c>
      <c r="C215" s="39"/>
      <c r="D215" s="39"/>
      <c r="E215" s="125"/>
      <c r="F215" s="125"/>
      <c r="H215" s="126">
        <f t="shared" si="11"/>
        <v>0</v>
      </c>
      <c r="J215" s="4">
        <f t="shared" si="10"/>
        <v>25.127099999999999</v>
      </c>
      <c r="K215" s="126">
        <f t="shared" si="9"/>
        <v>0</v>
      </c>
    </row>
    <row r="216" spans="1:11">
      <c r="A216" s="133">
        <v>30010</v>
      </c>
      <c r="B216" s="38" t="s">
        <v>295</v>
      </c>
      <c r="C216" s="39"/>
      <c r="D216" s="39">
        <v>500000</v>
      </c>
      <c r="E216" s="125"/>
      <c r="F216" s="125"/>
      <c r="H216" s="126">
        <f t="shared" si="11"/>
        <v>-500000</v>
      </c>
      <c r="J216" s="4">
        <f t="shared" si="10"/>
        <v>25.127099999999999</v>
      </c>
      <c r="K216" s="126">
        <f t="shared" si="9"/>
        <v>-12563550</v>
      </c>
    </row>
    <row r="217" spans="1:11">
      <c r="A217" s="133">
        <v>30011</v>
      </c>
      <c r="B217" s="131" t="s">
        <v>296</v>
      </c>
      <c r="C217" s="39"/>
      <c r="D217" s="39"/>
      <c r="E217" s="125"/>
      <c r="F217" s="125"/>
      <c r="H217" s="126">
        <f t="shared" si="11"/>
        <v>0</v>
      </c>
      <c r="J217" s="4">
        <f t="shared" si="10"/>
        <v>25.127099999999999</v>
      </c>
      <c r="K217" s="126">
        <f t="shared" si="9"/>
        <v>0</v>
      </c>
    </row>
    <row r="218" spans="1:11">
      <c r="A218" s="133">
        <v>30020</v>
      </c>
      <c r="B218" s="38" t="s">
        <v>297</v>
      </c>
      <c r="C218" s="39"/>
      <c r="D218" s="39"/>
      <c r="E218" s="125"/>
      <c r="F218" s="125"/>
      <c r="H218" s="126">
        <f t="shared" si="11"/>
        <v>0</v>
      </c>
      <c r="J218" s="4">
        <f t="shared" si="10"/>
        <v>25.127099999999999</v>
      </c>
      <c r="K218" s="126">
        <f t="shared" si="9"/>
        <v>0</v>
      </c>
    </row>
    <row r="219" spans="1:11">
      <c r="A219" s="133">
        <v>30030</v>
      </c>
      <c r="B219" s="38" t="s">
        <v>298</v>
      </c>
      <c r="C219" s="39"/>
      <c r="D219" s="39"/>
      <c r="E219" s="125"/>
      <c r="F219" s="125"/>
      <c r="H219" s="126">
        <f t="shared" si="11"/>
        <v>0</v>
      </c>
      <c r="J219" s="4">
        <f t="shared" si="10"/>
        <v>25.127099999999999</v>
      </c>
      <c r="K219" s="126">
        <f t="shared" si="9"/>
        <v>0</v>
      </c>
    </row>
    <row r="220" spans="1:11">
      <c r="A220" s="133">
        <v>30031</v>
      </c>
      <c r="B220" s="131" t="s">
        <v>299</v>
      </c>
      <c r="C220" s="39"/>
      <c r="D220" s="39"/>
      <c r="E220" s="125"/>
      <c r="F220" s="125"/>
      <c r="H220" s="126">
        <f t="shared" si="11"/>
        <v>0</v>
      </c>
      <c r="J220" s="4">
        <f t="shared" si="10"/>
        <v>25.127099999999999</v>
      </c>
      <c r="K220" s="126">
        <f t="shared" si="9"/>
        <v>0</v>
      </c>
    </row>
    <row r="221" spans="1:11">
      <c r="A221" s="136">
        <v>30040</v>
      </c>
      <c r="B221" s="128" t="s">
        <v>301</v>
      </c>
      <c r="C221" s="129"/>
      <c r="D221" s="129">
        <f>21152933.91-17000000</f>
        <v>4152933.91</v>
      </c>
      <c r="E221" s="129"/>
      <c r="F221" s="129"/>
      <c r="G221" s="130"/>
      <c r="H221" s="130">
        <f>ROUND(C221-D221+E221-F221,2)</f>
        <v>-4152933.91</v>
      </c>
      <c r="J221" s="4">
        <f t="shared" si="10"/>
        <v>25.127099999999999</v>
      </c>
      <c r="K221" s="130">
        <f t="shared" si="9"/>
        <v>-104351185.65000001</v>
      </c>
    </row>
    <row r="222" spans="1:11">
      <c r="A222" s="133">
        <v>30041</v>
      </c>
      <c r="B222" s="131" t="s">
        <v>300</v>
      </c>
      <c r="C222" s="39"/>
      <c r="D222" s="39"/>
      <c r="E222" s="125"/>
      <c r="F222" s="125"/>
      <c r="H222" s="126">
        <f>ROUND(C222-D222+E222-F222,2)</f>
        <v>0</v>
      </c>
      <c r="J222" s="4">
        <f t="shared" si="10"/>
        <v>25.127099999999999</v>
      </c>
      <c r="K222" s="126">
        <f t="shared" si="9"/>
        <v>0</v>
      </c>
    </row>
    <row r="223" spans="1:11">
      <c r="A223" s="133">
        <v>30050</v>
      </c>
      <c r="B223" s="38" t="s">
        <v>302</v>
      </c>
      <c r="C223" s="39"/>
      <c r="D223" s="39"/>
      <c r="E223" s="125"/>
      <c r="F223" s="125"/>
      <c r="H223" s="126">
        <f t="shared" si="11"/>
        <v>0</v>
      </c>
      <c r="J223" s="4">
        <f t="shared" si="10"/>
        <v>25.127099999999999</v>
      </c>
      <c r="K223" s="126">
        <f t="shared" si="9"/>
        <v>0</v>
      </c>
    </row>
    <row r="224" spans="1:11">
      <c r="A224" s="133">
        <v>71000</v>
      </c>
      <c r="B224" s="38" t="s">
        <v>485</v>
      </c>
      <c r="C224" s="39"/>
      <c r="D224" s="39"/>
      <c r="E224" s="125"/>
      <c r="F224" s="125"/>
      <c r="H224" s="126">
        <f t="shared" si="11"/>
        <v>0</v>
      </c>
      <c r="J224" s="4">
        <f t="shared" si="10"/>
        <v>25.127099999999999</v>
      </c>
      <c r="K224" s="126">
        <f t="shared" si="9"/>
        <v>0</v>
      </c>
    </row>
    <row r="225" spans="1:11">
      <c r="A225" s="133">
        <v>71001</v>
      </c>
      <c r="B225" s="38" t="s">
        <v>304</v>
      </c>
      <c r="C225" s="39"/>
      <c r="D225" s="39"/>
      <c r="E225" s="125"/>
      <c r="F225" s="125"/>
      <c r="H225" s="126">
        <f t="shared" si="11"/>
        <v>0</v>
      </c>
      <c r="J225" s="4">
        <f t="shared" si="10"/>
        <v>25.127099999999999</v>
      </c>
      <c r="K225" s="126">
        <f t="shared" si="9"/>
        <v>0</v>
      </c>
    </row>
    <row r="226" spans="1:11">
      <c r="A226" s="133">
        <v>71002</v>
      </c>
      <c r="B226" s="38" t="s">
        <v>305</v>
      </c>
      <c r="C226" s="39"/>
      <c r="D226" s="39"/>
      <c r="E226" s="125"/>
      <c r="F226" s="125"/>
      <c r="H226" s="126">
        <f t="shared" si="11"/>
        <v>0</v>
      </c>
      <c r="J226" s="4">
        <f t="shared" si="10"/>
        <v>25.127099999999999</v>
      </c>
      <c r="K226" s="126">
        <f t="shared" si="9"/>
        <v>0</v>
      </c>
    </row>
    <row r="227" spans="1:11">
      <c r="A227" s="133">
        <v>71003</v>
      </c>
      <c r="B227" s="38" t="s">
        <v>306</v>
      </c>
      <c r="C227" s="39"/>
      <c r="D227" s="39"/>
      <c r="E227" s="125"/>
      <c r="F227" s="125"/>
      <c r="H227" s="126">
        <f t="shared" si="11"/>
        <v>0</v>
      </c>
      <c r="J227" s="4">
        <f t="shared" si="10"/>
        <v>25.127099999999999</v>
      </c>
      <c r="K227" s="126">
        <f t="shared" si="9"/>
        <v>0</v>
      </c>
    </row>
    <row r="228" spans="1:11">
      <c r="A228" s="133">
        <v>71004</v>
      </c>
      <c r="B228" s="38" t="s">
        <v>307</v>
      </c>
      <c r="C228" s="39"/>
      <c r="D228" s="39"/>
      <c r="E228" s="125"/>
      <c r="F228" s="125"/>
      <c r="H228" s="126">
        <f t="shared" si="11"/>
        <v>0</v>
      </c>
      <c r="J228" s="4">
        <f t="shared" si="10"/>
        <v>25.127099999999999</v>
      </c>
      <c r="K228" s="126">
        <f t="shared" si="9"/>
        <v>0</v>
      </c>
    </row>
    <row r="229" spans="1:11">
      <c r="A229" s="133">
        <v>71005</v>
      </c>
      <c r="B229" s="38" t="s">
        <v>308</v>
      </c>
      <c r="C229" s="39"/>
      <c r="D229" s="39"/>
      <c r="E229" s="125"/>
      <c r="F229" s="125"/>
      <c r="H229" s="126">
        <f t="shared" si="11"/>
        <v>0</v>
      </c>
      <c r="J229" s="4">
        <f t="shared" si="10"/>
        <v>25.127099999999999</v>
      </c>
      <c r="K229" s="126">
        <f t="shared" si="9"/>
        <v>0</v>
      </c>
    </row>
    <row r="230" spans="1:11">
      <c r="A230" s="133">
        <v>71006</v>
      </c>
      <c r="B230" s="38" t="s">
        <v>309</v>
      </c>
      <c r="C230" s="39"/>
      <c r="D230" s="39"/>
      <c r="E230" s="125"/>
      <c r="F230" s="125"/>
      <c r="H230" s="126">
        <f t="shared" si="11"/>
        <v>0</v>
      </c>
      <c r="J230" s="4">
        <f t="shared" si="10"/>
        <v>25.127099999999999</v>
      </c>
      <c r="K230" s="126">
        <f t="shared" si="9"/>
        <v>0</v>
      </c>
    </row>
    <row r="231" spans="1:11">
      <c r="A231" s="133">
        <v>71007</v>
      </c>
      <c r="B231" s="38" t="s">
        <v>310</v>
      </c>
      <c r="C231" s="39"/>
      <c r="D231" s="39"/>
      <c r="E231" s="125"/>
      <c r="F231" s="125"/>
      <c r="H231" s="126">
        <f t="shared" si="11"/>
        <v>0</v>
      </c>
      <c r="J231" s="4">
        <f t="shared" si="10"/>
        <v>25.127099999999999</v>
      </c>
      <c r="K231" s="126">
        <f t="shared" si="9"/>
        <v>0</v>
      </c>
    </row>
    <row r="232" spans="1:11">
      <c r="A232" s="133">
        <v>71008</v>
      </c>
      <c r="B232" s="38" t="s">
        <v>311</v>
      </c>
      <c r="C232" s="39"/>
      <c r="D232" s="39"/>
      <c r="E232" s="125"/>
      <c r="F232" s="125"/>
      <c r="H232" s="126">
        <f t="shared" si="11"/>
        <v>0</v>
      </c>
      <c r="J232" s="4">
        <f t="shared" si="10"/>
        <v>25.127099999999999</v>
      </c>
      <c r="K232" s="126">
        <f t="shared" si="9"/>
        <v>0</v>
      </c>
    </row>
    <row r="233" spans="1:11">
      <c r="A233" s="133">
        <v>71009</v>
      </c>
      <c r="B233" s="38" t="s">
        <v>312</v>
      </c>
      <c r="C233" s="39"/>
      <c r="D233" s="39"/>
      <c r="E233" s="125"/>
      <c r="F233" s="125"/>
      <c r="H233" s="126">
        <f t="shared" si="11"/>
        <v>0</v>
      </c>
      <c r="J233" s="4">
        <f t="shared" si="10"/>
        <v>25.127099999999999</v>
      </c>
      <c r="K233" s="126">
        <f t="shared" si="9"/>
        <v>0</v>
      </c>
    </row>
    <row r="234" spans="1:11">
      <c r="A234" s="133">
        <v>71010</v>
      </c>
      <c r="B234" s="131" t="s">
        <v>313</v>
      </c>
      <c r="C234" s="39"/>
      <c r="D234" s="39"/>
      <c r="E234" s="125"/>
      <c r="F234" s="125"/>
      <c r="H234" s="126">
        <f t="shared" si="11"/>
        <v>0</v>
      </c>
      <c r="J234" s="4">
        <f t="shared" si="10"/>
        <v>25.127099999999999</v>
      </c>
      <c r="K234" s="126">
        <f t="shared" si="9"/>
        <v>0</v>
      </c>
    </row>
    <row r="235" spans="1:11">
      <c r="A235" s="37">
        <v>71011</v>
      </c>
      <c r="B235" s="131" t="s">
        <v>314</v>
      </c>
      <c r="C235" s="39"/>
      <c r="D235" s="39"/>
      <c r="E235" s="125"/>
      <c r="F235" s="125"/>
      <c r="H235" s="126">
        <f t="shared" si="11"/>
        <v>0</v>
      </c>
      <c r="J235" s="4">
        <f t="shared" si="10"/>
        <v>25.127099999999999</v>
      </c>
      <c r="K235" s="126">
        <f t="shared" si="9"/>
        <v>0</v>
      </c>
    </row>
    <row r="236" spans="1:11">
      <c r="A236" s="37">
        <v>71012</v>
      </c>
      <c r="B236" s="131" t="s">
        <v>315</v>
      </c>
      <c r="C236" s="39"/>
      <c r="D236" s="39"/>
      <c r="E236" s="125"/>
      <c r="F236" s="125"/>
      <c r="H236" s="126">
        <f t="shared" si="11"/>
        <v>0</v>
      </c>
      <c r="J236" s="4">
        <f t="shared" si="10"/>
        <v>25.127099999999999</v>
      </c>
      <c r="K236" s="126">
        <f t="shared" si="9"/>
        <v>0</v>
      </c>
    </row>
    <row r="237" spans="1:11">
      <c r="A237" s="37">
        <v>71013</v>
      </c>
      <c r="B237" s="131" t="s">
        <v>316</v>
      </c>
      <c r="C237" s="39"/>
      <c r="D237" s="39"/>
      <c r="E237" s="125"/>
      <c r="F237" s="125"/>
      <c r="H237" s="126">
        <f t="shared" si="11"/>
        <v>0</v>
      </c>
      <c r="J237" s="4">
        <f t="shared" si="10"/>
        <v>25.127099999999999</v>
      </c>
      <c r="K237" s="126">
        <f t="shared" si="9"/>
        <v>0</v>
      </c>
    </row>
    <row r="238" spans="1:11">
      <c r="A238" s="37">
        <v>71014</v>
      </c>
      <c r="B238" s="131" t="s">
        <v>317</v>
      </c>
      <c r="C238" s="39"/>
      <c r="D238" s="39"/>
      <c r="E238" s="125"/>
      <c r="F238" s="125"/>
      <c r="H238" s="126">
        <f t="shared" si="11"/>
        <v>0</v>
      </c>
      <c r="J238" s="4">
        <f t="shared" si="10"/>
        <v>25.127099999999999</v>
      </c>
      <c r="K238" s="126">
        <f t="shared" si="9"/>
        <v>0</v>
      </c>
    </row>
    <row r="239" spans="1:11">
      <c r="A239" s="37">
        <v>71015</v>
      </c>
      <c r="B239" s="131" t="s">
        <v>318</v>
      </c>
      <c r="C239" s="39"/>
      <c r="D239" s="39"/>
      <c r="E239" s="125"/>
      <c r="F239" s="125"/>
      <c r="H239" s="126">
        <f t="shared" si="11"/>
        <v>0</v>
      </c>
      <c r="J239" s="4">
        <f t="shared" si="10"/>
        <v>25.127099999999999</v>
      </c>
      <c r="K239" s="126">
        <f t="shared" si="9"/>
        <v>0</v>
      </c>
    </row>
    <row r="240" spans="1:11">
      <c r="A240" s="37">
        <v>71016</v>
      </c>
      <c r="B240" s="131" t="s">
        <v>319</v>
      </c>
      <c r="C240" s="39"/>
      <c r="D240" s="39"/>
      <c r="E240" s="125"/>
      <c r="F240" s="125"/>
      <c r="H240" s="126">
        <f t="shared" si="11"/>
        <v>0</v>
      </c>
      <c r="J240" s="4">
        <f t="shared" si="10"/>
        <v>25.127099999999999</v>
      </c>
      <c r="K240" s="126">
        <f t="shared" si="9"/>
        <v>0</v>
      </c>
    </row>
    <row r="241" spans="1:11">
      <c r="A241" s="37">
        <v>71017</v>
      </c>
      <c r="B241" s="131" t="s">
        <v>320</v>
      </c>
      <c r="C241" s="39"/>
      <c r="D241" s="39"/>
      <c r="E241" s="125"/>
      <c r="F241" s="125"/>
      <c r="H241" s="126">
        <f t="shared" si="11"/>
        <v>0</v>
      </c>
      <c r="J241" s="4">
        <f t="shared" si="10"/>
        <v>25.127099999999999</v>
      </c>
      <c r="K241" s="126">
        <f t="shared" si="9"/>
        <v>0</v>
      </c>
    </row>
    <row r="242" spans="1:11">
      <c r="A242" s="37">
        <v>71018</v>
      </c>
      <c r="B242" s="131" t="s">
        <v>321</v>
      </c>
      <c r="C242" s="39"/>
      <c r="D242" s="39"/>
      <c r="E242" s="125"/>
      <c r="F242" s="125"/>
      <c r="H242" s="126">
        <f t="shared" si="11"/>
        <v>0</v>
      </c>
      <c r="J242" s="4">
        <f t="shared" si="10"/>
        <v>25.127099999999999</v>
      </c>
      <c r="K242" s="126">
        <f t="shared" si="9"/>
        <v>0</v>
      </c>
    </row>
    <row r="243" spans="1:11">
      <c r="A243" s="37">
        <v>71019</v>
      </c>
      <c r="B243" s="131" t="s">
        <v>322</v>
      </c>
      <c r="C243" s="39"/>
      <c r="D243" s="39">
        <v>767231.41</v>
      </c>
      <c r="E243" s="125"/>
      <c r="F243" s="125"/>
      <c r="H243" s="126">
        <f t="shared" si="11"/>
        <v>-767231.41</v>
      </c>
      <c r="J243" s="4">
        <f t="shared" si="10"/>
        <v>25.127099999999999</v>
      </c>
      <c r="K243" s="126">
        <f t="shared" si="9"/>
        <v>-19278300.359999999</v>
      </c>
    </row>
    <row r="244" spans="1:11">
      <c r="A244" s="37">
        <v>71020</v>
      </c>
      <c r="B244" s="131" t="s">
        <v>323</v>
      </c>
      <c r="C244" s="39"/>
      <c r="D244" s="39"/>
      <c r="E244" s="125"/>
      <c r="F244" s="125"/>
      <c r="H244" s="126">
        <f t="shared" si="11"/>
        <v>0</v>
      </c>
      <c r="J244" s="4">
        <f t="shared" si="10"/>
        <v>25.127099999999999</v>
      </c>
      <c r="K244" s="126">
        <f t="shared" si="9"/>
        <v>0</v>
      </c>
    </row>
    <row r="245" spans="1:11">
      <c r="A245" s="37">
        <v>71021</v>
      </c>
      <c r="B245" s="131" t="s">
        <v>324</v>
      </c>
      <c r="C245" s="39"/>
      <c r="D245" s="39"/>
      <c r="E245" s="125"/>
      <c r="F245" s="125"/>
      <c r="H245" s="126">
        <f t="shared" si="11"/>
        <v>0</v>
      </c>
      <c r="J245" s="4">
        <f t="shared" si="10"/>
        <v>25.127099999999999</v>
      </c>
      <c r="K245" s="126">
        <f t="shared" si="9"/>
        <v>0</v>
      </c>
    </row>
    <row r="246" spans="1:11">
      <c r="A246" s="37">
        <v>71022</v>
      </c>
      <c r="B246" s="131" t="s">
        <v>325</v>
      </c>
      <c r="C246" s="39"/>
      <c r="D246" s="39"/>
      <c r="E246" s="125"/>
      <c r="F246" s="125"/>
      <c r="H246" s="126">
        <f t="shared" si="11"/>
        <v>0</v>
      </c>
      <c r="J246" s="4">
        <f t="shared" si="10"/>
        <v>25.127099999999999</v>
      </c>
      <c r="K246" s="126">
        <f t="shared" si="9"/>
        <v>0</v>
      </c>
    </row>
    <row r="247" spans="1:11">
      <c r="A247" s="37">
        <v>71023</v>
      </c>
      <c r="B247" s="131" t="s">
        <v>326</v>
      </c>
      <c r="C247" s="39"/>
      <c r="D247" s="39"/>
      <c r="E247" s="125"/>
      <c r="F247" s="125"/>
      <c r="H247" s="126">
        <f t="shared" si="11"/>
        <v>0</v>
      </c>
      <c r="J247" s="4">
        <f t="shared" si="10"/>
        <v>25.127099999999999</v>
      </c>
      <c r="K247" s="126">
        <f t="shared" si="9"/>
        <v>0</v>
      </c>
    </row>
    <row r="248" spans="1:11">
      <c r="A248" s="37">
        <v>71024</v>
      </c>
      <c r="B248" s="138" t="s">
        <v>327</v>
      </c>
      <c r="C248" s="39"/>
      <c r="D248" s="39"/>
      <c r="E248" s="125"/>
      <c r="F248" s="125"/>
      <c r="H248" s="126">
        <f t="shared" si="11"/>
        <v>0</v>
      </c>
      <c r="J248" s="4">
        <f t="shared" si="10"/>
        <v>25.127099999999999</v>
      </c>
      <c r="K248" s="126">
        <f t="shared" si="9"/>
        <v>0</v>
      </c>
    </row>
    <row r="249" spans="1:11">
      <c r="A249" s="134">
        <v>71025</v>
      </c>
      <c r="B249" s="38" t="s">
        <v>328</v>
      </c>
      <c r="C249" s="39"/>
      <c r="D249" s="39"/>
      <c r="E249" s="125"/>
      <c r="F249" s="125"/>
      <c r="H249" s="126">
        <f t="shared" si="11"/>
        <v>0</v>
      </c>
      <c r="J249" s="4">
        <f t="shared" si="10"/>
        <v>25.127099999999999</v>
      </c>
      <c r="K249" s="126">
        <f t="shared" si="9"/>
        <v>0</v>
      </c>
    </row>
    <row r="250" spans="1:11">
      <c r="A250" s="134">
        <v>71026</v>
      </c>
      <c r="B250" s="38" t="s">
        <v>329</v>
      </c>
      <c r="C250" s="39"/>
      <c r="D250" s="39"/>
      <c r="E250" s="125"/>
      <c r="F250" s="125"/>
      <c r="H250" s="126">
        <f t="shared" si="11"/>
        <v>0</v>
      </c>
      <c r="J250" s="4">
        <f t="shared" si="10"/>
        <v>25.127099999999999</v>
      </c>
      <c r="K250" s="126">
        <f t="shared" si="9"/>
        <v>0</v>
      </c>
    </row>
    <row r="251" spans="1:11">
      <c r="A251" s="134">
        <v>71027</v>
      </c>
      <c r="B251" s="38" t="s">
        <v>330</v>
      </c>
      <c r="C251" s="39"/>
      <c r="D251" s="39"/>
      <c r="E251" s="125"/>
      <c r="F251" s="125"/>
      <c r="H251" s="126">
        <f t="shared" si="11"/>
        <v>0</v>
      </c>
      <c r="J251" s="4">
        <f t="shared" si="10"/>
        <v>25.127099999999999</v>
      </c>
      <c r="K251" s="126">
        <f t="shared" si="9"/>
        <v>0</v>
      </c>
    </row>
    <row r="252" spans="1:11">
      <c r="A252" s="134">
        <v>71028</v>
      </c>
      <c r="B252" s="38" t="s">
        <v>331</v>
      </c>
      <c r="C252" s="39"/>
      <c r="D252" s="39"/>
      <c r="E252" s="125"/>
      <c r="F252" s="125"/>
      <c r="H252" s="126">
        <f t="shared" si="11"/>
        <v>0</v>
      </c>
      <c r="J252" s="4">
        <f t="shared" si="10"/>
        <v>25.127099999999999</v>
      </c>
      <c r="K252" s="126">
        <f t="shared" si="9"/>
        <v>0</v>
      </c>
    </row>
    <row r="253" spans="1:11">
      <c r="A253" s="133">
        <v>71998</v>
      </c>
      <c r="B253" s="38" t="s">
        <v>332</v>
      </c>
      <c r="C253" s="39"/>
      <c r="D253" s="39">
        <v>426854.86</v>
      </c>
      <c r="E253" s="125"/>
      <c r="F253" s="125"/>
      <c r="H253" s="126">
        <f t="shared" si="11"/>
        <v>-426854.86</v>
      </c>
      <c r="J253" s="4">
        <f t="shared" si="10"/>
        <v>25.127099999999999</v>
      </c>
      <c r="K253" s="126">
        <f t="shared" si="9"/>
        <v>-10725624.75</v>
      </c>
    </row>
    <row r="254" spans="1:11">
      <c r="A254" s="133">
        <v>72100</v>
      </c>
      <c r="B254" s="38" t="s">
        <v>333</v>
      </c>
      <c r="C254" s="39"/>
      <c r="D254" s="39"/>
      <c r="E254" s="125"/>
      <c r="F254" s="125"/>
      <c r="H254" s="126">
        <f t="shared" si="11"/>
        <v>0</v>
      </c>
      <c r="J254" s="4">
        <f t="shared" si="10"/>
        <v>25.127099999999999</v>
      </c>
      <c r="K254" s="126">
        <f t="shared" si="9"/>
        <v>0</v>
      </c>
    </row>
    <row r="255" spans="1:11">
      <c r="A255" s="133">
        <v>72101</v>
      </c>
      <c r="B255" s="38" t="s">
        <v>334</v>
      </c>
      <c r="C255" s="39"/>
      <c r="D255" s="39"/>
      <c r="E255" s="125"/>
      <c r="F255" s="125"/>
      <c r="H255" s="126">
        <f t="shared" si="11"/>
        <v>0</v>
      </c>
      <c r="J255" s="4">
        <f t="shared" si="10"/>
        <v>25.127099999999999</v>
      </c>
      <c r="K255" s="126">
        <f t="shared" si="9"/>
        <v>0</v>
      </c>
    </row>
    <row r="256" spans="1:11">
      <c r="A256" s="133">
        <v>72102</v>
      </c>
      <c r="B256" s="38" t="s">
        <v>335</v>
      </c>
      <c r="C256" s="39"/>
      <c r="D256" s="39"/>
      <c r="E256" s="125"/>
      <c r="F256" s="125"/>
      <c r="H256" s="126">
        <f t="shared" si="11"/>
        <v>0</v>
      </c>
      <c r="J256" s="4">
        <f t="shared" si="10"/>
        <v>25.127099999999999</v>
      </c>
      <c r="K256" s="126">
        <f t="shared" si="9"/>
        <v>0</v>
      </c>
    </row>
    <row r="257" spans="1:11">
      <c r="A257" s="133">
        <v>72200</v>
      </c>
      <c r="B257" s="38" t="s">
        <v>337</v>
      </c>
      <c r="C257" s="39"/>
      <c r="D257" s="39"/>
      <c r="E257" s="125"/>
      <c r="F257" s="125"/>
      <c r="H257" s="126">
        <f t="shared" si="11"/>
        <v>0</v>
      </c>
      <c r="J257" s="4">
        <f t="shared" si="10"/>
        <v>25.127099999999999</v>
      </c>
      <c r="K257" s="126">
        <f t="shared" si="9"/>
        <v>0</v>
      </c>
    </row>
    <row r="258" spans="1:11">
      <c r="A258" s="134">
        <v>73006</v>
      </c>
      <c r="B258" s="38" t="s">
        <v>338</v>
      </c>
      <c r="C258" s="39"/>
      <c r="D258" s="39"/>
      <c r="E258" s="125"/>
      <c r="F258" s="125"/>
      <c r="H258" s="126">
        <f t="shared" si="11"/>
        <v>0</v>
      </c>
      <c r="J258" s="4">
        <f t="shared" si="10"/>
        <v>25.127099999999999</v>
      </c>
      <c r="K258" s="126">
        <f t="shared" si="9"/>
        <v>0</v>
      </c>
    </row>
    <row r="259" spans="1:11">
      <c r="A259" s="133">
        <v>74100</v>
      </c>
      <c r="B259" s="38" t="s">
        <v>339</v>
      </c>
      <c r="C259" s="39"/>
      <c r="D259" s="39"/>
      <c r="E259" s="125"/>
      <c r="F259" s="125"/>
      <c r="H259" s="126">
        <f t="shared" si="11"/>
        <v>0</v>
      </c>
      <c r="J259" s="4">
        <f t="shared" si="10"/>
        <v>25.127099999999999</v>
      </c>
      <c r="K259" s="126">
        <f t="shared" si="9"/>
        <v>0</v>
      </c>
    </row>
    <row r="260" spans="1:11">
      <c r="A260" s="133">
        <v>74101</v>
      </c>
      <c r="B260" s="38" t="s">
        <v>340</v>
      </c>
      <c r="C260" s="39"/>
      <c r="D260" s="39"/>
      <c r="E260" s="125"/>
      <c r="F260" s="125"/>
      <c r="H260" s="126">
        <f t="shared" si="11"/>
        <v>0</v>
      </c>
      <c r="J260" s="4">
        <f t="shared" si="10"/>
        <v>25.127099999999999</v>
      </c>
      <c r="K260" s="126">
        <f t="shared" si="9"/>
        <v>0</v>
      </c>
    </row>
    <row r="261" spans="1:11">
      <c r="A261" s="133">
        <v>74102</v>
      </c>
      <c r="B261" s="38" t="s">
        <v>341</v>
      </c>
      <c r="C261" s="39"/>
      <c r="D261" s="39"/>
      <c r="E261" s="125"/>
      <c r="F261" s="125"/>
      <c r="H261" s="126">
        <f t="shared" si="11"/>
        <v>0</v>
      </c>
      <c r="J261" s="4">
        <f t="shared" si="10"/>
        <v>25.127099999999999</v>
      </c>
      <c r="K261" s="126">
        <f t="shared" si="9"/>
        <v>0</v>
      </c>
    </row>
    <row r="262" spans="1:11">
      <c r="A262" s="133">
        <v>74200</v>
      </c>
      <c r="B262" s="38" t="s">
        <v>342</v>
      </c>
      <c r="C262" s="39"/>
      <c r="D262" s="39"/>
      <c r="E262" s="125"/>
      <c r="F262" s="125"/>
      <c r="H262" s="126">
        <f t="shared" si="11"/>
        <v>0</v>
      </c>
      <c r="J262" s="4">
        <f t="shared" si="10"/>
        <v>25.127099999999999</v>
      </c>
      <c r="K262" s="126">
        <f t="shared" si="9"/>
        <v>0</v>
      </c>
    </row>
    <row r="263" spans="1:11">
      <c r="A263" s="133">
        <v>74201</v>
      </c>
      <c r="B263" s="38" t="s">
        <v>343</v>
      </c>
      <c r="C263" s="39"/>
      <c r="D263" s="39"/>
      <c r="E263" s="125"/>
      <c r="F263" s="125"/>
      <c r="H263" s="126">
        <f t="shared" si="11"/>
        <v>0</v>
      </c>
      <c r="J263" s="4">
        <f t="shared" si="10"/>
        <v>25.127099999999999</v>
      </c>
      <c r="K263" s="126">
        <f t="shared" si="9"/>
        <v>0</v>
      </c>
    </row>
    <row r="264" spans="1:11">
      <c r="A264" s="133">
        <v>74202</v>
      </c>
      <c r="B264" s="38" t="s">
        <v>344</v>
      </c>
      <c r="C264" s="39"/>
      <c r="D264" s="39"/>
      <c r="E264" s="125"/>
      <c r="F264" s="125"/>
      <c r="H264" s="126">
        <f t="shared" si="11"/>
        <v>0</v>
      </c>
      <c r="J264" s="4">
        <f t="shared" si="10"/>
        <v>25.127099999999999</v>
      </c>
      <c r="K264" s="126">
        <f t="shared" ref="K264:K327" si="12">ROUND(H264*J264,2)</f>
        <v>0</v>
      </c>
    </row>
    <row r="265" spans="1:11">
      <c r="A265" s="133">
        <v>74203</v>
      </c>
      <c r="B265" s="38" t="s">
        <v>345</v>
      </c>
      <c r="C265" s="39"/>
      <c r="D265" s="39"/>
      <c r="E265" s="125"/>
      <c r="F265" s="125"/>
      <c r="H265" s="126">
        <f t="shared" si="11"/>
        <v>0</v>
      </c>
      <c r="J265" s="4">
        <f t="shared" ref="J265:J328" si="13">J264</f>
        <v>25.127099999999999</v>
      </c>
      <c r="K265" s="126">
        <f t="shared" si="12"/>
        <v>0</v>
      </c>
    </row>
    <row r="266" spans="1:11">
      <c r="A266" s="133">
        <v>74204</v>
      </c>
      <c r="B266" s="38" t="s">
        <v>346</v>
      </c>
      <c r="C266" s="39"/>
      <c r="D266" s="39"/>
      <c r="E266" s="125"/>
      <c r="F266" s="125"/>
      <c r="H266" s="126">
        <f t="shared" si="11"/>
        <v>0</v>
      </c>
      <c r="J266" s="4">
        <f t="shared" si="13"/>
        <v>25.127099999999999</v>
      </c>
      <c r="K266" s="126">
        <f t="shared" si="12"/>
        <v>0</v>
      </c>
    </row>
    <row r="267" spans="1:11">
      <c r="A267" s="133">
        <v>74300</v>
      </c>
      <c r="B267" s="38" t="s">
        <v>347</v>
      </c>
      <c r="C267" s="39"/>
      <c r="D267" s="39"/>
      <c r="E267" s="125"/>
      <c r="F267" s="125"/>
      <c r="H267" s="126">
        <f t="shared" ref="H267:H334" si="14">ROUND(C267-D267+E267-F267,2)</f>
        <v>0</v>
      </c>
      <c r="J267" s="4">
        <f t="shared" si="13"/>
        <v>25.127099999999999</v>
      </c>
      <c r="K267" s="126">
        <f t="shared" si="12"/>
        <v>0</v>
      </c>
    </row>
    <row r="268" spans="1:11">
      <c r="A268" s="133">
        <v>81000</v>
      </c>
      <c r="B268" s="38" t="s">
        <v>486</v>
      </c>
      <c r="C268" s="39"/>
      <c r="D268" s="39"/>
      <c r="E268" s="125"/>
      <c r="F268" s="125"/>
      <c r="H268" s="126">
        <f t="shared" si="14"/>
        <v>0</v>
      </c>
      <c r="J268" s="4">
        <f t="shared" si="13"/>
        <v>25.127099999999999</v>
      </c>
      <c r="K268" s="126">
        <f t="shared" si="12"/>
        <v>0</v>
      </c>
    </row>
    <row r="269" spans="1:11">
      <c r="A269" s="133">
        <v>81001</v>
      </c>
      <c r="B269" s="131" t="s">
        <v>304</v>
      </c>
      <c r="C269" s="39"/>
      <c r="D269" s="39"/>
      <c r="E269" s="125"/>
      <c r="F269" s="125"/>
      <c r="H269" s="126">
        <f t="shared" si="14"/>
        <v>0</v>
      </c>
      <c r="J269" s="4">
        <f t="shared" si="13"/>
        <v>25.127099999999999</v>
      </c>
      <c r="K269" s="126">
        <f t="shared" si="12"/>
        <v>0</v>
      </c>
    </row>
    <row r="270" spans="1:11">
      <c r="A270" s="133">
        <v>81002</v>
      </c>
      <c r="B270" s="131" t="s">
        <v>305</v>
      </c>
      <c r="C270" s="39"/>
      <c r="D270" s="39"/>
      <c r="E270" s="125"/>
      <c r="F270" s="125"/>
      <c r="H270" s="126">
        <f t="shared" si="14"/>
        <v>0</v>
      </c>
      <c r="J270" s="4">
        <f t="shared" si="13"/>
        <v>25.127099999999999</v>
      </c>
      <c r="K270" s="126">
        <f t="shared" si="12"/>
        <v>0</v>
      </c>
    </row>
    <row r="271" spans="1:11">
      <c r="A271" s="133">
        <v>81003</v>
      </c>
      <c r="B271" s="131" t="s">
        <v>306</v>
      </c>
      <c r="C271" s="39">
        <v>341.9</v>
      </c>
      <c r="D271" s="39"/>
      <c r="E271" s="125"/>
      <c r="F271" s="125"/>
      <c r="H271" s="126">
        <f t="shared" si="14"/>
        <v>341.9</v>
      </c>
      <c r="J271" s="4">
        <f t="shared" si="13"/>
        <v>25.127099999999999</v>
      </c>
      <c r="K271" s="126">
        <f t="shared" si="12"/>
        <v>8590.9599999999991</v>
      </c>
    </row>
    <row r="272" spans="1:11">
      <c r="A272" s="133">
        <v>81004</v>
      </c>
      <c r="B272" s="131" t="s">
        <v>307</v>
      </c>
      <c r="C272" s="39"/>
      <c r="D272" s="39"/>
      <c r="E272" s="125"/>
      <c r="F272" s="125"/>
      <c r="H272" s="126">
        <f t="shared" si="14"/>
        <v>0</v>
      </c>
      <c r="J272" s="4">
        <f t="shared" si="13"/>
        <v>25.127099999999999</v>
      </c>
      <c r="K272" s="126">
        <f t="shared" si="12"/>
        <v>0</v>
      </c>
    </row>
    <row r="273" spans="1:11">
      <c r="A273" s="133">
        <v>81005</v>
      </c>
      <c r="B273" s="131" t="s">
        <v>308</v>
      </c>
      <c r="C273" s="39"/>
      <c r="D273" s="39"/>
      <c r="E273" s="125"/>
      <c r="F273" s="125"/>
      <c r="H273" s="126">
        <f t="shared" si="14"/>
        <v>0</v>
      </c>
      <c r="J273" s="4">
        <f t="shared" si="13"/>
        <v>25.127099999999999</v>
      </c>
      <c r="K273" s="126">
        <f t="shared" si="12"/>
        <v>0</v>
      </c>
    </row>
    <row r="274" spans="1:11">
      <c r="A274" s="133">
        <v>81006</v>
      </c>
      <c r="B274" s="131" t="s">
        <v>309</v>
      </c>
      <c r="C274" s="39"/>
      <c r="D274" s="39"/>
      <c r="E274" s="125"/>
      <c r="F274" s="125"/>
      <c r="H274" s="126">
        <f t="shared" si="14"/>
        <v>0</v>
      </c>
      <c r="J274" s="4">
        <f t="shared" si="13"/>
        <v>25.127099999999999</v>
      </c>
      <c r="K274" s="126">
        <f t="shared" si="12"/>
        <v>0</v>
      </c>
    </row>
    <row r="275" spans="1:11">
      <c r="A275" s="133">
        <v>81007</v>
      </c>
      <c r="B275" s="38" t="s">
        <v>310</v>
      </c>
      <c r="C275" s="39"/>
      <c r="D275" s="39"/>
      <c r="E275" s="125"/>
      <c r="F275" s="125"/>
      <c r="H275" s="126">
        <f t="shared" si="14"/>
        <v>0</v>
      </c>
      <c r="J275" s="4">
        <f t="shared" si="13"/>
        <v>25.127099999999999</v>
      </c>
      <c r="K275" s="126">
        <f t="shared" si="12"/>
        <v>0</v>
      </c>
    </row>
    <row r="276" spans="1:11">
      <c r="A276" s="133">
        <v>81008</v>
      </c>
      <c r="B276" s="38" t="s">
        <v>311</v>
      </c>
      <c r="C276" s="39"/>
      <c r="D276" s="39"/>
      <c r="E276" s="125"/>
      <c r="F276" s="125"/>
      <c r="H276" s="126">
        <f t="shared" si="14"/>
        <v>0</v>
      </c>
      <c r="J276" s="4">
        <f t="shared" si="13"/>
        <v>25.127099999999999</v>
      </c>
      <c r="K276" s="126">
        <f t="shared" si="12"/>
        <v>0</v>
      </c>
    </row>
    <row r="277" spans="1:11">
      <c r="A277" s="133">
        <v>81009</v>
      </c>
      <c r="B277" s="38" t="s">
        <v>312</v>
      </c>
      <c r="C277" s="39"/>
      <c r="D277" s="39"/>
      <c r="E277" s="125"/>
      <c r="F277" s="125"/>
      <c r="H277" s="126">
        <f t="shared" si="14"/>
        <v>0</v>
      </c>
      <c r="J277" s="4">
        <f t="shared" si="13"/>
        <v>25.127099999999999</v>
      </c>
      <c r="K277" s="126">
        <f t="shared" si="12"/>
        <v>0</v>
      </c>
    </row>
    <row r="278" spans="1:11">
      <c r="A278" s="135">
        <v>81010</v>
      </c>
      <c r="B278" s="138" t="s">
        <v>313</v>
      </c>
      <c r="C278" s="39"/>
      <c r="D278" s="39"/>
      <c r="E278" s="125"/>
      <c r="F278" s="125"/>
      <c r="H278" s="126">
        <f t="shared" si="14"/>
        <v>0</v>
      </c>
      <c r="J278" s="4">
        <f t="shared" si="13"/>
        <v>25.127099999999999</v>
      </c>
      <c r="K278" s="126">
        <f t="shared" si="12"/>
        <v>0</v>
      </c>
    </row>
    <row r="279" spans="1:11">
      <c r="A279" s="133">
        <v>81011</v>
      </c>
      <c r="B279" s="131" t="s">
        <v>314</v>
      </c>
      <c r="C279" s="39"/>
      <c r="D279" s="39"/>
      <c r="E279" s="125"/>
      <c r="F279" s="125"/>
      <c r="H279" s="126">
        <f t="shared" si="14"/>
        <v>0</v>
      </c>
      <c r="J279" s="4">
        <f t="shared" si="13"/>
        <v>25.127099999999999</v>
      </c>
      <c r="K279" s="126">
        <f t="shared" si="12"/>
        <v>0</v>
      </c>
    </row>
    <row r="280" spans="1:11">
      <c r="A280" s="133">
        <v>81012</v>
      </c>
      <c r="B280" s="131" t="s">
        <v>315</v>
      </c>
      <c r="C280" s="39"/>
      <c r="D280" s="39"/>
      <c r="E280" s="125"/>
      <c r="F280" s="125"/>
      <c r="H280" s="126">
        <f t="shared" si="14"/>
        <v>0</v>
      </c>
      <c r="J280" s="4">
        <f t="shared" si="13"/>
        <v>25.127099999999999</v>
      </c>
      <c r="K280" s="126">
        <f t="shared" si="12"/>
        <v>0</v>
      </c>
    </row>
    <row r="281" spans="1:11">
      <c r="A281" s="133">
        <v>81013</v>
      </c>
      <c r="B281" s="131" t="s">
        <v>316</v>
      </c>
      <c r="C281" s="39"/>
      <c r="D281" s="39"/>
      <c r="E281" s="125"/>
      <c r="F281" s="125"/>
      <c r="H281" s="126">
        <f t="shared" si="14"/>
        <v>0</v>
      </c>
      <c r="J281" s="4">
        <f t="shared" si="13"/>
        <v>25.127099999999999</v>
      </c>
      <c r="K281" s="126">
        <f t="shared" si="12"/>
        <v>0</v>
      </c>
    </row>
    <row r="282" spans="1:11">
      <c r="A282" s="133">
        <v>81014</v>
      </c>
      <c r="B282" s="131" t="s">
        <v>317</v>
      </c>
      <c r="C282" s="39"/>
      <c r="D282" s="39"/>
      <c r="E282" s="125"/>
      <c r="F282" s="125"/>
      <c r="H282" s="126">
        <f t="shared" si="14"/>
        <v>0</v>
      </c>
      <c r="J282" s="4">
        <f t="shared" si="13"/>
        <v>25.127099999999999</v>
      </c>
      <c r="K282" s="126">
        <f t="shared" si="12"/>
        <v>0</v>
      </c>
    </row>
    <row r="283" spans="1:11">
      <c r="A283" s="133">
        <v>81015</v>
      </c>
      <c r="B283" s="131" t="s">
        <v>318</v>
      </c>
      <c r="C283" s="39"/>
      <c r="D283" s="39"/>
      <c r="E283" s="125"/>
      <c r="F283" s="125"/>
      <c r="H283" s="126">
        <f t="shared" si="14"/>
        <v>0</v>
      </c>
      <c r="J283" s="4">
        <f t="shared" si="13"/>
        <v>25.127099999999999</v>
      </c>
      <c r="K283" s="126">
        <f t="shared" si="12"/>
        <v>0</v>
      </c>
    </row>
    <row r="284" spans="1:11">
      <c r="A284" s="37">
        <v>81016</v>
      </c>
      <c r="B284" s="131" t="s">
        <v>319</v>
      </c>
      <c r="C284" s="39"/>
      <c r="D284" s="39"/>
      <c r="E284" s="125"/>
      <c r="F284" s="125"/>
      <c r="H284" s="126">
        <f t="shared" si="14"/>
        <v>0</v>
      </c>
      <c r="J284" s="4">
        <f t="shared" si="13"/>
        <v>25.127099999999999</v>
      </c>
      <c r="K284" s="126">
        <f t="shared" si="12"/>
        <v>0</v>
      </c>
    </row>
    <row r="285" spans="1:11">
      <c r="A285" s="37">
        <v>81017</v>
      </c>
      <c r="B285" s="131" t="s">
        <v>320</v>
      </c>
      <c r="C285" s="39"/>
      <c r="D285" s="39"/>
      <c r="E285" s="125"/>
      <c r="F285" s="125"/>
      <c r="H285" s="126">
        <f t="shared" si="14"/>
        <v>0</v>
      </c>
      <c r="J285" s="4">
        <f t="shared" si="13"/>
        <v>25.127099999999999</v>
      </c>
      <c r="K285" s="126">
        <f t="shared" si="12"/>
        <v>0</v>
      </c>
    </row>
    <row r="286" spans="1:11">
      <c r="A286" s="37">
        <v>81018</v>
      </c>
      <c r="B286" s="131" t="s">
        <v>321</v>
      </c>
      <c r="C286" s="39"/>
      <c r="D286" s="39"/>
      <c r="E286" s="125"/>
      <c r="F286" s="125"/>
      <c r="H286" s="126">
        <f t="shared" si="14"/>
        <v>0</v>
      </c>
      <c r="J286" s="4">
        <f t="shared" si="13"/>
        <v>25.127099999999999</v>
      </c>
      <c r="K286" s="126">
        <f t="shared" si="12"/>
        <v>0</v>
      </c>
    </row>
    <row r="287" spans="1:11">
      <c r="A287" s="37">
        <v>81019</v>
      </c>
      <c r="B287" s="131" t="s">
        <v>322</v>
      </c>
      <c r="C287" s="39">
        <v>683717.18</v>
      </c>
      <c r="D287" s="39"/>
      <c r="E287" s="125"/>
      <c r="F287" s="125"/>
      <c r="H287" s="126">
        <f t="shared" si="14"/>
        <v>683717.18</v>
      </c>
      <c r="J287" s="4">
        <f t="shared" si="13"/>
        <v>25.127099999999999</v>
      </c>
      <c r="K287" s="126">
        <f t="shared" si="12"/>
        <v>17179829.949999999</v>
      </c>
    </row>
    <row r="288" spans="1:11">
      <c r="A288" s="37">
        <v>81020</v>
      </c>
      <c r="B288" s="131" t="s">
        <v>323</v>
      </c>
      <c r="C288" s="39"/>
      <c r="D288" s="39"/>
      <c r="E288" s="125"/>
      <c r="F288" s="125"/>
      <c r="H288" s="126">
        <f t="shared" si="14"/>
        <v>0</v>
      </c>
      <c r="J288" s="4">
        <f t="shared" si="13"/>
        <v>25.127099999999999</v>
      </c>
      <c r="K288" s="126">
        <f t="shared" si="12"/>
        <v>0</v>
      </c>
    </row>
    <row r="289" spans="1:11">
      <c r="A289" s="37">
        <v>81021</v>
      </c>
      <c r="B289" s="131" t="s">
        <v>324</v>
      </c>
      <c r="C289" s="39"/>
      <c r="D289" s="39"/>
      <c r="E289" s="125"/>
      <c r="F289" s="125"/>
      <c r="H289" s="126">
        <f t="shared" si="14"/>
        <v>0</v>
      </c>
      <c r="J289" s="4">
        <f t="shared" si="13"/>
        <v>25.127099999999999</v>
      </c>
      <c r="K289" s="126">
        <f t="shared" si="12"/>
        <v>0</v>
      </c>
    </row>
    <row r="290" spans="1:11">
      <c r="A290" s="37">
        <v>81022</v>
      </c>
      <c r="B290" s="131" t="s">
        <v>325</v>
      </c>
      <c r="C290" s="39"/>
      <c r="D290" s="39"/>
      <c r="E290" s="125"/>
      <c r="F290" s="125"/>
      <c r="H290" s="126">
        <f t="shared" si="14"/>
        <v>0</v>
      </c>
      <c r="J290" s="4">
        <f t="shared" si="13"/>
        <v>25.127099999999999</v>
      </c>
      <c r="K290" s="126">
        <f t="shared" si="12"/>
        <v>0</v>
      </c>
    </row>
    <row r="291" spans="1:11">
      <c r="A291" s="37">
        <v>81023</v>
      </c>
      <c r="B291" s="131" t="s">
        <v>326</v>
      </c>
      <c r="C291" s="39"/>
      <c r="D291" s="39"/>
      <c r="E291" s="125"/>
      <c r="F291" s="125"/>
      <c r="H291" s="126">
        <f t="shared" si="14"/>
        <v>0</v>
      </c>
      <c r="J291" s="4">
        <f t="shared" si="13"/>
        <v>25.127099999999999</v>
      </c>
      <c r="K291" s="126">
        <f t="shared" si="12"/>
        <v>0</v>
      </c>
    </row>
    <row r="292" spans="1:11">
      <c r="A292" s="37">
        <v>81024</v>
      </c>
      <c r="B292" s="138" t="s">
        <v>327</v>
      </c>
      <c r="C292" s="39"/>
      <c r="D292" s="39"/>
      <c r="E292" s="125"/>
      <c r="F292" s="125"/>
      <c r="H292" s="126">
        <f t="shared" si="14"/>
        <v>0</v>
      </c>
      <c r="J292" s="4">
        <f t="shared" si="13"/>
        <v>25.127099999999999</v>
      </c>
      <c r="K292" s="126">
        <f t="shared" si="12"/>
        <v>0</v>
      </c>
    </row>
    <row r="293" spans="1:11">
      <c r="A293" s="134">
        <v>81025</v>
      </c>
      <c r="B293" s="38" t="s">
        <v>328</v>
      </c>
      <c r="C293" s="39"/>
      <c r="D293" s="39"/>
      <c r="E293" s="125"/>
      <c r="F293" s="125"/>
      <c r="H293" s="126">
        <f t="shared" si="14"/>
        <v>0</v>
      </c>
      <c r="J293" s="4">
        <f t="shared" si="13"/>
        <v>25.127099999999999</v>
      </c>
      <c r="K293" s="126">
        <f t="shared" si="12"/>
        <v>0</v>
      </c>
    </row>
    <row r="294" spans="1:11">
      <c r="A294" s="134">
        <v>81026</v>
      </c>
      <c r="B294" s="38" t="s">
        <v>329</v>
      </c>
      <c r="C294" s="39"/>
      <c r="D294" s="39"/>
      <c r="E294" s="125"/>
      <c r="F294" s="125"/>
      <c r="H294" s="126">
        <f t="shared" si="14"/>
        <v>0</v>
      </c>
      <c r="J294" s="4">
        <f t="shared" si="13"/>
        <v>25.127099999999999</v>
      </c>
      <c r="K294" s="126">
        <f t="shared" si="12"/>
        <v>0</v>
      </c>
    </row>
    <row r="295" spans="1:11">
      <c r="A295" s="134">
        <v>81027</v>
      </c>
      <c r="B295" s="38" t="s">
        <v>330</v>
      </c>
      <c r="C295" s="39"/>
      <c r="D295" s="39"/>
      <c r="E295" s="125"/>
      <c r="F295" s="125"/>
      <c r="H295" s="126">
        <f t="shared" si="14"/>
        <v>0</v>
      </c>
      <c r="J295" s="4">
        <f t="shared" si="13"/>
        <v>25.127099999999999</v>
      </c>
      <c r="K295" s="126">
        <f t="shared" si="12"/>
        <v>0</v>
      </c>
    </row>
    <row r="296" spans="1:11">
      <c r="A296" s="134">
        <v>81028</v>
      </c>
      <c r="B296" s="38" t="s">
        <v>331</v>
      </c>
      <c r="C296" s="39"/>
      <c r="D296" s="39"/>
      <c r="E296" s="125"/>
      <c r="F296" s="125"/>
      <c r="H296" s="126">
        <f t="shared" si="14"/>
        <v>0</v>
      </c>
      <c r="J296" s="4">
        <f t="shared" si="13"/>
        <v>25.127099999999999</v>
      </c>
      <c r="K296" s="126">
        <f t="shared" si="12"/>
        <v>0</v>
      </c>
    </row>
    <row r="297" spans="1:11">
      <c r="A297" s="133">
        <v>81998</v>
      </c>
      <c r="B297" s="131" t="s">
        <v>348</v>
      </c>
      <c r="C297" s="39"/>
      <c r="D297" s="39"/>
      <c r="E297" s="125"/>
      <c r="F297" s="125"/>
      <c r="H297" s="126">
        <f t="shared" si="14"/>
        <v>0</v>
      </c>
      <c r="J297" s="4">
        <f t="shared" si="13"/>
        <v>25.127099999999999</v>
      </c>
      <c r="K297" s="126">
        <f t="shared" si="12"/>
        <v>0</v>
      </c>
    </row>
    <row r="298" spans="1:11">
      <c r="A298" s="133">
        <v>82099</v>
      </c>
      <c r="B298" s="38" t="s">
        <v>349</v>
      </c>
      <c r="C298" s="39"/>
      <c r="D298" s="39"/>
      <c r="E298" s="125"/>
      <c r="F298" s="125"/>
      <c r="H298" s="126">
        <f t="shared" si="14"/>
        <v>0</v>
      </c>
      <c r="J298" s="4">
        <f t="shared" si="13"/>
        <v>25.127099999999999</v>
      </c>
      <c r="K298" s="126">
        <f t="shared" si="12"/>
        <v>0</v>
      </c>
    </row>
    <row r="299" spans="1:11">
      <c r="A299" s="133">
        <v>82100</v>
      </c>
      <c r="B299" s="38" t="s">
        <v>350</v>
      </c>
      <c r="C299" s="39"/>
      <c r="D299" s="39"/>
      <c r="E299" s="125"/>
      <c r="F299" s="125"/>
      <c r="H299" s="126">
        <f t="shared" si="14"/>
        <v>0</v>
      </c>
      <c r="J299" s="4">
        <f t="shared" si="13"/>
        <v>25.127099999999999</v>
      </c>
      <c r="K299" s="126">
        <f t="shared" si="12"/>
        <v>0</v>
      </c>
    </row>
    <row r="300" spans="1:11">
      <c r="A300" s="133">
        <v>82101</v>
      </c>
      <c r="B300" s="38" t="s">
        <v>351</v>
      </c>
      <c r="C300" s="39"/>
      <c r="D300" s="39"/>
      <c r="E300" s="125"/>
      <c r="F300" s="125"/>
      <c r="H300" s="126">
        <f t="shared" si="14"/>
        <v>0</v>
      </c>
      <c r="J300" s="4">
        <f t="shared" si="13"/>
        <v>25.127099999999999</v>
      </c>
      <c r="K300" s="126">
        <f t="shared" si="12"/>
        <v>0</v>
      </c>
    </row>
    <row r="301" spans="1:11">
      <c r="A301" s="133">
        <v>82102</v>
      </c>
      <c r="B301" s="38" t="s">
        <v>352</v>
      </c>
      <c r="C301" s="39"/>
      <c r="D301" s="39"/>
      <c r="E301" s="125"/>
      <c r="F301" s="125"/>
      <c r="H301" s="126">
        <f t="shared" si="14"/>
        <v>0</v>
      </c>
      <c r="J301" s="4">
        <f t="shared" si="13"/>
        <v>25.127099999999999</v>
      </c>
      <c r="K301" s="126">
        <f t="shared" si="12"/>
        <v>0</v>
      </c>
    </row>
    <row r="302" spans="1:11">
      <c r="A302" s="133">
        <v>82103</v>
      </c>
      <c r="B302" s="38" t="s">
        <v>353</v>
      </c>
      <c r="C302" s="39"/>
      <c r="D302" s="39"/>
      <c r="E302" s="125"/>
      <c r="F302" s="125"/>
      <c r="H302" s="126">
        <f t="shared" si="14"/>
        <v>0</v>
      </c>
      <c r="J302" s="4">
        <f t="shared" si="13"/>
        <v>25.127099999999999</v>
      </c>
      <c r="K302" s="126">
        <f t="shared" si="12"/>
        <v>0</v>
      </c>
    </row>
    <row r="303" spans="1:11">
      <c r="A303" s="133">
        <v>82104</v>
      </c>
      <c r="B303" s="38" t="s">
        <v>354</v>
      </c>
      <c r="C303" s="39"/>
      <c r="D303" s="39"/>
      <c r="E303" s="125"/>
      <c r="F303" s="125"/>
      <c r="H303" s="126">
        <f t="shared" si="14"/>
        <v>0</v>
      </c>
      <c r="J303" s="4">
        <f t="shared" si="13"/>
        <v>25.127099999999999</v>
      </c>
      <c r="K303" s="126">
        <f t="shared" si="12"/>
        <v>0</v>
      </c>
    </row>
    <row r="304" spans="1:11">
      <c r="A304" s="133">
        <v>82105</v>
      </c>
      <c r="B304" s="38" t="s">
        <v>355</v>
      </c>
      <c r="C304" s="39"/>
      <c r="D304" s="39"/>
      <c r="E304" s="125"/>
      <c r="F304" s="125"/>
      <c r="H304" s="126">
        <f t="shared" si="14"/>
        <v>0</v>
      </c>
      <c r="J304" s="4">
        <f t="shared" si="13"/>
        <v>25.127099999999999</v>
      </c>
      <c r="K304" s="126">
        <f t="shared" si="12"/>
        <v>0</v>
      </c>
    </row>
    <row r="305" spans="1:11">
      <c r="A305" s="133">
        <v>82106</v>
      </c>
      <c r="B305" s="131" t="s">
        <v>356</v>
      </c>
      <c r="C305" s="39"/>
      <c r="D305" s="39"/>
      <c r="E305" s="125"/>
      <c r="F305" s="125"/>
      <c r="H305" s="126">
        <f t="shared" si="14"/>
        <v>0</v>
      </c>
      <c r="J305" s="4">
        <f t="shared" si="13"/>
        <v>25.127099999999999</v>
      </c>
      <c r="K305" s="126">
        <f t="shared" si="12"/>
        <v>0</v>
      </c>
    </row>
    <row r="306" spans="1:11">
      <c r="A306" s="133">
        <v>82107</v>
      </c>
      <c r="B306" s="131" t="s">
        <v>357</v>
      </c>
      <c r="C306" s="39"/>
      <c r="D306" s="39"/>
      <c r="E306" s="125"/>
      <c r="F306" s="125"/>
      <c r="H306" s="126">
        <f t="shared" si="14"/>
        <v>0</v>
      </c>
      <c r="J306" s="4">
        <f t="shared" si="13"/>
        <v>25.127099999999999</v>
      </c>
      <c r="K306" s="126">
        <f t="shared" si="12"/>
        <v>0</v>
      </c>
    </row>
    <row r="307" spans="1:11">
      <c r="A307" s="133">
        <v>82108</v>
      </c>
      <c r="B307" s="38" t="s">
        <v>358</v>
      </c>
      <c r="C307" s="39"/>
      <c r="D307" s="39"/>
      <c r="E307" s="125"/>
      <c r="F307" s="125"/>
      <c r="H307" s="126">
        <f t="shared" si="14"/>
        <v>0</v>
      </c>
      <c r="J307" s="4">
        <f t="shared" si="13"/>
        <v>25.127099999999999</v>
      </c>
      <c r="K307" s="126">
        <f t="shared" si="12"/>
        <v>0</v>
      </c>
    </row>
    <row r="308" spans="1:11">
      <c r="A308" s="133">
        <v>82201</v>
      </c>
      <c r="B308" s="131" t="s">
        <v>360</v>
      </c>
      <c r="C308" s="39"/>
      <c r="D308" s="39"/>
      <c r="E308" s="125"/>
      <c r="F308" s="125"/>
      <c r="H308" s="126">
        <f t="shared" si="14"/>
        <v>0</v>
      </c>
      <c r="J308" s="4">
        <f t="shared" si="13"/>
        <v>25.127099999999999</v>
      </c>
      <c r="K308" s="126">
        <f t="shared" si="12"/>
        <v>0</v>
      </c>
    </row>
    <row r="309" spans="1:11">
      <c r="A309" s="133">
        <v>82202</v>
      </c>
      <c r="B309" s="131" t="s">
        <v>361</v>
      </c>
      <c r="C309" s="39"/>
      <c r="D309" s="39"/>
      <c r="E309" s="125"/>
      <c r="F309" s="125"/>
      <c r="H309" s="126">
        <f t="shared" si="14"/>
        <v>0</v>
      </c>
      <c r="J309" s="4">
        <f t="shared" si="13"/>
        <v>25.127099999999999</v>
      </c>
      <c r="K309" s="126">
        <f t="shared" si="12"/>
        <v>0</v>
      </c>
    </row>
    <row r="310" spans="1:11">
      <c r="A310" s="133">
        <v>82203</v>
      </c>
      <c r="B310" s="131" t="s">
        <v>362</v>
      </c>
      <c r="C310" s="39"/>
      <c r="D310" s="39"/>
      <c r="E310" s="125"/>
      <c r="F310" s="125"/>
      <c r="H310" s="126">
        <f t="shared" si="14"/>
        <v>0</v>
      </c>
      <c r="J310" s="4">
        <f t="shared" si="13"/>
        <v>25.127099999999999</v>
      </c>
      <c r="K310" s="126">
        <f t="shared" si="12"/>
        <v>0</v>
      </c>
    </row>
    <row r="311" spans="1:11">
      <c r="A311" s="133">
        <v>82204</v>
      </c>
      <c r="B311" s="131" t="s">
        <v>363</v>
      </c>
      <c r="C311" s="39"/>
      <c r="D311" s="39"/>
      <c r="E311" s="125"/>
      <c r="F311" s="125"/>
      <c r="H311" s="126">
        <f t="shared" si="14"/>
        <v>0</v>
      </c>
      <c r="J311" s="4">
        <f t="shared" si="13"/>
        <v>25.127099999999999</v>
      </c>
      <c r="K311" s="126">
        <f t="shared" si="12"/>
        <v>0</v>
      </c>
    </row>
    <row r="312" spans="1:11">
      <c r="A312" s="133">
        <v>82205</v>
      </c>
      <c r="B312" s="131" t="s">
        <v>364</v>
      </c>
      <c r="C312" s="39"/>
      <c r="D312" s="39"/>
      <c r="E312" s="125"/>
      <c r="F312" s="125"/>
      <c r="H312" s="126">
        <f t="shared" si="14"/>
        <v>0</v>
      </c>
      <c r="J312" s="4">
        <f t="shared" si="13"/>
        <v>25.127099999999999</v>
      </c>
      <c r="K312" s="126">
        <f t="shared" si="12"/>
        <v>0</v>
      </c>
    </row>
    <row r="313" spans="1:11">
      <c r="A313" s="133">
        <v>82600</v>
      </c>
      <c r="B313" s="38" t="s">
        <v>365</v>
      </c>
      <c r="C313" s="39"/>
      <c r="D313" s="39"/>
      <c r="E313" s="125"/>
      <c r="F313" s="125"/>
      <c r="H313" s="126">
        <f t="shared" si="14"/>
        <v>0</v>
      </c>
      <c r="J313" s="4">
        <f t="shared" si="13"/>
        <v>25.127099999999999</v>
      </c>
      <c r="K313" s="126">
        <f t="shared" si="12"/>
        <v>0</v>
      </c>
    </row>
    <row r="314" spans="1:11">
      <c r="A314" s="133">
        <v>82601</v>
      </c>
      <c r="B314" s="38" t="s">
        <v>366</v>
      </c>
      <c r="C314" s="39"/>
      <c r="D314" s="39"/>
      <c r="E314" s="125"/>
      <c r="F314" s="125"/>
      <c r="H314" s="126">
        <f t="shared" si="14"/>
        <v>0</v>
      </c>
      <c r="J314" s="4">
        <f t="shared" si="13"/>
        <v>25.127099999999999</v>
      </c>
      <c r="K314" s="126">
        <f t="shared" si="12"/>
        <v>0</v>
      </c>
    </row>
    <row r="315" spans="1:11">
      <c r="A315" s="133">
        <v>82602</v>
      </c>
      <c r="B315" s="38" t="s">
        <v>367</v>
      </c>
      <c r="C315" s="39"/>
      <c r="D315" s="39"/>
      <c r="E315" s="125"/>
      <c r="F315" s="125"/>
      <c r="H315" s="126">
        <f t="shared" si="14"/>
        <v>0</v>
      </c>
      <c r="J315" s="4">
        <f t="shared" si="13"/>
        <v>25.127099999999999</v>
      </c>
      <c r="K315" s="126">
        <f t="shared" si="12"/>
        <v>0</v>
      </c>
    </row>
    <row r="316" spans="1:11">
      <c r="A316" s="133">
        <v>82603</v>
      </c>
      <c r="B316" s="38" t="s">
        <v>368</v>
      </c>
      <c r="C316" s="39"/>
      <c r="D316" s="39"/>
      <c r="E316" s="125"/>
      <c r="F316" s="125"/>
      <c r="H316" s="126">
        <f t="shared" si="14"/>
        <v>0</v>
      </c>
      <c r="J316" s="4">
        <f t="shared" si="13"/>
        <v>25.127099999999999</v>
      </c>
      <c r="K316" s="126">
        <f t="shared" si="12"/>
        <v>0</v>
      </c>
    </row>
    <row r="317" spans="1:11">
      <c r="A317" s="133">
        <v>82604</v>
      </c>
      <c r="B317" s="38" t="s">
        <v>369</v>
      </c>
      <c r="C317" s="39"/>
      <c r="D317" s="39"/>
      <c r="E317" s="125"/>
      <c r="F317" s="125"/>
      <c r="H317" s="126">
        <f t="shared" si="14"/>
        <v>0</v>
      </c>
      <c r="J317" s="4">
        <f t="shared" si="13"/>
        <v>25.127099999999999</v>
      </c>
      <c r="K317" s="126">
        <f t="shared" si="12"/>
        <v>0</v>
      </c>
    </row>
    <row r="318" spans="1:11">
      <c r="A318" s="133">
        <v>82605</v>
      </c>
      <c r="B318" s="38" t="s">
        <v>370</v>
      </c>
      <c r="C318" s="39"/>
      <c r="D318" s="39"/>
      <c r="E318" s="125"/>
      <c r="F318" s="125"/>
      <c r="H318" s="126">
        <f t="shared" si="14"/>
        <v>0</v>
      </c>
      <c r="J318" s="4">
        <f t="shared" si="13"/>
        <v>25.127099999999999</v>
      </c>
      <c r="K318" s="126">
        <f t="shared" si="12"/>
        <v>0</v>
      </c>
    </row>
    <row r="319" spans="1:11">
      <c r="A319" s="133">
        <v>82606</v>
      </c>
      <c r="B319" s="131" t="s">
        <v>371</v>
      </c>
      <c r="C319" s="39"/>
      <c r="D319" s="39"/>
      <c r="E319" s="125"/>
      <c r="F319" s="125"/>
      <c r="H319" s="126">
        <f t="shared" si="14"/>
        <v>0</v>
      </c>
      <c r="J319" s="4">
        <f t="shared" si="13"/>
        <v>25.127099999999999</v>
      </c>
      <c r="K319" s="126">
        <f t="shared" si="12"/>
        <v>0</v>
      </c>
    </row>
    <row r="320" spans="1:11">
      <c r="A320" s="133">
        <v>82607</v>
      </c>
      <c r="B320" s="131" t="s">
        <v>372</v>
      </c>
      <c r="C320" s="39"/>
      <c r="D320" s="39"/>
      <c r="E320" s="125"/>
      <c r="F320" s="125"/>
      <c r="H320" s="126">
        <f t="shared" si="14"/>
        <v>0</v>
      </c>
      <c r="J320" s="4">
        <f t="shared" si="13"/>
        <v>25.127099999999999</v>
      </c>
      <c r="K320" s="126">
        <f t="shared" si="12"/>
        <v>0</v>
      </c>
    </row>
    <row r="321" spans="1:11">
      <c r="A321" s="133">
        <v>82700</v>
      </c>
      <c r="B321" s="38" t="s">
        <v>373</v>
      </c>
      <c r="C321" s="39"/>
      <c r="D321" s="39"/>
      <c r="E321" s="125"/>
      <c r="F321" s="125"/>
      <c r="H321" s="126">
        <f t="shared" si="14"/>
        <v>0</v>
      </c>
      <c r="J321" s="4">
        <f t="shared" si="13"/>
        <v>25.127099999999999</v>
      </c>
      <c r="K321" s="126">
        <f t="shared" si="12"/>
        <v>0</v>
      </c>
    </row>
    <row r="322" spans="1:11">
      <c r="A322" s="133">
        <v>82701</v>
      </c>
      <c r="B322" s="38" t="s">
        <v>374</v>
      </c>
      <c r="C322" s="39"/>
      <c r="D322" s="39"/>
      <c r="E322" s="125"/>
      <c r="F322" s="125"/>
      <c r="H322" s="126">
        <f t="shared" si="14"/>
        <v>0</v>
      </c>
      <c r="J322" s="4">
        <f t="shared" si="13"/>
        <v>25.127099999999999</v>
      </c>
      <c r="K322" s="126">
        <f t="shared" si="12"/>
        <v>0</v>
      </c>
    </row>
    <row r="323" spans="1:11">
      <c r="A323" s="133">
        <v>82702</v>
      </c>
      <c r="B323" s="38" t="s">
        <v>375</v>
      </c>
      <c r="C323" s="39"/>
      <c r="D323" s="39"/>
      <c r="E323" s="125"/>
      <c r="F323" s="125"/>
      <c r="H323" s="126">
        <f t="shared" si="14"/>
        <v>0</v>
      </c>
      <c r="J323" s="4">
        <f t="shared" si="13"/>
        <v>25.127099999999999</v>
      </c>
      <c r="K323" s="126">
        <f t="shared" si="12"/>
        <v>0</v>
      </c>
    </row>
    <row r="324" spans="1:11">
      <c r="A324" s="133">
        <v>82703</v>
      </c>
      <c r="B324" s="38" t="s">
        <v>376</v>
      </c>
      <c r="C324" s="39"/>
      <c r="D324" s="39"/>
      <c r="E324" s="125"/>
      <c r="F324" s="125"/>
      <c r="H324" s="126">
        <f t="shared" si="14"/>
        <v>0</v>
      </c>
      <c r="J324" s="4">
        <f t="shared" si="13"/>
        <v>25.127099999999999</v>
      </c>
      <c r="K324" s="126">
        <f t="shared" si="12"/>
        <v>0</v>
      </c>
    </row>
    <row r="325" spans="1:11">
      <c r="A325" s="133">
        <v>82704</v>
      </c>
      <c r="B325" s="38" t="s">
        <v>377</v>
      </c>
      <c r="C325" s="39"/>
      <c r="D325" s="39"/>
      <c r="E325" s="125"/>
      <c r="F325" s="125"/>
      <c r="H325" s="126">
        <f t="shared" si="14"/>
        <v>0</v>
      </c>
      <c r="J325" s="4">
        <f t="shared" si="13"/>
        <v>25.127099999999999</v>
      </c>
      <c r="K325" s="126">
        <f t="shared" si="12"/>
        <v>0</v>
      </c>
    </row>
    <row r="326" spans="1:11">
      <c r="A326" s="133">
        <v>82705</v>
      </c>
      <c r="B326" s="38" t="s">
        <v>378</v>
      </c>
      <c r="C326" s="39"/>
      <c r="D326" s="39"/>
      <c r="E326" s="125"/>
      <c r="F326" s="125"/>
      <c r="H326" s="126">
        <f t="shared" si="14"/>
        <v>0</v>
      </c>
      <c r="J326" s="4">
        <f t="shared" si="13"/>
        <v>25.127099999999999</v>
      </c>
      <c r="K326" s="126">
        <f t="shared" si="12"/>
        <v>0</v>
      </c>
    </row>
    <row r="327" spans="1:11">
      <c r="A327" s="133">
        <v>82706</v>
      </c>
      <c r="B327" s="38" t="s">
        <v>379</v>
      </c>
      <c r="C327" s="39"/>
      <c r="D327" s="39"/>
      <c r="E327" s="125"/>
      <c r="F327" s="125"/>
      <c r="H327" s="126">
        <f t="shared" si="14"/>
        <v>0</v>
      </c>
      <c r="J327" s="4">
        <f t="shared" si="13"/>
        <v>25.127099999999999</v>
      </c>
      <c r="K327" s="126">
        <f t="shared" si="12"/>
        <v>0</v>
      </c>
    </row>
    <row r="328" spans="1:11">
      <c r="A328" s="134">
        <v>83006</v>
      </c>
      <c r="B328" s="38" t="s">
        <v>380</v>
      </c>
      <c r="C328" s="39"/>
      <c r="D328" s="39"/>
      <c r="E328" s="125"/>
      <c r="F328" s="125"/>
      <c r="H328" s="126">
        <f t="shared" si="14"/>
        <v>0</v>
      </c>
      <c r="J328" s="4">
        <f t="shared" si="13"/>
        <v>25.127099999999999</v>
      </c>
      <c r="K328" s="126">
        <f t="shared" ref="K328:K391" si="15">ROUND(H328*J328,2)</f>
        <v>0</v>
      </c>
    </row>
    <row r="329" spans="1:11">
      <c r="A329" s="133">
        <v>84100</v>
      </c>
      <c r="B329" s="38" t="s">
        <v>381</v>
      </c>
      <c r="C329" s="39"/>
      <c r="D329" s="39"/>
      <c r="E329" s="125"/>
      <c r="F329" s="125"/>
      <c r="H329" s="126">
        <f t="shared" si="14"/>
        <v>0</v>
      </c>
      <c r="J329" s="4">
        <f t="shared" ref="J329:J392" si="16">J328</f>
        <v>25.127099999999999</v>
      </c>
      <c r="K329" s="126">
        <f t="shared" si="15"/>
        <v>0</v>
      </c>
    </row>
    <row r="330" spans="1:11">
      <c r="A330" s="133">
        <v>84101</v>
      </c>
      <c r="B330" s="38" t="s">
        <v>382</v>
      </c>
      <c r="C330" s="39"/>
      <c r="D330" s="39"/>
      <c r="E330" s="125"/>
      <c r="F330" s="125"/>
      <c r="H330" s="126">
        <f t="shared" si="14"/>
        <v>0</v>
      </c>
      <c r="J330" s="4">
        <f t="shared" si="16"/>
        <v>25.127099999999999</v>
      </c>
      <c r="K330" s="126">
        <f t="shared" si="15"/>
        <v>0</v>
      </c>
    </row>
    <row r="331" spans="1:11">
      <c r="A331" s="133">
        <v>84102</v>
      </c>
      <c r="B331" s="38" t="s">
        <v>383</v>
      </c>
      <c r="C331" s="39"/>
      <c r="D331" s="39"/>
      <c r="E331" s="125"/>
      <c r="F331" s="125"/>
      <c r="H331" s="126">
        <f t="shared" si="14"/>
        <v>0</v>
      </c>
      <c r="J331" s="4">
        <f t="shared" si="16"/>
        <v>25.127099999999999</v>
      </c>
      <c r="K331" s="126">
        <f t="shared" si="15"/>
        <v>0</v>
      </c>
    </row>
    <row r="332" spans="1:11">
      <c r="A332" s="133">
        <v>84103</v>
      </c>
      <c r="B332" s="38" t="s">
        <v>384</v>
      </c>
      <c r="C332" s="39"/>
      <c r="D332" s="39"/>
      <c r="E332" s="125"/>
      <c r="F332" s="125"/>
      <c r="H332" s="126">
        <f t="shared" si="14"/>
        <v>0</v>
      </c>
      <c r="J332" s="4">
        <f t="shared" si="16"/>
        <v>25.127099999999999</v>
      </c>
      <c r="K332" s="126">
        <f t="shared" si="15"/>
        <v>0</v>
      </c>
    </row>
    <row r="333" spans="1:11">
      <c r="A333" s="133">
        <v>84104</v>
      </c>
      <c r="B333" s="38" t="s">
        <v>385</v>
      </c>
      <c r="C333" s="39"/>
      <c r="D333" s="39"/>
      <c r="E333" s="125"/>
      <c r="F333" s="125"/>
      <c r="H333" s="126">
        <f t="shared" si="14"/>
        <v>0</v>
      </c>
      <c r="J333" s="4">
        <f t="shared" si="16"/>
        <v>25.127099999999999</v>
      </c>
      <c r="K333" s="126">
        <f t="shared" si="15"/>
        <v>0</v>
      </c>
    </row>
    <row r="334" spans="1:11">
      <c r="A334" s="133">
        <v>84201</v>
      </c>
      <c r="B334" s="38" t="s">
        <v>343</v>
      </c>
      <c r="C334" s="39"/>
      <c r="D334" s="39"/>
      <c r="E334" s="125"/>
      <c r="F334" s="125"/>
      <c r="H334" s="126">
        <f t="shared" si="14"/>
        <v>0</v>
      </c>
      <c r="J334" s="4">
        <f t="shared" si="16"/>
        <v>25.127099999999999</v>
      </c>
      <c r="K334" s="126">
        <f t="shared" si="15"/>
        <v>0</v>
      </c>
    </row>
    <row r="335" spans="1:11">
      <c r="A335" s="133">
        <v>84202</v>
      </c>
      <c r="B335" s="38" t="s">
        <v>344</v>
      </c>
      <c r="C335" s="39"/>
      <c r="D335" s="39"/>
      <c r="E335" s="125"/>
      <c r="F335" s="125"/>
      <c r="H335" s="126">
        <f t="shared" ref="H335:H398" si="17">ROUND(C335-D335+E335-F335,2)</f>
        <v>0</v>
      </c>
      <c r="J335" s="4">
        <f t="shared" si="16"/>
        <v>25.127099999999999</v>
      </c>
      <c r="K335" s="126">
        <f t="shared" si="15"/>
        <v>0</v>
      </c>
    </row>
    <row r="336" spans="1:11">
      <c r="A336" s="133">
        <v>84203</v>
      </c>
      <c r="B336" s="38" t="s">
        <v>345</v>
      </c>
      <c r="C336" s="39"/>
      <c r="D336" s="39"/>
      <c r="E336" s="125"/>
      <c r="F336" s="125"/>
      <c r="H336" s="126">
        <f t="shared" si="17"/>
        <v>0</v>
      </c>
      <c r="J336" s="4">
        <f t="shared" si="16"/>
        <v>25.127099999999999</v>
      </c>
      <c r="K336" s="126">
        <f t="shared" si="15"/>
        <v>0</v>
      </c>
    </row>
    <row r="337" spans="1:11">
      <c r="A337" s="133">
        <v>84204</v>
      </c>
      <c r="B337" s="38" t="s">
        <v>346</v>
      </c>
      <c r="C337" s="39"/>
      <c r="D337" s="39"/>
      <c r="E337" s="125"/>
      <c r="F337" s="125"/>
      <c r="H337" s="126">
        <f t="shared" si="17"/>
        <v>0</v>
      </c>
      <c r="J337" s="4">
        <f t="shared" si="16"/>
        <v>25.127099999999999</v>
      </c>
      <c r="K337" s="126">
        <f t="shared" si="15"/>
        <v>0</v>
      </c>
    </row>
    <row r="338" spans="1:11">
      <c r="A338" s="133">
        <v>84205</v>
      </c>
      <c r="B338" s="38" t="s">
        <v>386</v>
      </c>
      <c r="C338" s="39"/>
      <c r="D338" s="39"/>
      <c r="E338" s="125"/>
      <c r="F338" s="125"/>
      <c r="H338" s="126">
        <f t="shared" si="17"/>
        <v>0</v>
      </c>
      <c r="J338" s="4">
        <f t="shared" si="16"/>
        <v>25.127099999999999</v>
      </c>
      <c r="K338" s="126">
        <f t="shared" si="15"/>
        <v>0</v>
      </c>
    </row>
    <row r="339" spans="1:11">
      <c r="A339" s="133">
        <v>84206</v>
      </c>
      <c r="B339" s="38" t="s">
        <v>387</v>
      </c>
      <c r="C339" s="39"/>
      <c r="D339" s="39"/>
      <c r="E339" s="125"/>
      <c r="F339" s="125"/>
      <c r="H339" s="126">
        <f t="shared" si="17"/>
        <v>0</v>
      </c>
      <c r="J339" s="4">
        <f t="shared" si="16"/>
        <v>25.127099999999999</v>
      </c>
      <c r="K339" s="126">
        <f t="shared" si="15"/>
        <v>0</v>
      </c>
    </row>
    <row r="340" spans="1:11">
      <c r="A340" s="133">
        <v>84207</v>
      </c>
      <c r="B340" s="38" t="s">
        <v>388</v>
      </c>
      <c r="C340" s="39"/>
      <c r="D340" s="39"/>
      <c r="E340" s="125"/>
      <c r="F340" s="125"/>
      <c r="H340" s="126">
        <f t="shared" si="17"/>
        <v>0</v>
      </c>
      <c r="J340" s="4">
        <f t="shared" si="16"/>
        <v>25.127099999999999</v>
      </c>
      <c r="K340" s="126">
        <f t="shared" si="15"/>
        <v>0</v>
      </c>
    </row>
    <row r="341" spans="1:11">
      <c r="A341" s="133">
        <v>84300</v>
      </c>
      <c r="B341" s="38" t="s">
        <v>389</v>
      </c>
      <c r="C341" s="39"/>
      <c r="D341" s="39"/>
      <c r="E341" s="125"/>
      <c r="F341" s="125"/>
      <c r="H341" s="126">
        <f t="shared" si="17"/>
        <v>0</v>
      </c>
      <c r="J341" s="4">
        <f t="shared" si="16"/>
        <v>25.127099999999999</v>
      </c>
      <c r="K341" s="126">
        <f t="shared" si="15"/>
        <v>0</v>
      </c>
    </row>
    <row r="342" spans="1:11">
      <c r="A342" s="133">
        <v>85001</v>
      </c>
      <c r="B342" s="131" t="s">
        <v>390</v>
      </c>
      <c r="C342" s="39"/>
      <c r="D342" s="39"/>
      <c r="E342" s="125"/>
      <c r="F342" s="125"/>
      <c r="H342" s="126">
        <f t="shared" si="17"/>
        <v>0</v>
      </c>
      <c r="J342" s="4">
        <f t="shared" si="16"/>
        <v>25.127099999999999</v>
      </c>
      <c r="K342" s="126">
        <f t="shared" si="15"/>
        <v>0</v>
      </c>
    </row>
    <row r="343" spans="1:11">
      <c r="A343" s="133">
        <v>85002</v>
      </c>
      <c r="B343" s="131" t="s">
        <v>391</v>
      </c>
      <c r="C343" s="39"/>
      <c r="D343" s="39"/>
      <c r="E343" s="125"/>
      <c r="F343" s="125"/>
      <c r="H343" s="126">
        <f t="shared" si="17"/>
        <v>0</v>
      </c>
      <c r="J343" s="4">
        <f t="shared" si="16"/>
        <v>25.127099999999999</v>
      </c>
      <c r="K343" s="126">
        <f t="shared" si="15"/>
        <v>0</v>
      </c>
    </row>
    <row r="344" spans="1:11">
      <c r="A344" s="133">
        <v>91001</v>
      </c>
      <c r="B344" s="38" t="s">
        <v>400</v>
      </c>
      <c r="C344" s="39">
        <v>321340</v>
      </c>
      <c r="D344" s="39"/>
      <c r="E344" s="125"/>
      <c r="F344" s="125"/>
      <c r="H344" s="126">
        <f t="shared" si="17"/>
        <v>321340</v>
      </c>
      <c r="J344" s="4">
        <f t="shared" si="16"/>
        <v>25.127099999999999</v>
      </c>
      <c r="K344" s="126">
        <f t="shared" si="15"/>
        <v>8074342.3099999996</v>
      </c>
    </row>
    <row r="345" spans="1:11">
      <c r="A345" s="133">
        <v>91002</v>
      </c>
      <c r="B345" s="38" t="s">
        <v>401</v>
      </c>
      <c r="C345" s="39">
        <v>90287.4</v>
      </c>
      <c r="D345" s="39"/>
      <c r="E345" s="125"/>
      <c r="F345" s="125"/>
      <c r="H345" s="126">
        <f t="shared" si="17"/>
        <v>90287.4</v>
      </c>
      <c r="J345" s="4">
        <f t="shared" si="16"/>
        <v>25.127099999999999</v>
      </c>
      <c r="K345" s="126">
        <f t="shared" si="15"/>
        <v>2268660.5299999998</v>
      </c>
    </row>
    <row r="346" spans="1:11">
      <c r="A346" s="133">
        <v>91003</v>
      </c>
      <c r="B346" s="38" t="s">
        <v>402</v>
      </c>
      <c r="C346" s="39">
        <v>9900</v>
      </c>
      <c r="D346" s="39"/>
      <c r="E346" s="125"/>
      <c r="F346" s="125"/>
      <c r="H346" s="126">
        <f t="shared" si="17"/>
        <v>9900</v>
      </c>
      <c r="J346" s="4">
        <f t="shared" si="16"/>
        <v>25.127099999999999</v>
      </c>
      <c r="K346" s="126">
        <f t="shared" si="15"/>
        <v>248758.29</v>
      </c>
    </row>
    <row r="347" spans="1:11">
      <c r="A347" s="133">
        <v>91004</v>
      </c>
      <c r="B347" s="131" t="s">
        <v>403</v>
      </c>
      <c r="C347" s="39">
        <v>2905.02</v>
      </c>
      <c r="D347" s="39"/>
      <c r="E347" s="125"/>
      <c r="F347" s="125"/>
      <c r="H347" s="126">
        <f t="shared" si="17"/>
        <v>2905.02</v>
      </c>
      <c r="J347" s="4">
        <f t="shared" si="16"/>
        <v>25.127099999999999</v>
      </c>
      <c r="K347" s="126">
        <f t="shared" si="15"/>
        <v>72994.73</v>
      </c>
    </row>
    <row r="348" spans="1:11">
      <c r="A348" s="133">
        <v>91005</v>
      </c>
      <c r="B348" s="131" t="s">
        <v>404</v>
      </c>
      <c r="C348" s="39"/>
      <c r="D348" s="39"/>
      <c r="E348" s="125"/>
      <c r="F348" s="125"/>
      <c r="H348" s="126">
        <f t="shared" si="17"/>
        <v>0</v>
      </c>
      <c r="J348" s="4">
        <f t="shared" si="16"/>
        <v>25.127099999999999</v>
      </c>
      <c r="K348" s="126">
        <f t="shared" si="15"/>
        <v>0</v>
      </c>
    </row>
    <row r="349" spans="1:11">
      <c r="A349" s="133">
        <v>91006</v>
      </c>
      <c r="B349" s="131" t="s">
        <v>405</v>
      </c>
      <c r="C349" s="39">
        <v>5442.47</v>
      </c>
      <c r="D349" s="39"/>
      <c r="E349" s="125"/>
      <c r="F349" s="125"/>
      <c r="H349" s="126">
        <f t="shared" si="17"/>
        <v>5442.47</v>
      </c>
      <c r="J349" s="4">
        <f t="shared" si="16"/>
        <v>25.127099999999999</v>
      </c>
      <c r="K349" s="126">
        <f t="shared" si="15"/>
        <v>136753.49</v>
      </c>
    </row>
    <row r="350" spans="1:11">
      <c r="A350" s="133">
        <v>91007</v>
      </c>
      <c r="B350" s="131" t="s">
        <v>406</v>
      </c>
      <c r="C350" s="39">
        <v>7430.24</v>
      </c>
      <c r="D350" s="39"/>
      <c r="E350" s="125"/>
      <c r="F350" s="125"/>
      <c r="H350" s="126">
        <f t="shared" si="17"/>
        <v>7430.24</v>
      </c>
      <c r="J350" s="4">
        <f t="shared" si="16"/>
        <v>25.127099999999999</v>
      </c>
      <c r="K350" s="126">
        <f t="shared" si="15"/>
        <v>186700.38</v>
      </c>
    </row>
    <row r="351" spans="1:11">
      <c r="A351" s="133">
        <v>91008</v>
      </c>
      <c r="B351" s="131" t="s">
        <v>407</v>
      </c>
      <c r="C351" s="39">
        <v>1825.57</v>
      </c>
      <c r="D351" s="39"/>
      <c r="E351" s="125"/>
      <c r="F351" s="125"/>
      <c r="H351" s="126">
        <f t="shared" si="17"/>
        <v>1825.57</v>
      </c>
      <c r="J351" s="4">
        <f t="shared" si="16"/>
        <v>25.127099999999999</v>
      </c>
      <c r="K351" s="126">
        <f t="shared" si="15"/>
        <v>45871.28</v>
      </c>
    </row>
    <row r="352" spans="1:11">
      <c r="A352" s="133">
        <v>91009</v>
      </c>
      <c r="B352" s="131" t="s">
        <v>408</v>
      </c>
      <c r="C352" s="39"/>
      <c r="D352" s="39"/>
      <c r="E352" s="125"/>
      <c r="F352" s="125"/>
      <c r="H352" s="126">
        <f t="shared" si="17"/>
        <v>0</v>
      </c>
      <c r="J352" s="4">
        <f t="shared" si="16"/>
        <v>25.127099999999999</v>
      </c>
      <c r="K352" s="126">
        <f t="shared" si="15"/>
        <v>0</v>
      </c>
    </row>
    <row r="353" spans="1:11">
      <c r="A353" s="133">
        <v>91010</v>
      </c>
      <c r="B353" s="131" t="s">
        <v>487</v>
      </c>
      <c r="C353" s="39"/>
      <c r="D353" s="39"/>
      <c r="E353" s="125"/>
      <c r="F353" s="125"/>
      <c r="H353" s="126">
        <f t="shared" si="17"/>
        <v>0</v>
      </c>
      <c r="J353" s="4">
        <f t="shared" si="16"/>
        <v>25.127099999999999</v>
      </c>
      <c r="K353" s="126">
        <f t="shared" si="15"/>
        <v>0</v>
      </c>
    </row>
    <row r="354" spans="1:11">
      <c r="A354" s="133">
        <v>91011</v>
      </c>
      <c r="B354" s="131" t="s">
        <v>410</v>
      </c>
      <c r="C354" s="39"/>
      <c r="D354" s="39"/>
      <c r="E354" s="125"/>
      <c r="F354" s="125"/>
      <c r="H354" s="126">
        <f t="shared" si="17"/>
        <v>0</v>
      </c>
      <c r="J354" s="4">
        <f t="shared" si="16"/>
        <v>25.127099999999999</v>
      </c>
      <c r="K354" s="126">
        <f t="shared" si="15"/>
        <v>0</v>
      </c>
    </row>
    <row r="355" spans="1:11">
      <c r="A355" s="133">
        <v>91012</v>
      </c>
      <c r="B355" s="38" t="s">
        <v>252</v>
      </c>
      <c r="C355" s="39"/>
      <c r="D355" s="39"/>
      <c r="E355" s="125"/>
      <c r="F355" s="125"/>
      <c r="H355" s="126">
        <f t="shared" si="17"/>
        <v>0</v>
      </c>
      <c r="J355" s="4">
        <f t="shared" si="16"/>
        <v>25.127099999999999</v>
      </c>
      <c r="K355" s="126">
        <f t="shared" si="15"/>
        <v>0</v>
      </c>
    </row>
    <row r="356" spans="1:11">
      <c r="A356" s="37">
        <v>91013</v>
      </c>
      <c r="B356" s="138" t="s">
        <v>411</v>
      </c>
      <c r="C356" s="39"/>
      <c r="D356" s="39"/>
      <c r="E356" s="125"/>
      <c r="F356" s="125"/>
      <c r="H356" s="126">
        <f t="shared" si="17"/>
        <v>0</v>
      </c>
      <c r="J356" s="4">
        <f t="shared" si="16"/>
        <v>25.127099999999999</v>
      </c>
      <c r="K356" s="126">
        <f t="shared" si="15"/>
        <v>0</v>
      </c>
    </row>
    <row r="357" spans="1:11">
      <c r="A357" s="133">
        <v>91200</v>
      </c>
      <c r="B357" s="131" t="s">
        <v>412</v>
      </c>
      <c r="C357" s="39">
        <v>28552</v>
      </c>
      <c r="D357" s="39"/>
      <c r="E357" s="125"/>
      <c r="F357" s="125"/>
      <c r="H357" s="126">
        <f t="shared" si="17"/>
        <v>28552</v>
      </c>
      <c r="J357" s="4">
        <f t="shared" si="16"/>
        <v>25.127099999999999</v>
      </c>
      <c r="K357" s="126">
        <f t="shared" si="15"/>
        <v>717428.96</v>
      </c>
    </row>
    <row r="358" spans="1:11">
      <c r="A358" s="133">
        <v>91201</v>
      </c>
      <c r="B358" s="131" t="s">
        <v>413</v>
      </c>
      <c r="C358" s="39">
        <v>421</v>
      </c>
      <c r="D358" s="39"/>
      <c r="E358" s="125"/>
      <c r="F358" s="125"/>
      <c r="H358" s="126">
        <f t="shared" si="17"/>
        <v>421</v>
      </c>
      <c r="J358" s="4">
        <f t="shared" si="16"/>
        <v>25.127099999999999</v>
      </c>
      <c r="K358" s="126">
        <f t="shared" si="15"/>
        <v>10578.51</v>
      </c>
    </row>
    <row r="359" spans="1:11">
      <c r="A359" s="133">
        <v>91202</v>
      </c>
      <c r="B359" s="131" t="s">
        <v>414</v>
      </c>
      <c r="C359" s="39">
        <v>3400</v>
      </c>
      <c r="D359" s="39"/>
      <c r="E359" s="125"/>
      <c r="F359" s="125"/>
      <c r="H359" s="126">
        <f t="shared" si="17"/>
        <v>3400</v>
      </c>
      <c r="J359" s="4">
        <f t="shared" si="16"/>
        <v>25.127099999999999</v>
      </c>
      <c r="K359" s="126">
        <f t="shared" si="15"/>
        <v>85432.14</v>
      </c>
    </row>
    <row r="360" spans="1:11">
      <c r="A360" s="133">
        <v>92001</v>
      </c>
      <c r="B360" s="131" t="s">
        <v>415</v>
      </c>
      <c r="C360" s="39"/>
      <c r="D360" s="39"/>
      <c r="E360" s="125"/>
      <c r="F360" s="125"/>
      <c r="H360" s="126">
        <f t="shared" si="17"/>
        <v>0</v>
      </c>
      <c r="J360" s="4">
        <f t="shared" si="16"/>
        <v>25.127099999999999</v>
      </c>
      <c r="K360" s="126">
        <f t="shared" si="15"/>
        <v>0</v>
      </c>
    </row>
    <row r="361" spans="1:11">
      <c r="A361" s="133">
        <v>92002</v>
      </c>
      <c r="B361" s="131" t="s">
        <v>416</v>
      </c>
      <c r="C361" s="39"/>
      <c r="D361" s="39"/>
      <c r="E361" s="125"/>
      <c r="F361" s="125"/>
      <c r="H361" s="126">
        <f t="shared" si="17"/>
        <v>0</v>
      </c>
      <c r="J361" s="4">
        <f t="shared" si="16"/>
        <v>25.127099999999999</v>
      </c>
      <c r="K361" s="126">
        <f t="shared" si="15"/>
        <v>0</v>
      </c>
    </row>
    <row r="362" spans="1:11">
      <c r="A362" s="133">
        <v>92003</v>
      </c>
      <c r="B362" s="131" t="s">
        <v>417</v>
      </c>
      <c r="C362" s="39"/>
      <c r="D362" s="39"/>
      <c r="E362" s="125"/>
      <c r="F362" s="125"/>
      <c r="H362" s="126">
        <f t="shared" si="17"/>
        <v>0</v>
      </c>
      <c r="J362" s="4">
        <f t="shared" si="16"/>
        <v>25.127099999999999</v>
      </c>
      <c r="K362" s="126">
        <f t="shared" si="15"/>
        <v>0</v>
      </c>
    </row>
    <row r="363" spans="1:11">
      <c r="A363" s="133">
        <v>92004</v>
      </c>
      <c r="B363" s="131" t="s">
        <v>418</v>
      </c>
      <c r="C363" s="39"/>
      <c r="D363" s="39"/>
      <c r="E363" s="125"/>
      <c r="F363" s="125"/>
      <c r="H363" s="126">
        <f t="shared" si="17"/>
        <v>0</v>
      </c>
      <c r="J363" s="4">
        <f t="shared" si="16"/>
        <v>25.127099999999999</v>
      </c>
      <c r="K363" s="126">
        <f t="shared" si="15"/>
        <v>0</v>
      </c>
    </row>
    <row r="364" spans="1:11">
      <c r="A364" s="133">
        <v>92005</v>
      </c>
      <c r="B364" s="131" t="s">
        <v>419</v>
      </c>
      <c r="C364" s="39"/>
      <c r="D364" s="39"/>
      <c r="E364" s="125"/>
      <c r="F364" s="125"/>
      <c r="H364" s="126">
        <f t="shared" si="17"/>
        <v>0</v>
      </c>
      <c r="J364" s="4">
        <f t="shared" si="16"/>
        <v>25.127099999999999</v>
      </c>
      <c r="K364" s="126">
        <f t="shared" si="15"/>
        <v>0</v>
      </c>
    </row>
    <row r="365" spans="1:11">
      <c r="A365" s="133">
        <v>92006</v>
      </c>
      <c r="B365" s="131" t="s">
        <v>420</v>
      </c>
      <c r="C365" s="39"/>
      <c r="D365" s="39"/>
      <c r="E365" s="125"/>
      <c r="F365" s="125"/>
      <c r="H365" s="126">
        <f t="shared" si="17"/>
        <v>0</v>
      </c>
      <c r="J365" s="4">
        <f t="shared" si="16"/>
        <v>25.127099999999999</v>
      </c>
      <c r="K365" s="126">
        <f t="shared" si="15"/>
        <v>0</v>
      </c>
    </row>
    <row r="366" spans="1:11">
      <c r="A366" s="133">
        <v>92007</v>
      </c>
      <c r="B366" s="131" t="s">
        <v>421</v>
      </c>
      <c r="C366" s="39"/>
      <c r="D366" s="39"/>
      <c r="E366" s="125"/>
      <c r="F366" s="125"/>
      <c r="H366" s="126">
        <f t="shared" si="17"/>
        <v>0</v>
      </c>
      <c r="J366" s="4">
        <f t="shared" si="16"/>
        <v>25.127099999999999</v>
      </c>
      <c r="K366" s="126">
        <f t="shared" si="15"/>
        <v>0</v>
      </c>
    </row>
    <row r="367" spans="1:11">
      <c r="A367" s="133">
        <v>92008</v>
      </c>
      <c r="B367" s="131" t="s">
        <v>422</v>
      </c>
      <c r="C367" s="39"/>
      <c r="D367" s="39"/>
      <c r="E367" s="125"/>
      <c r="F367" s="125"/>
      <c r="H367" s="126">
        <f t="shared" si="17"/>
        <v>0</v>
      </c>
      <c r="J367" s="4">
        <f t="shared" si="16"/>
        <v>25.127099999999999</v>
      </c>
      <c r="K367" s="126">
        <f t="shared" si="15"/>
        <v>0</v>
      </c>
    </row>
    <row r="368" spans="1:11">
      <c r="A368" s="141">
        <v>92009</v>
      </c>
      <c r="B368" s="38" t="s">
        <v>423</v>
      </c>
      <c r="C368" s="39"/>
      <c r="D368" s="39"/>
      <c r="E368" s="125"/>
      <c r="F368" s="125"/>
      <c r="H368" s="126">
        <f t="shared" si="17"/>
        <v>0</v>
      </c>
      <c r="J368" s="4">
        <f t="shared" si="16"/>
        <v>25.127099999999999</v>
      </c>
      <c r="K368" s="126">
        <f t="shared" si="15"/>
        <v>0</v>
      </c>
    </row>
    <row r="369" spans="1:11">
      <c r="A369" s="133">
        <v>93001</v>
      </c>
      <c r="B369" s="131" t="s">
        <v>424</v>
      </c>
      <c r="C369" s="39">
        <v>3089.43</v>
      </c>
      <c r="D369" s="39"/>
      <c r="E369" s="125"/>
      <c r="F369" s="125"/>
      <c r="H369" s="126">
        <f t="shared" si="17"/>
        <v>3089.43</v>
      </c>
      <c r="J369" s="4">
        <f t="shared" si="16"/>
        <v>25.127099999999999</v>
      </c>
      <c r="K369" s="126">
        <f t="shared" si="15"/>
        <v>77628.42</v>
      </c>
    </row>
    <row r="370" spans="1:11">
      <c r="A370" s="133">
        <v>93002</v>
      </c>
      <c r="B370" s="131" t="s">
        <v>425</v>
      </c>
      <c r="C370" s="39">
        <v>858.78</v>
      </c>
      <c r="D370" s="39"/>
      <c r="E370" s="125"/>
      <c r="F370" s="125"/>
      <c r="H370" s="126">
        <f t="shared" si="17"/>
        <v>858.78</v>
      </c>
      <c r="J370" s="4">
        <f t="shared" si="16"/>
        <v>25.127099999999999</v>
      </c>
      <c r="K370" s="126">
        <f t="shared" si="15"/>
        <v>21578.65</v>
      </c>
    </row>
    <row r="371" spans="1:11">
      <c r="A371" s="133">
        <v>93003</v>
      </c>
      <c r="B371" s="131" t="s">
        <v>426</v>
      </c>
      <c r="C371" s="39">
        <v>2.08</v>
      </c>
      <c r="D371" s="39"/>
      <c r="E371" s="125"/>
      <c r="F371" s="125"/>
      <c r="H371" s="126">
        <f t="shared" si="17"/>
        <v>2.08</v>
      </c>
      <c r="J371" s="4">
        <f t="shared" si="16"/>
        <v>25.127099999999999</v>
      </c>
      <c r="K371" s="126">
        <f t="shared" si="15"/>
        <v>52.26</v>
      </c>
    </row>
    <row r="372" spans="1:11">
      <c r="A372" s="133">
        <v>93004</v>
      </c>
      <c r="B372" s="131" t="s">
        <v>427</v>
      </c>
      <c r="C372" s="39">
        <v>432</v>
      </c>
      <c r="D372" s="39"/>
      <c r="E372" s="125"/>
      <c r="F372" s="125"/>
      <c r="H372" s="126">
        <f t="shared" si="17"/>
        <v>432</v>
      </c>
      <c r="J372" s="4">
        <f t="shared" si="16"/>
        <v>25.127099999999999</v>
      </c>
      <c r="K372" s="126">
        <f t="shared" si="15"/>
        <v>10854.91</v>
      </c>
    </row>
    <row r="373" spans="1:11">
      <c r="A373" s="133">
        <v>93005</v>
      </c>
      <c r="B373" s="131" t="s">
        <v>428</v>
      </c>
      <c r="C373" s="39">
        <v>399.53</v>
      </c>
      <c r="D373" s="39"/>
      <c r="E373" s="125"/>
      <c r="F373" s="125"/>
      <c r="H373" s="126">
        <f t="shared" si="17"/>
        <v>399.53</v>
      </c>
      <c r="J373" s="4">
        <f t="shared" si="16"/>
        <v>25.127099999999999</v>
      </c>
      <c r="K373" s="126">
        <f t="shared" si="15"/>
        <v>10039.030000000001</v>
      </c>
    </row>
    <row r="374" spans="1:11">
      <c r="A374" s="136">
        <v>94001</v>
      </c>
      <c r="B374" s="137" t="s">
        <v>429</v>
      </c>
      <c r="C374" s="129">
        <v>52812.7</v>
      </c>
      <c r="D374" s="129"/>
      <c r="E374" s="129"/>
      <c r="F374" s="129"/>
      <c r="G374" s="130"/>
      <c r="H374" s="130">
        <f t="shared" si="17"/>
        <v>52812.7</v>
      </c>
      <c r="J374" s="4">
        <f t="shared" si="16"/>
        <v>25.127099999999999</v>
      </c>
      <c r="K374" s="130">
        <f t="shared" si="15"/>
        <v>1327029.99</v>
      </c>
    </row>
    <row r="375" spans="1:11">
      <c r="A375" s="133">
        <v>94002</v>
      </c>
      <c r="B375" s="131" t="s">
        <v>430</v>
      </c>
      <c r="C375" s="39"/>
      <c r="D375" s="39"/>
      <c r="E375" s="125"/>
      <c r="F375" s="125"/>
      <c r="H375" s="126">
        <f t="shared" si="17"/>
        <v>0</v>
      </c>
      <c r="J375" s="4">
        <f t="shared" si="16"/>
        <v>25.127099999999999</v>
      </c>
      <c r="K375" s="126">
        <f t="shared" si="15"/>
        <v>0</v>
      </c>
    </row>
    <row r="376" spans="1:11">
      <c r="A376" s="133">
        <v>94003</v>
      </c>
      <c r="B376" s="131" t="s">
        <v>431</v>
      </c>
      <c r="C376" s="39">
        <v>1276</v>
      </c>
      <c r="D376" s="39"/>
      <c r="E376" s="125"/>
      <c r="F376" s="125"/>
      <c r="H376" s="126">
        <f t="shared" si="17"/>
        <v>1276</v>
      </c>
      <c r="J376" s="4">
        <f t="shared" si="16"/>
        <v>25.127099999999999</v>
      </c>
      <c r="K376" s="126">
        <f t="shared" si="15"/>
        <v>32062.18</v>
      </c>
    </row>
    <row r="377" spans="1:11">
      <c r="A377" s="133">
        <v>94004</v>
      </c>
      <c r="B377" s="131" t="s">
        <v>432</v>
      </c>
      <c r="C377" s="39">
        <v>836.42</v>
      </c>
      <c r="D377" s="39"/>
      <c r="E377" s="125"/>
      <c r="F377" s="125"/>
      <c r="H377" s="126">
        <f t="shared" si="17"/>
        <v>836.42</v>
      </c>
      <c r="J377" s="4">
        <f t="shared" si="16"/>
        <v>25.127099999999999</v>
      </c>
      <c r="K377" s="126">
        <f t="shared" si="15"/>
        <v>21016.81</v>
      </c>
    </row>
    <row r="378" spans="1:11">
      <c r="A378" s="133">
        <v>94005</v>
      </c>
      <c r="B378" s="131" t="s">
        <v>433</v>
      </c>
      <c r="C378" s="39">
        <v>827.64</v>
      </c>
      <c r="D378" s="39"/>
      <c r="E378" s="125"/>
      <c r="F378" s="125"/>
      <c r="H378" s="126">
        <f t="shared" si="17"/>
        <v>827.64</v>
      </c>
      <c r="J378" s="4">
        <f t="shared" si="16"/>
        <v>25.127099999999999</v>
      </c>
      <c r="K378" s="126">
        <f t="shared" si="15"/>
        <v>20796.189999999999</v>
      </c>
    </row>
    <row r="379" spans="1:11">
      <c r="A379" s="133">
        <v>94006</v>
      </c>
      <c r="B379" s="131" t="s">
        <v>434</v>
      </c>
      <c r="C379" s="39">
        <v>1118.56</v>
      </c>
      <c r="D379" s="39"/>
      <c r="E379" s="125"/>
      <c r="F379" s="125"/>
      <c r="H379" s="126">
        <f t="shared" si="17"/>
        <v>1118.56</v>
      </c>
      <c r="J379" s="4">
        <f t="shared" si="16"/>
        <v>25.127099999999999</v>
      </c>
      <c r="K379" s="126">
        <f t="shared" si="15"/>
        <v>28106.17</v>
      </c>
    </row>
    <row r="380" spans="1:11">
      <c r="A380" s="133">
        <v>94007</v>
      </c>
      <c r="B380" s="131" t="s">
        <v>435</v>
      </c>
      <c r="C380" s="39">
        <v>3594.82</v>
      </c>
      <c r="D380" s="39"/>
      <c r="E380" s="125"/>
      <c r="F380" s="125"/>
      <c r="H380" s="126">
        <f t="shared" si="17"/>
        <v>3594.82</v>
      </c>
      <c r="J380" s="4">
        <f t="shared" si="16"/>
        <v>25.127099999999999</v>
      </c>
      <c r="K380" s="126">
        <f t="shared" si="15"/>
        <v>90327.4</v>
      </c>
    </row>
    <row r="381" spans="1:11">
      <c r="A381" s="133">
        <v>94008</v>
      </c>
      <c r="B381" s="131" t="s">
        <v>436</v>
      </c>
      <c r="C381" s="39">
        <v>1580</v>
      </c>
      <c r="D381" s="39"/>
      <c r="E381" s="125"/>
      <c r="F381" s="125"/>
      <c r="H381" s="126">
        <f t="shared" si="17"/>
        <v>1580</v>
      </c>
      <c r="J381" s="4">
        <f t="shared" si="16"/>
        <v>25.127099999999999</v>
      </c>
      <c r="K381" s="126">
        <f t="shared" si="15"/>
        <v>39700.82</v>
      </c>
    </row>
    <row r="382" spans="1:11">
      <c r="A382" s="133">
        <v>94009</v>
      </c>
      <c r="B382" s="131" t="s">
        <v>437</v>
      </c>
      <c r="C382" s="39"/>
      <c r="D382" s="39"/>
      <c r="E382" s="125"/>
      <c r="F382" s="125"/>
      <c r="H382" s="126">
        <f t="shared" si="17"/>
        <v>0</v>
      </c>
      <c r="J382" s="4">
        <f t="shared" si="16"/>
        <v>25.127099999999999</v>
      </c>
      <c r="K382" s="126">
        <f t="shared" si="15"/>
        <v>0</v>
      </c>
    </row>
    <row r="383" spans="1:11">
      <c r="A383" s="133">
        <v>94010</v>
      </c>
      <c r="B383" s="131" t="s">
        <v>438</v>
      </c>
      <c r="C383" s="39">
        <v>1230.04</v>
      </c>
      <c r="D383" s="39"/>
      <c r="E383" s="125"/>
      <c r="F383" s="125"/>
      <c r="H383" s="126">
        <f t="shared" si="17"/>
        <v>1230.04</v>
      </c>
      <c r="J383" s="4">
        <f t="shared" si="16"/>
        <v>25.127099999999999</v>
      </c>
      <c r="K383" s="126">
        <f t="shared" si="15"/>
        <v>30907.34</v>
      </c>
    </row>
    <row r="384" spans="1:11">
      <c r="A384" s="133">
        <v>94011</v>
      </c>
      <c r="B384" s="131" t="s">
        <v>439</v>
      </c>
      <c r="C384" s="39">
        <v>169.5</v>
      </c>
      <c r="D384" s="39"/>
      <c r="E384" s="125"/>
      <c r="F384" s="125"/>
      <c r="H384" s="126">
        <f t="shared" si="17"/>
        <v>169.5</v>
      </c>
      <c r="J384" s="4">
        <f t="shared" si="16"/>
        <v>25.127099999999999</v>
      </c>
      <c r="K384" s="126">
        <f t="shared" si="15"/>
        <v>4259.04</v>
      </c>
    </row>
    <row r="385" spans="1:11">
      <c r="A385" s="133">
        <v>94012</v>
      </c>
      <c r="B385" s="131" t="s">
        <v>440</v>
      </c>
      <c r="C385" s="39">
        <v>6511.43</v>
      </c>
      <c r="D385" s="39"/>
      <c r="E385" s="125"/>
      <c r="F385" s="125"/>
      <c r="H385" s="126">
        <f t="shared" si="17"/>
        <v>6511.43</v>
      </c>
      <c r="J385" s="4">
        <f t="shared" si="16"/>
        <v>25.127099999999999</v>
      </c>
      <c r="K385" s="126">
        <f t="shared" si="15"/>
        <v>163613.35</v>
      </c>
    </row>
    <row r="386" spans="1:11">
      <c r="A386" s="133">
        <v>94013</v>
      </c>
      <c r="B386" s="131" t="s">
        <v>441</v>
      </c>
      <c r="C386" s="39"/>
      <c r="D386" s="39"/>
      <c r="E386" s="125"/>
      <c r="F386" s="125"/>
      <c r="H386" s="126">
        <f t="shared" si="17"/>
        <v>0</v>
      </c>
      <c r="J386" s="4">
        <f t="shared" si="16"/>
        <v>25.127099999999999</v>
      </c>
      <c r="K386" s="126">
        <f t="shared" si="15"/>
        <v>0</v>
      </c>
    </row>
    <row r="387" spans="1:11">
      <c r="A387" s="136">
        <v>94014</v>
      </c>
      <c r="B387" s="137" t="s">
        <v>465</v>
      </c>
      <c r="C387" s="129"/>
      <c r="D387" s="129"/>
      <c r="E387" s="129"/>
      <c r="F387" s="129"/>
      <c r="G387" s="130"/>
      <c r="H387" s="130">
        <f t="shared" si="17"/>
        <v>0</v>
      </c>
      <c r="J387" s="4">
        <f t="shared" si="16"/>
        <v>25.127099999999999</v>
      </c>
      <c r="K387" s="130">
        <f t="shared" si="15"/>
        <v>0</v>
      </c>
    </row>
    <row r="388" spans="1:11">
      <c r="A388" s="133">
        <v>94015</v>
      </c>
      <c r="B388" s="131" t="s">
        <v>466</v>
      </c>
      <c r="C388" s="39"/>
      <c r="D388" s="39"/>
      <c r="E388" s="125"/>
      <c r="F388" s="125"/>
      <c r="H388" s="126">
        <f t="shared" si="17"/>
        <v>0</v>
      </c>
      <c r="J388" s="4">
        <f t="shared" si="16"/>
        <v>25.127099999999999</v>
      </c>
      <c r="K388" s="126">
        <f t="shared" si="15"/>
        <v>0</v>
      </c>
    </row>
    <row r="389" spans="1:11">
      <c r="A389" s="136">
        <v>94016</v>
      </c>
      <c r="B389" s="137" t="s">
        <v>442</v>
      </c>
      <c r="C389" s="129">
        <v>2777.2</v>
      </c>
      <c r="D389" s="129"/>
      <c r="E389" s="129"/>
      <c r="F389" s="129"/>
      <c r="G389" s="130"/>
      <c r="H389" s="130">
        <f t="shared" si="17"/>
        <v>2777.2</v>
      </c>
      <c r="J389" s="4">
        <f t="shared" si="16"/>
        <v>25.127099999999999</v>
      </c>
      <c r="K389" s="130">
        <f t="shared" si="15"/>
        <v>69782.98</v>
      </c>
    </row>
    <row r="390" spans="1:11">
      <c r="A390" s="133">
        <v>94017</v>
      </c>
      <c r="B390" s="131" t="s">
        <v>443</v>
      </c>
      <c r="C390" s="39"/>
      <c r="D390" s="39"/>
      <c r="E390" s="125"/>
      <c r="F390" s="125"/>
      <c r="H390" s="126">
        <f t="shared" si="17"/>
        <v>0</v>
      </c>
      <c r="J390" s="4">
        <f t="shared" si="16"/>
        <v>25.127099999999999</v>
      </c>
      <c r="K390" s="126">
        <f t="shared" si="15"/>
        <v>0</v>
      </c>
    </row>
    <row r="391" spans="1:11">
      <c r="A391" s="133">
        <v>94018</v>
      </c>
      <c r="B391" s="131" t="s">
        <v>444</v>
      </c>
      <c r="C391" s="39"/>
      <c r="D391" s="39"/>
      <c r="E391" s="125"/>
      <c r="F391" s="125"/>
      <c r="H391" s="126">
        <f t="shared" si="17"/>
        <v>0</v>
      </c>
      <c r="J391" s="4">
        <f t="shared" si="16"/>
        <v>25.127099999999999</v>
      </c>
      <c r="K391" s="126">
        <f t="shared" si="15"/>
        <v>0</v>
      </c>
    </row>
    <row r="392" spans="1:11">
      <c r="A392" s="133">
        <v>94019</v>
      </c>
      <c r="B392" s="131" t="s">
        <v>417</v>
      </c>
      <c r="C392" s="39">
        <v>4118.3999999999996</v>
      </c>
      <c r="D392" s="39"/>
      <c r="E392" s="125"/>
      <c r="F392" s="125"/>
      <c r="H392" s="126">
        <f t="shared" si="17"/>
        <v>4118.3999999999996</v>
      </c>
      <c r="J392" s="4">
        <f t="shared" si="16"/>
        <v>25.127099999999999</v>
      </c>
      <c r="K392" s="126">
        <f t="shared" ref="K392:K428" si="18">ROUND(H392*J392,2)</f>
        <v>103483.45</v>
      </c>
    </row>
    <row r="393" spans="1:11">
      <c r="A393" s="133">
        <v>94020</v>
      </c>
      <c r="B393" s="38" t="s">
        <v>384</v>
      </c>
      <c r="C393" s="39"/>
      <c r="D393" s="39"/>
      <c r="E393" s="125"/>
      <c r="F393" s="125"/>
      <c r="H393" s="126">
        <f t="shared" si="17"/>
        <v>0</v>
      </c>
      <c r="J393" s="4">
        <f t="shared" ref="J393:J428" si="19">J392</f>
        <v>25.127099999999999</v>
      </c>
      <c r="K393" s="126">
        <f t="shared" si="18"/>
        <v>0</v>
      </c>
    </row>
    <row r="394" spans="1:11">
      <c r="A394" s="133">
        <v>94021</v>
      </c>
      <c r="B394" s="131" t="s">
        <v>445</v>
      </c>
      <c r="C394" s="39"/>
      <c r="D394" s="39"/>
      <c r="E394" s="125"/>
      <c r="F394" s="125"/>
      <c r="H394" s="126">
        <f t="shared" si="17"/>
        <v>0</v>
      </c>
      <c r="J394" s="4">
        <f t="shared" si="19"/>
        <v>25.127099999999999</v>
      </c>
      <c r="K394" s="126">
        <f t="shared" si="18"/>
        <v>0</v>
      </c>
    </row>
    <row r="395" spans="1:11">
      <c r="A395" s="133">
        <v>94022</v>
      </c>
      <c r="B395" s="131" t="s">
        <v>446</v>
      </c>
      <c r="C395" s="39">
        <v>29144.06</v>
      </c>
      <c r="D395" s="39"/>
      <c r="E395" s="125"/>
      <c r="F395" s="125"/>
      <c r="H395" s="126">
        <f t="shared" si="17"/>
        <v>29144.06</v>
      </c>
      <c r="J395" s="4">
        <f t="shared" si="19"/>
        <v>25.127099999999999</v>
      </c>
      <c r="K395" s="126">
        <f t="shared" si="18"/>
        <v>732305.71</v>
      </c>
    </row>
    <row r="396" spans="1:11">
      <c r="A396" s="133">
        <v>94023</v>
      </c>
      <c r="B396" s="131" t="s">
        <v>447</v>
      </c>
      <c r="C396" s="39"/>
      <c r="D396" s="39"/>
      <c r="E396" s="125"/>
      <c r="F396" s="125"/>
      <c r="H396" s="126">
        <f t="shared" si="17"/>
        <v>0</v>
      </c>
      <c r="J396" s="4">
        <f t="shared" si="19"/>
        <v>25.127099999999999</v>
      </c>
      <c r="K396" s="126">
        <f t="shared" si="18"/>
        <v>0</v>
      </c>
    </row>
    <row r="397" spans="1:11">
      <c r="A397" s="133">
        <v>94024</v>
      </c>
      <c r="B397" s="131" t="s">
        <v>448</v>
      </c>
      <c r="C397" s="39"/>
      <c r="D397" s="39"/>
      <c r="E397" s="125"/>
      <c r="F397" s="125"/>
      <c r="H397" s="126">
        <f t="shared" si="17"/>
        <v>0</v>
      </c>
      <c r="J397" s="4">
        <f t="shared" si="19"/>
        <v>25.127099999999999</v>
      </c>
      <c r="K397" s="126">
        <f t="shared" si="18"/>
        <v>0</v>
      </c>
    </row>
    <row r="398" spans="1:11">
      <c r="A398" s="133">
        <v>94025</v>
      </c>
      <c r="B398" s="131" t="s">
        <v>449</v>
      </c>
      <c r="C398" s="39">
        <v>202.75</v>
      </c>
      <c r="D398" s="39"/>
      <c r="E398" s="125"/>
      <c r="F398" s="125"/>
      <c r="H398" s="126">
        <f t="shared" si="17"/>
        <v>202.75</v>
      </c>
      <c r="J398" s="4">
        <f t="shared" si="19"/>
        <v>25.127099999999999</v>
      </c>
      <c r="K398" s="126">
        <f t="shared" si="18"/>
        <v>5094.5200000000004</v>
      </c>
    </row>
    <row r="399" spans="1:11">
      <c r="A399" s="136">
        <v>94026</v>
      </c>
      <c r="B399" s="128" t="s">
        <v>488</v>
      </c>
      <c r="C399" s="129">
        <v>60045.3</v>
      </c>
      <c r="D399" s="129"/>
      <c r="E399" s="129"/>
      <c r="F399" s="129"/>
      <c r="G399" s="130"/>
      <c r="H399" s="130">
        <f t="shared" ref="H399:H428" si="20">ROUND(C399-D399+E399-F399,2)</f>
        <v>60045.3</v>
      </c>
      <c r="J399" s="4">
        <f t="shared" si="19"/>
        <v>25.127099999999999</v>
      </c>
      <c r="K399" s="130">
        <f t="shared" si="18"/>
        <v>1508764.26</v>
      </c>
    </row>
    <row r="400" spans="1:11">
      <c r="A400" s="133">
        <v>94027</v>
      </c>
      <c r="B400" s="131" t="s">
        <v>450</v>
      </c>
      <c r="C400" s="39">
        <v>816.26</v>
      </c>
      <c r="D400" s="39"/>
      <c r="E400" s="125"/>
      <c r="F400" s="125"/>
      <c r="H400" s="126">
        <f t="shared" si="20"/>
        <v>816.26</v>
      </c>
      <c r="J400" s="4">
        <f t="shared" si="19"/>
        <v>25.127099999999999</v>
      </c>
      <c r="K400" s="126">
        <f t="shared" si="18"/>
        <v>20510.25</v>
      </c>
    </row>
    <row r="401" spans="1:11">
      <c r="A401" s="133">
        <v>94028</v>
      </c>
      <c r="B401" s="4" t="s">
        <v>451</v>
      </c>
      <c r="C401" s="39"/>
      <c r="D401" s="39"/>
      <c r="E401" s="125"/>
      <c r="F401" s="125"/>
      <c r="H401" s="126">
        <f t="shared" si="20"/>
        <v>0</v>
      </c>
      <c r="J401" s="4">
        <f t="shared" si="19"/>
        <v>25.127099999999999</v>
      </c>
      <c r="K401" s="126">
        <f t="shared" si="18"/>
        <v>0</v>
      </c>
    </row>
    <row r="402" spans="1:11">
      <c r="A402" s="133">
        <v>94029</v>
      </c>
      <c r="B402" s="4" t="s">
        <v>452</v>
      </c>
      <c r="C402" s="39">
        <v>2314.1799999999998</v>
      </c>
      <c r="D402" s="39"/>
      <c r="E402" s="125"/>
      <c r="F402" s="125"/>
      <c r="H402" s="126">
        <f t="shared" si="20"/>
        <v>2314.1799999999998</v>
      </c>
      <c r="J402" s="4">
        <f t="shared" si="19"/>
        <v>25.127099999999999</v>
      </c>
      <c r="K402" s="126">
        <f t="shared" si="18"/>
        <v>58148.63</v>
      </c>
    </row>
    <row r="403" spans="1:11">
      <c r="A403" s="133">
        <v>95001</v>
      </c>
      <c r="B403" s="38" t="s">
        <v>397</v>
      </c>
      <c r="C403" s="39"/>
      <c r="D403" s="39"/>
      <c r="E403" s="125"/>
      <c r="F403" s="125"/>
      <c r="H403" s="126">
        <f t="shared" si="20"/>
        <v>0</v>
      </c>
      <c r="J403" s="4">
        <f t="shared" si="19"/>
        <v>25.127099999999999</v>
      </c>
      <c r="K403" s="126">
        <f t="shared" si="18"/>
        <v>0</v>
      </c>
    </row>
    <row r="404" spans="1:11">
      <c r="A404" s="133">
        <v>95002</v>
      </c>
      <c r="B404" s="38" t="s">
        <v>398</v>
      </c>
      <c r="C404" s="39">
        <v>5788.61</v>
      </c>
      <c r="D404" s="39"/>
      <c r="E404" s="125"/>
      <c r="F404" s="125"/>
      <c r="H404" s="126">
        <f t="shared" si="20"/>
        <v>5788.61</v>
      </c>
      <c r="J404" s="4">
        <f t="shared" si="19"/>
        <v>25.127099999999999</v>
      </c>
      <c r="K404" s="126">
        <f t="shared" si="18"/>
        <v>145450.98000000001</v>
      </c>
    </row>
    <row r="405" spans="1:11">
      <c r="A405" s="133">
        <v>95003</v>
      </c>
      <c r="B405" s="38" t="s">
        <v>399</v>
      </c>
      <c r="C405" s="39">
        <v>6621.85</v>
      </c>
      <c r="D405" s="39"/>
      <c r="E405" s="125"/>
      <c r="F405" s="125"/>
      <c r="H405" s="126">
        <f t="shared" si="20"/>
        <v>6621.85</v>
      </c>
      <c r="J405" s="4">
        <f t="shared" si="19"/>
        <v>25.127099999999999</v>
      </c>
      <c r="K405" s="126">
        <f t="shared" si="18"/>
        <v>166387.89000000001</v>
      </c>
    </row>
    <row r="406" spans="1:11">
      <c r="A406" s="133">
        <v>96001</v>
      </c>
      <c r="B406" s="38" t="s">
        <v>453</v>
      </c>
      <c r="C406" s="39">
        <v>1833.34</v>
      </c>
      <c r="D406" s="39"/>
      <c r="E406" s="125"/>
      <c r="F406" s="125"/>
      <c r="H406" s="126">
        <f t="shared" si="20"/>
        <v>1833.34</v>
      </c>
      <c r="J406" s="4">
        <f t="shared" si="19"/>
        <v>25.127099999999999</v>
      </c>
      <c r="K406" s="126">
        <f t="shared" si="18"/>
        <v>46066.52</v>
      </c>
    </row>
    <row r="407" spans="1:11">
      <c r="A407" s="133">
        <v>96002</v>
      </c>
      <c r="B407" s="38" t="s">
        <v>454</v>
      </c>
      <c r="C407" s="39">
        <v>100</v>
      </c>
      <c r="D407" s="39"/>
      <c r="E407" s="125"/>
      <c r="F407" s="125"/>
      <c r="H407" s="126">
        <f t="shared" si="20"/>
        <v>100</v>
      </c>
      <c r="J407" s="4">
        <f t="shared" si="19"/>
        <v>25.127099999999999</v>
      </c>
      <c r="K407" s="126">
        <f t="shared" si="18"/>
        <v>2512.71</v>
      </c>
    </row>
    <row r="408" spans="1:11">
      <c r="A408" s="133">
        <v>96003</v>
      </c>
      <c r="B408" s="38" t="s">
        <v>455</v>
      </c>
      <c r="C408" s="39">
        <v>333.34</v>
      </c>
      <c r="D408" s="39"/>
      <c r="E408" s="125"/>
      <c r="F408" s="125"/>
      <c r="H408" s="126">
        <f t="shared" si="20"/>
        <v>333.34</v>
      </c>
      <c r="J408" s="4">
        <f t="shared" si="19"/>
        <v>25.127099999999999</v>
      </c>
      <c r="K408" s="126">
        <f t="shared" si="18"/>
        <v>8375.8700000000008</v>
      </c>
    </row>
    <row r="409" spans="1:11">
      <c r="A409" s="133">
        <v>96004</v>
      </c>
      <c r="B409" s="38" t="s">
        <v>456</v>
      </c>
      <c r="C409" s="39"/>
      <c r="D409" s="39"/>
      <c r="E409" s="125"/>
      <c r="F409" s="125"/>
      <c r="H409" s="126">
        <f t="shared" si="20"/>
        <v>0</v>
      </c>
      <c r="J409" s="4">
        <f t="shared" si="19"/>
        <v>25.127099999999999</v>
      </c>
      <c r="K409" s="126">
        <f t="shared" si="18"/>
        <v>0</v>
      </c>
    </row>
    <row r="410" spans="1:11">
      <c r="A410" s="133">
        <v>96005</v>
      </c>
      <c r="B410" s="38" t="s">
        <v>457</v>
      </c>
      <c r="C410" s="39">
        <v>100</v>
      </c>
      <c r="D410" s="39"/>
      <c r="E410" s="125"/>
      <c r="F410" s="125"/>
      <c r="H410" s="126">
        <f t="shared" si="20"/>
        <v>100</v>
      </c>
      <c r="J410" s="4">
        <f t="shared" si="19"/>
        <v>25.127099999999999</v>
      </c>
      <c r="K410" s="126">
        <f t="shared" si="18"/>
        <v>2512.71</v>
      </c>
    </row>
    <row r="411" spans="1:11">
      <c r="A411" s="133">
        <v>96006</v>
      </c>
      <c r="B411" s="38" t="s">
        <v>491</v>
      </c>
      <c r="C411" s="39"/>
      <c r="D411" s="39"/>
      <c r="E411" s="125"/>
      <c r="F411" s="125"/>
      <c r="H411" s="126">
        <f t="shared" si="20"/>
        <v>0</v>
      </c>
      <c r="J411" s="4">
        <f t="shared" si="19"/>
        <v>25.127099999999999</v>
      </c>
      <c r="K411" s="126">
        <f t="shared" si="18"/>
        <v>0</v>
      </c>
    </row>
    <row r="412" spans="1:11">
      <c r="A412" s="133">
        <v>96007</v>
      </c>
      <c r="B412" s="38" t="s">
        <v>458</v>
      </c>
      <c r="C412" s="39"/>
      <c r="D412" s="39"/>
      <c r="E412" s="125"/>
      <c r="F412" s="125"/>
      <c r="H412" s="126">
        <f t="shared" si="20"/>
        <v>0</v>
      </c>
      <c r="J412" s="4">
        <f t="shared" si="19"/>
        <v>25.127099999999999</v>
      </c>
      <c r="K412" s="126">
        <f t="shared" si="18"/>
        <v>0</v>
      </c>
    </row>
    <row r="413" spans="1:11">
      <c r="A413" s="133">
        <v>96008</v>
      </c>
      <c r="B413" s="38" t="s">
        <v>459</v>
      </c>
      <c r="C413" s="39">
        <v>150</v>
      </c>
      <c r="D413" s="39"/>
      <c r="E413" s="125"/>
      <c r="F413" s="125"/>
      <c r="H413" s="126">
        <f t="shared" si="20"/>
        <v>150</v>
      </c>
      <c r="J413" s="4">
        <f t="shared" si="19"/>
        <v>25.127099999999999</v>
      </c>
      <c r="K413" s="126">
        <f t="shared" si="18"/>
        <v>3769.07</v>
      </c>
    </row>
    <row r="414" spans="1:11">
      <c r="A414" s="133">
        <v>97001</v>
      </c>
      <c r="B414" s="38" t="s">
        <v>463</v>
      </c>
      <c r="C414" s="39"/>
      <c r="D414" s="39">
        <v>2011.77</v>
      </c>
      <c r="E414" s="125"/>
      <c r="F414" s="125"/>
      <c r="H414" s="126">
        <f t="shared" si="20"/>
        <v>-2011.77</v>
      </c>
      <c r="J414" s="4">
        <f t="shared" si="19"/>
        <v>25.127099999999999</v>
      </c>
      <c r="K414" s="126">
        <f t="shared" si="18"/>
        <v>-50549.95</v>
      </c>
    </row>
    <row r="415" spans="1:11">
      <c r="A415" s="133">
        <v>97002</v>
      </c>
      <c r="B415" s="38" t="s">
        <v>464</v>
      </c>
      <c r="C415" s="39">
        <v>23071.21</v>
      </c>
      <c r="D415" s="39"/>
      <c r="E415" s="125"/>
      <c r="F415" s="125"/>
      <c r="H415" s="126">
        <f t="shared" si="20"/>
        <v>23071.21</v>
      </c>
      <c r="J415" s="4">
        <f t="shared" si="19"/>
        <v>25.127099999999999</v>
      </c>
      <c r="K415" s="126">
        <f t="shared" si="18"/>
        <v>579712.6</v>
      </c>
    </row>
    <row r="416" spans="1:11">
      <c r="A416" s="133">
        <v>97003</v>
      </c>
      <c r="B416" s="38" t="s">
        <v>460</v>
      </c>
      <c r="C416" s="39">
        <v>4151.84</v>
      </c>
      <c r="D416" s="39"/>
      <c r="E416" s="125"/>
      <c r="F416" s="125"/>
      <c r="H416" s="126">
        <f t="shared" si="20"/>
        <v>4151.84</v>
      </c>
      <c r="J416" s="4">
        <f t="shared" si="19"/>
        <v>25.127099999999999</v>
      </c>
      <c r="K416" s="126">
        <f t="shared" si="18"/>
        <v>104323.7</v>
      </c>
    </row>
    <row r="417" spans="1:11">
      <c r="A417" s="133">
        <v>97004</v>
      </c>
      <c r="B417" s="38" t="s">
        <v>461</v>
      </c>
      <c r="C417" s="39">
        <v>469.23</v>
      </c>
      <c r="D417" s="39"/>
      <c r="E417" s="125"/>
      <c r="F417" s="125"/>
      <c r="H417" s="126">
        <f t="shared" si="20"/>
        <v>469.23</v>
      </c>
      <c r="J417" s="4">
        <f t="shared" si="19"/>
        <v>25.127099999999999</v>
      </c>
      <c r="K417" s="126">
        <f t="shared" si="18"/>
        <v>11790.39</v>
      </c>
    </row>
    <row r="418" spans="1:11">
      <c r="A418" s="136">
        <v>97005</v>
      </c>
      <c r="B418" s="128" t="s">
        <v>467</v>
      </c>
      <c r="C418" s="129"/>
      <c r="D418" s="129"/>
      <c r="E418" s="129"/>
      <c r="F418" s="129"/>
      <c r="G418" s="130"/>
      <c r="H418" s="130">
        <f t="shared" si="20"/>
        <v>0</v>
      </c>
      <c r="J418" s="4">
        <f t="shared" si="19"/>
        <v>25.127099999999999</v>
      </c>
      <c r="K418" s="130">
        <f t="shared" si="18"/>
        <v>0</v>
      </c>
    </row>
    <row r="419" spans="1:11">
      <c r="A419" s="37">
        <v>97006</v>
      </c>
      <c r="B419" s="138" t="s">
        <v>468</v>
      </c>
      <c r="C419" s="39"/>
      <c r="D419" s="39"/>
      <c r="E419" s="125"/>
      <c r="F419" s="125"/>
      <c r="H419" s="126">
        <f t="shared" si="20"/>
        <v>0</v>
      </c>
      <c r="J419" s="4">
        <f t="shared" si="19"/>
        <v>25.127099999999999</v>
      </c>
      <c r="K419" s="126">
        <f t="shared" si="18"/>
        <v>0</v>
      </c>
    </row>
    <row r="420" spans="1:11">
      <c r="A420" s="37">
        <v>98000</v>
      </c>
      <c r="B420" s="138" t="s">
        <v>492</v>
      </c>
      <c r="C420" s="39"/>
      <c r="D420" s="39"/>
      <c r="E420" s="125"/>
      <c r="F420" s="125"/>
      <c r="H420" s="126">
        <f t="shared" si="20"/>
        <v>0</v>
      </c>
      <c r="J420" s="4">
        <f t="shared" si="19"/>
        <v>25.127099999999999</v>
      </c>
      <c r="K420" s="126">
        <f t="shared" si="18"/>
        <v>0</v>
      </c>
    </row>
    <row r="421" spans="1:11">
      <c r="A421" s="37">
        <v>98001</v>
      </c>
      <c r="B421" s="138" t="s">
        <v>493</v>
      </c>
      <c r="C421" s="39"/>
      <c r="D421" s="39"/>
      <c r="E421" s="125"/>
      <c r="F421" s="125"/>
      <c r="H421" s="126">
        <f t="shared" si="20"/>
        <v>0</v>
      </c>
      <c r="J421" s="4">
        <f t="shared" si="19"/>
        <v>25.127099999999999</v>
      </c>
      <c r="K421" s="126">
        <f t="shared" si="18"/>
        <v>0</v>
      </c>
    </row>
    <row r="422" spans="1:11">
      <c r="A422" s="37">
        <v>98002</v>
      </c>
      <c r="B422" s="138" t="s">
        <v>494</v>
      </c>
      <c r="C422" s="39"/>
      <c r="D422" s="39"/>
      <c r="E422" s="125"/>
      <c r="F422" s="125"/>
      <c r="H422" s="126">
        <f t="shared" si="20"/>
        <v>0</v>
      </c>
      <c r="J422" s="4">
        <f t="shared" si="19"/>
        <v>25.127099999999999</v>
      </c>
      <c r="K422" s="126">
        <f t="shared" si="18"/>
        <v>0</v>
      </c>
    </row>
    <row r="423" spans="1:11">
      <c r="A423" s="37">
        <v>60001</v>
      </c>
      <c r="B423" s="138" t="s">
        <v>392</v>
      </c>
      <c r="C423" s="39"/>
      <c r="D423" s="39"/>
      <c r="E423" s="125"/>
      <c r="F423" s="125"/>
      <c r="H423" s="126">
        <f t="shared" si="20"/>
        <v>0</v>
      </c>
      <c r="J423" s="4">
        <f t="shared" si="19"/>
        <v>25.127099999999999</v>
      </c>
      <c r="K423" s="126">
        <f t="shared" si="18"/>
        <v>0</v>
      </c>
    </row>
    <row r="424" spans="1:11">
      <c r="A424" s="37">
        <v>60002</v>
      </c>
      <c r="B424" s="138" t="s">
        <v>393</v>
      </c>
      <c r="C424" s="39"/>
      <c r="D424" s="39">
        <v>6342.22</v>
      </c>
      <c r="E424" s="125"/>
      <c r="F424" s="125"/>
      <c r="H424" s="126">
        <f t="shared" si="20"/>
        <v>-6342.22</v>
      </c>
      <c r="J424" s="4">
        <f t="shared" si="19"/>
        <v>25.127099999999999</v>
      </c>
      <c r="K424" s="126">
        <f t="shared" si="18"/>
        <v>-159361.60000000001</v>
      </c>
    </row>
    <row r="425" spans="1:11">
      <c r="A425" s="133">
        <v>60003</v>
      </c>
      <c r="B425" s="38" t="s">
        <v>394</v>
      </c>
      <c r="C425" s="39"/>
      <c r="D425" s="39"/>
      <c r="E425" s="125"/>
      <c r="F425" s="125"/>
      <c r="H425" s="126">
        <f t="shared" si="20"/>
        <v>0</v>
      </c>
      <c r="J425" s="4">
        <f t="shared" si="19"/>
        <v>25.127099999999999</v>
      </c>
      <c r="K425" s="126">
        <f t="shared" si="18"/>
        <v>0</v>
      </c>
    </row>
    <row r="426" spans="1:11">
      <c r="A426" s="133">
        <v>60004</v>
      </c>
      <c r="B426" s="38" t="s">
        <v>395</v>
      </c>
      <c r="C426" s="39"/>
      <c r="D426" s="39">
        <v>10778.72</v>
      </c>
      <c r="E426" s="125"/>
      <c r="F426" s="125"/>
      <c r="H426" s="126">
        <f t="shared" si="20"/>
        <v>-10778.72</v>
      </c>
      <c r="J426" s="4">
        <f t="shared" si="19"/>
        <v>25.127099999999999</v>
      </c>
      <c r="K426" s="126">
        <f t="shared" si="18"/>
        <v>-270837.98</v>
      </c>
    </row>
    <row r="427" spans="1:11">
      <c r="A427" s="133">
        <v>60005</v>
      </c>
      <c r="B427" s="38" t="s">
        <v>396</v>
      </c>
      <c r="C427" s="39"/>
      <c r="D427" s="39">
        <v>452282.62</v>
      </c>
      <c r="E427" s="125"/>
      <c r="F427" s="125"/>
      <c r="H427" s="126">
        <f t="shared" si="20"/>
        <v>-452282.62</v>
      </c>
      <c r="J427" s="4">
        <f t="shared" si="19"/>
        <v>25.127099999999999</v>
      </c>
      <c r="K427" s="126">
        <f t="shared" si="18"/>
        <v>-11364550.619999999</v>
      </c>
    </row>
    <row r="428" spans="1:11">
      <c r="A428" s="133">
        <v>60006</v>
      </c>
      <c r="B428" s="38" t="s">
        <v>462</v>
      </c>
      <c r="C428" s="142"/>
      <c r="D428" s="142"/>
      <c r="E428" s="143"/>
      <c r="F428" s="143"/>
      <c r="H428" s="126">
        <f t="shared" si="20"/>
        <v>0</v>
      </c>
      <c r="J428" s="4">
        <f t="shared" si="19"/>
        <v>25.127099999999999</v>
      </c>
      <c r="K428" s="126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9482328.5800000001</v>
      </c>
      <c r="D429" s="40">
        <f t="shared" ref="D429:F429" si="21">SUM(D8:D428)</f>
        <v>9482328.5800000001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4.0745362639427185E-10</v>
      </c>
      <c r="K429" s="40">
        <f t="shared" ref="K429" si="23">SUM(K8:K428)</f>
        <v>1.9999992102384567E-2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A1:J44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topLeftCell="A259" zoomScaleNormal="100" workbookViewId="0">
      <selection activeCell="E281" sqref="E281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21" t="s">
        <v>570</v>
      </c>
      <c r="D6" s="222"/>
      <c r="E6" s="221" t="s">
        <v>571</v>
      </c>
      <c r="F6" s="222"/>
      <c r="H6" s="223" t="s">
        <v>490</v>
      </c>
      <c r="K6" s="223" t="s">
        <v>490</v>
      </c>
    </row>
    <row r="7" spans="1:11">
      <c r="A7" s="36" t="s">
        <v>472</v>
      </c>
      <c r="B7" s="36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Ex.rate25!R15</f>
        <v>25.189399999999999</v>
      </c>
      <c r="K7" s="124" t="s">
        <v>513</v>
      </c>
    </row>
    <row r="8" spans="1:11">
      <c r="A8" s="37">
        <v>11100</v>
      </c>
      <c r="B8" s="38" t="s">
        <v>227</v>
      </c>
      <c r="C8" s="39">
        <v>359699.58</v>
      </c>
      <c r="D8" s="39"/>
      <c r="E8" s="125"/>
      <c r="F8" s="125"/>
      <c r="H8" s="126">
        <f>ROUND(C8-D8+E8-F8,2)</f>
        <v>359699.58</v>
      </c>
      <c r="J8" s="4">
        <f>J7</f>
        <v>25.189399999999999</v>
      </c>
      <c r="K8" s="126">
        <f t="shared" ref="K8:K71" si="0">ROUND(H8*J8,2)</f>
        <v>9060616.5999999996</v>
      </c>
    </row>
    <row r="9" spans="1:11">
      <c r="A9" s="37">
        <v>11101</v>
      </c>
      <c r="B9" s="38" t="s">
        <v>228</v>
      </c>
      <c r="C9" s="39"/>
      <c r="D9" s="39">
        <v>329844.92</v>
      </c>
      <c r="E9" s="125"/>
      <c r="F9" s="125"/>
      <c r="H9" s="126">
        <f t="shared" ref="H9:H72" si="1">ROUND(C9-D9+E9-F9,2)</f>
        <v>-329844.92</v>
      </c>
      <c r="J9" s="4">
        <f t="shared" ref="J9:J72" si="2">J8</f>
        <v>25.189399999999999</v>
      </c>
      <c r="K9" s="126">
        <f t="shared" si="0"/>
        <v>-8308595.6299999999</v>
      </c>
    </row>
    <row r="10" spans="1:11">
      <c r="A10" s="37">
        <v>11200</v>
      </c>
      <c r="B10" s="38" t="s">
        <v>229</v>
      </c>
      <c r="C10" s="39">
        <v>35465.279999999999</v>
      </c>
      <c r="D10" s="39"/>
      <c r="E10" s="125"/>
      <c r="F10" s="125"/>
      <c r="H10" s="126">
        <f t="shared" si="1"/>
        <v>35465.279999999999</v>
      </c>
      <c r="J10" s="4">
        <f t="shared" si="2"/>
        <v>25.189399999999999</v>
      </c>
      <c r="K10" s="126">
        <f t="shared" si="0"/>
        <v>893349.12</v>
      </c>
    </row>
    <row r="11" spans="1:11">
      <c r="A11" s="37">
        <v>11201</v>
      </c>
      <c r="B11" s="38" t="s">
        <v>230</v>
      </c>
      <c r="C11" s="39"/>
      <c r="D11" s="39">
        <v>27509.61</v>
      </c>
      <c r="E11" s="125"/>
      <c r="F11" s="125"/>
      <c r="H11" s="126">
        <f t="shared" si="1"/>
        <v>-27509.61</v>
      </c>
      <c r="J11" s="4">
        <f t="shared" si="2"/>
        <v>25.189399999999999</v>
      </c>
      <c r="K11" s="126">
        <f t="shared" si="0"/>
        <v>-692950.57</v>
      </c>
    </row>
    <row r="12" spans="1:11">
      <c r="A12" s="37">
        <v>11300</v>
      </c>
      <c r="B12" s="38" t="s">
        <v>231</v>
      </c>
      <c r="C12" s="39">
        <v>41869.54</v>
      </c>
      <c r="D12" s="39"/>
      <c r="E12" s="125"/>
      <c r="F12" s="125"/>
      <c r="H12" s="126">
        <f t="shared" si="1"/>
        <v>41869.54</v>
      </c>
      <c r="J12" s="4">
        <f t="shared" si="2"/>
        <v>25.189399999999999</v>
      </c>
      <c r="K12" s="126">
        <f t="shared" si="0"/>
        <v>1054668.5900000001</v>
      </c>
    </row>
    <row r="13" spans="1:11">
      <c r="A13" s="37">
        <v>11301</v>
      </c>
      <c r="B13" s="38" t="s">
        <v>232</v>
      </c>
      <c r="C13" s="39"/>
      <c r="D13" s="39">
        <v>32283.49</v>
      </c>
      <c r="E13" s="125"/>
      <c r="F13" s="125"/>
      <c r="H13" s="126">
        <f t="shared" si="1"/>
        <v>-32283.49</v>
      </c>
      <c r="J13" s="4">
        <f t="shared" si="2"/>
        <v>25.189399999999999</v>
      </c>
      <c r="K13" s="126">
        <f t="shared" si="0"/>
        <v>-813201.74</v>
      </c>
    </row>
    <row r="14" spans="1:11">
      <c r="A14" s="37">
        <v>11400</v>
      </c>
      <c r="B14" s="38" t="s">
        <v>233</v>
      </c>
      <c r="C14" s="39">
        <v>2880</v>
      </c>
      <c r="D14" s="39"/>
      <c r="E14" s="125"/>
      <c r="F14" s="125"/>
      <c r="H14" s="126">
        <f t="shared" si="1"/>
        <v>2880</v>
      </c>
      <c r="J14" s="4">
        <f t="shared" si="2"/>
        <v>25.189399999999999</v>
      </c>
      <c r="K14" s="126">
        <f t="shared" si="0"/>
        <v>72545.47</v>
      </c>
    </row>
    <row r="15" spans="1:11">
      <c r="A15" s="37">
        <v>11401</v>
      </c>
      <c r="B15" s="38" t="s">
        <v>234</v>
      </c>
      <c r="C15" s="39"/>
      <c r="D15" s="39">
        <v>288</v>
      </c>
      <c r="E15" s="125"/>
      <c r="F15" s="125"/>
      <c r="H15" s="126">
        <f t="shared" si="1"/>
        <v>-288</v>
      </c>
      <c r="J15" s="4">
        <f t="shared" si="2"/>
        <v>25.189399999999999</v>
      </c>
      <c r="K15" s="126">
        <f t="shared" si="0"/>
        <v>-7254.55</v>
      </c>
    </row>
    <row r="16" spans="1:11">
      <c r="A16" s="127">
        <v>11500</v>
      </c>
      <c r="B16" s="128" t="s">
        <v>237</v>
      </c>
      <c r="C16" s="129">
        <v>788647</v>
      </c>
      <c r="D16" s="129"/>
      <c r="E16" s="129">
        <v>52641</v>
      </c>
      <c r="F16" s="129"/>
      <c r="G16" s="130"/>
      <c r="H16" s="130">
        <f t="shared" si="1"/>
        <v>841288</v>
      </c>
      <c r="J16" s="4">
        <f t="shared" si="2"/>
        <v>25.189399999999999</v>
      </c>
      <c r="K16" s="130">
        <f t="shared" si="0"/>
        <v>21191539.949999999</v>
      </c>
    </row>
    <row r="17" spans="1:11">
      <c r="A17" s="127">
        <v>11501</v>
      </c>
      <c r="B17" s="128" t="s">
        <v>238</v>
      </c>
      <c r="C17" s="129"/>
      <c r="D17" s="129">
        <v>230563.87000000002</v>
      </c>
      <c r="E17" s="129"/>
      <c r="F17" s="129">
        <v>5928.63</v>
      </c>
      <c r="G17" s="130"/>
      <c r="H17" s="130">
        <f t="shared" si="1"/>
        <v>-236492.5</v>
      </c>
      <c r="J17" s="4">
        <f t="shared" si="2"/>
        <v>25.189399999999999</v>
      </c>
      <c r="K17" s="130">
        <f t="shared" si="0"/>
        <v>-5957104.1799999997</v>
      </c>
    </row>
    <row r="18" spans="1:11">
      <c r="A18" s="37">
        <v>11600</v>
      </c>
      <c r="B18" s="38" t="s">
        <v>239</v>
      </c>
      <c r="C18" s="39"/>
      <c r="D18" s="39"/>
      <c r="E18" s="125"/>
      <c r="F18" s="125"/>
      <c r="H18" s="126">
        <f t="shared" si="1"/>
        <v>0</v>
      </c>
      <c r="J18" s="4">
        <f t="shared" si="2"/>
        <v>25.189399999999999</v>
      </c>
      <c r="K18" s="126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5"/>
      <c r="F19" s="125"/>
      <c r="H19" s="126">
        <f t="shared" si="1"/>
        <v>0</v>
      </c>
      <c r="J19" s="4">
        <f t="shared" si="2"/>
        <v>25.189399999999999</v>
      </c>
      <c r="K19" s="126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5"/>
      <c r="F20" s="125"/>
      <c r="H20" s="126">
        <f t="shared" si="1"/>
        <v>0</v>
      </c>
      <c r="J20" s="4">
        <f t="shared" si="2"/>
        <v>25.189399999999999</v>
      </c>
      <c r="K20" s="126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5"/>
      <c r="F21" s="125"/>
      <c r="H21" s="126">
        <f t="shared" si="1"/>
        <v>0</v>
      </c>
      <c r="J21" s="4">
        <f t="shared" si="2"/>
        <v>25.189399999999999</v>
      </c>
      <c r="K21" s="126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5"/>
      <c r="F22" s="125"/>
      <c r="H22" s="126">
        <f t="shared" si="1"/>
        <v>0</v>
      </c>
      <c r="J22" s="4">
        <f t="shared" si="2"/>
        <v>25.189399999999999</v>
      </c>
      <c r="K22" s="126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5"/>
      <c r="F23" s="125"/>
      <c r="H23" s="126">
        <f t="shared" si="1"/>
        <v>0</v>
      </c>
      <c r="J23" s="4">
        <f t="shared" si="2"/>
        <v>25.189399999999999</v>
      </c>
      <c r="K23" s="126">
        <f t="shared" si="0"/>
        <v>0</v>
      </c>
    </row>
    <row r="24" spans="1:11" s="132" customFormat="1">
      <c r="A24" s="37">
        <v>12003</v>
      </c>
      <c r="B24" s="131" t="s">
        <v>226</v>
      </c>
      <c r="C24" s="39"/>
      <c r="D24" s="39"/>
      <c r="E24" s="125"/>
      <c r="F24" s="125"/>
      <c r="G24" s="34"/>
      <c r="H24" s="126">
        <f t="shared" si="1"/>
        <v>0</v>
      </c>
      <c r="J24" s="4">
        <f t="shared" si="2"/>
        <v>25.189399999999999</v>
      </c>
      <c r="K24" s="126">
        <f t="shared" si="0"/>
        <v>0</v>
      </c>
    </row>
    <row r="25" spans="1:11">
      <c r="A25" s="133">
        <v>13011</v>
      </c>
      <c r="B25" s="38" t="s">
        <v>91</v>
      </c>
      <c r="C25" s="39"/>
      <c r="D25" s="39"/>
      <c r="E25" s="125"/>
      <c r="F25" s="125"/>
      <c r="H25" s="126">
        <f t="shared" si="1"/>
        <v>0</v>
      </c>
      <c r="J25" s="4">
        <f t="shared" si="2"/>
        <v>25.189399999999999</v>
      </c>
      <c r="K25" s="126">
        <f t="shared" si="0"/>
        <v>0</v>
      </c>
    </row>
    <row r="26" spans="1:11">
      <c r="A26" s="133">
        <v>13012</v>
      </c>
      <c r="B26" s="131" t="s">
        <v>92</v>
      </c>
      <c r="C26" s="39"/>
      <c r="D26" s="39"/>
      <c r="E26" s="125"/>
      <c r="F26" s="125"/>
      <c r="H26" s="126">
        <f t="shared" si="1"/>
        <v>0</v>
      </c>
      <c r="J26" s="4">
        <f t="shared" si="2"/>
        <v>25.189399999999999</v>
      </c>
      <c r="K26" s="126">
        <f t="shared" si="0"/>
        <v>0</v>
      </c>
    </row>
    <row r="27" spans="1:11">
      <c r="A27" s="133">
        <v>13021</v>
      </c>
      <c r="B27" s="38" t="s">
        <v>93</v>
      </c>
      <c r="C27" s="39"/>
      <c r="D27" s="39"/>
      <c r="E27" s="125"/>
      <c r="F27" s="125"/>
      <c r="H27" s="126">
        <f t="shared" si="1"/>
        <v>0</v>
      </c>
      <c r="J27" s="4">
        <f t="shared" si="2"/>
        <v>25.189399999999999</v>
      </c>
      <c r="K27" s="126">
        <f t="shared" si="0"/>
        <v>0</v>
      </c>
    </row>
    <row r="28" spans="1:11">
      <c r="A28" s="133">
        <v>13022</v>
      </c>
      <c r="B28" s="38" t="s">
        <v>94</v>
      </c>
      <c r="C28" s="39"/>
      <c r="D28" s="39"/>
      <c r="E28" s="125"/>
      <c r="F28" s="125"/>
      <c r="H28" s="126">
        <f t="shared" si="1"/>
        <v>0</v>
      </c>
      <c r="J28" s="4">
        <f t="shared" si="2"/>
        <v>25.189399999999999</v>
      </c>
      <c r="K28" s="126">
        <f t="shared" si="0"/>
        <v>0</v>
      </c>
    </row>
    <row r="29" spans="1:11">
      <c r="A29" s="133">
        <v>13023</v>
      </c>
      <c r="B29" s="38" t="s">
        <v>95</v>
      </c>
      <c r="C29" s="39"/>
      <c r="D29" s="39"/>
      <c r="E29" s="125"/>
      <c r="F29" s="125"/>
      <c r="H29" s="126">
        <f t="shared" si="1"/>
        <v>0</v>
      </c>
      <c r="J29" s="4">
        <f t="shared" si="2"/>
        <v>25.189399999999999</v>
      </c>
      <c r="K29" s="126">
        <f t="shared" si="0"/>
        <v>0</v>
      </c>
    </row>
    <row r="30" spans="1:11">
      <c r="A30" s="133">
        <v>13024</v>
      </c>
      <c r="B30" s="38" t="s">
        <v>96</v>
      </c>
      <c r="C30" s="39"/>
      <c r="D30" s="39"/>
      <c r="E30" s="125"/>
      <c r="F30" s="125"/>
      <c r="H30" s="126">
        <f t="shared" si="1"/>
        <v>0</v>
      </c>
      <c r="J30" s="4">
        <f t="shared" si="2"/>
        <v>25.189399999999999</v>
      </c>
      <c r="K30" s="126">
        <f t="shared" si="0"/>
        <v>0</v>
      </c>
    </row>
    <row r="31" spans="1:11">
      <c r="A31" s="133">
        <v>13031</v>
      </c>
      <c r="B31" s="38" t="s">
        <v>97</v>
      </c>
      <c r="C31" s="39"/>
      <c r="D31" s="39"/>
      <c r="E31" s="125"/>
      <c r="F31" s="125"/>
      <c r="H31" s="126">
        <f t="shared" si="1"/>
        <v>0</v>
      </c>
      <c r="J31" s="4">
        <f t="shared" si="2"/>
        <v>25.189399999999999</v>
      </c>
      <c r="K31" s="126">
        <f t="shared" si="0"/>
        <v>0</v>
      </c>
    </row>
    <row r="32" spans="1:11">
      <c r="A32" s="133">
        <v>13032</v>
      </c>
      <c r="B32" s="38" t="s">
        <v>98</v>
      </c>
      <c r="C32" s="39"/>
      <c r="D32" s="39"/>
      <c r="E32" s="125"/>
      <c r="F32" s="125"/>
      <c r="H32" s="126">
        <f t="shared" si="1"/>
        <v>0</v>
      </c>
      <c r="J32" s="4">
        <f t="shared" si="2"/>
        <v>25.189399999999999</v>
      </c>
      <c r="K32" s="126">
        <f t="shared" si="0"/>
        <v>0</v>
      </c>
    </row>
    <row r="33" spans="1:11">
      <c r="A33" s="133">
        <v>13041</v>
      </c>
      <c r="B33" s="38" t="s">
        <v>99</v>
      </c>
      <c r="C33" s="39"/>
      <c r="D33" s="39"/>
      <c r="E33" s="125"/>
      <c r="F33" s="125"/>
      <c r="H33" s="126">
        <f t="shared" si="1"/>
        <v>0</v>
      </c>
      <c r="J33" s="4">
        <f t="shared" si="2"/>
        <v>25.189399999999999</v>
      </c>
      <c r="K33" s="126">
        <f t="shared" si="0"/>
        <v>0</v>
      </c>
    </row>
    <row r="34" spans="1:11">
      <c r="A34" s="133">
        <v>13042</v>
      </c>
      <c r="B34" s="38" t="s">
        <v>100</v>
      </c>
      <c r="C34" s="39"/>
      <c r="D34" s="39"/>
      <c r="E34" s="125"/>
      <c r="F34" s="125"/>
      <c r="H34" s="126">
        <f t="shared" si="1"/>
        <v>0</v>
      </c>
      <c r="J34" s="4">
        <f t="shared" si="2"/>
        <v>25.189399999999999</v>
      </c>
      <c r="K34" s="126">
        <f t="shared" si="0"/>
        <v>0</v>
      </c>
    </row>
    <row r="35" spans="1:11">
      <c r="A35" s="133">
        <v>13043</v>
      </c>
      <c r="B35" s="38" t="s">
        <v>101</v>
      </c>
      <c r="C35" s="39"/>
      <c r="D35" s="39"/>
      <c r="E35" s="125"/>
      <c r="F35" s="125"/>
      <c r="H35" s="126">
        <f t="shared" si="1"/>
        <v>0</v>
      </c>
      <c r="J35" s="4">
        <f t="shared" si="2"/>
        <v>25.189399999999999</v>
      </c>
      <c r="K35" s="126">
        <f t="shared" si="0"/>
        <v>0</v>
      </c>
    </row>
    <row r="36" spans="1:11">
      <c r="A36" s="133">
        <v>13044</v>
      </c>
      <c r="B36" s="38" t="s">
        <v>102</v>
      </c>
      <c r="C36" s="39"/>
      <c r="D36" s="39"/>
      <c r="E36" s="125"/>
      <c r="F36" s="125"/>
      <c r="H36" s="126">
        <f t="shared" si="1"/>
        <v>0</v>
      </c>
      <c r="J36" s="4">
        <f t="shared" si="2"/>
        <v>25.189399999999999</v>
      </c>
      <c r="K36" s="126">
        <f t="shared" si="0"/>
        <v>0</v>
      </c>
    </row>
    <row r="37" spans="1:11">
      <c r="A37" s="133">
        <v>13045</v>
      </c>
      <c r="B37" s="38" t="s">
        <v>103</v>
      </c>
      <c r="C37" s="39"/>
      <c r="D37" s="39"/>
      <c r="E37" s="125"/>
      <c r="F37" s="125"/>
      <c r="H37" s="126">
        <f t="shared" si="1"/>
        <v>0</v>
      </c>
      <c r="J37" s="4">
        <f t="shared" si="2"/>
        <v>25.189399999999999</v>
      </c>
      <c r="K37" s="126">
        <f t="shared" si="0"/>
        <v>0</v>
      </c>
    </row>
    <row r="38" spans="1:11">
      <c r="A38" s="133">
        <v>13051</v>
      </c>
      <c r="B38" s="38" t="s">
        <v>104</v>
      </c>
      <c r="C38" s="39">
        <v>954935.19</v>
      </c>
      <c r="D38" s="39"/>
      <c r="E38" s="125"/>
      <c r="F38" s="125"/>
      <c r="H38" s="126">
        <f t="shared" si="1"/>
        <v>954935.19</v>
      </c>
      <c r="J38" s="4">
        <f t="shared" si="2"/>
        <v>25.189399999999999</v>
      </c>
      <c r="K38" s="126">
        <f t="shared" si="0"/>
        <v>24054244.469999999</v>
      </c>
    </row>
    <row r="39" spans="1:11">
      <c r="A39" s="133">
        <v>13052</v>
      </c>
      <c r="B39" s="38" t="s">
        <v>105</v>
      </c>
      <c r="C39" s="39">
        <v>123425.88</v>
      </c>
      <c r="D39" s="39"/>
      <c r="E39" s="125"/>
      <c r="F39" s="125"/>
      <c r="H39" s="126">
        <f t="shared" si="1"/>
        <v>123425.88</v>
      </c>
      <c r="J39" s="4">
        <f t="shared" si="2"/>
        <v>25.189399999999999</v>
      </c>
      <c r="K39" s="126">
        <f t="shared" si="0"/>
        <v>3109023.86</v>
      </c>
    </row>
    <row r="40" spans="1:11">
      <c r="A40" s="133">
        <v>13053</v>
      </c>
      <c r="B40" s="38" t="s">
        <v>106</v>
      </c>
      <c r="C40" s="39">
        <v>248578.69</v>
      </c>
      <c r="D40" s="39"/>
      <c r="E40" s="125"/>
      <c r="F40" s="125"/>
      <c r="H40" s="126">
        <f t="shared" si="1"/>
        <v>248578.69</v>
      </c>
      <c r="J40" s="4">
        <f t="shared" si="2"/>
        <v>25.189399999999999</v>
      </c>
      <c r="K40" s="126">
        <f t="shared" si="0"/>
        <v>6261548.0499999998</v>
      </c>
    </row>
    <row r="41" spans="1:11">
      <c r="A41" s="133">
        <v>13054</v>
      </c>
      <c r="B41" s="38" t="s">
        <v>107</v>
      </c>
      <c r="C41" s="39">
        <v>285434.76</v>
      </c>
      <c r="D41" s="39"/>
      <c r="E41" s="125"/>
      <c r="F41" s="125"/>
      <c r="H41" s="126">
        <f t="shared" si="1"/>
        <v>285434.76</v>
      </c>
      <c r="J41" s="4">
        <f t="shared" si="2"/>
        <v>25.189399999999999</v>
      </c>
      <c r="K41" s="126">
        <f t="shared" si="0"/>
        <v>7189930.3399999999</v>
      </c>
    </row>
    <row r="42" spans="1:11">
      <c r="A42" s="133">
        <v>13055</v>
      </c>
      <c r="B42" s="38" t="s">
        <v>108</v>
      </c>
      <c r="C42" s="39">
        <v>58176.78</v>
      </c>
      <c r="D42" s="39"/>
      <c r="E42" s="125"/>
      <c r="F42" s="125"/>
      <c r="H42" s="126">
        <f t="shared" si="1"/>
        <v>58176.78</v>
      </c>
      <c r="J42" s="4">
        <f t="shared" si="2"/>
        <v>25.189399999999999</v>
      </c>
      <c r="K42" s="126">
        <f t="shared" si="0"/>
        <v>1465438.18</v>
      </c>
    </row>
    <row r="43" spans="1:11">
      <c r="A43" s="133">
        <v>13056</v>
      </c>
      <c r="B43" s="38" t="s">
        <v>109</v>
      </c>
      <c r="C43" s="39">
        <v>945724.9</v>
      </c>
      <c r="D43" s="39"/>
      <c r="E43" s="125"/>
      <c r="F43" s="125"/>
      <c r="H43" s="126">
        <f t="shared" si="1"/>
        <v>945724.9</v>
      </c>
      <c r="J43" s="4">
        <f t="shared" si="2"/>
        <v>25.189399999999999</v>
      </c>
      <c r="K43" s="126">
        <f t="shared" si="0"/>
        <v>23822242.800000001</v>
      </c>
    </row>
    <row r="44" spans="1:11">
      <c r="A44" s="133">
        <v>13061</v>
      </c>
      <c r="B44" s="38" t="s">
        <v>110</v>
      </c>
      <c r="C44" s="39"/>
      <c r="D44" s="39"/>
      <c r="E44" s="125"/>
      <c r="F44" s="125"/>
      <c r="H44" s="126">
        <f t="shared" si="1"/>
        <v>0</v>
      </c>
      <c r="J44" s="4">
        <f t="shared" si="2"/>
        <v>25.189399999999999</v>
      </c>
      <c r="K44" s="126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5"/>
      <c r="F45" s="125"/>
      <c r="H45" s="126">
        <f t="shared" si="1"/>
        <v>0</v>
      </c>
      <c r="J45" s="4">
        <f t="shared" si="2"/>
        <v>25.189399999999999</v>
      </c>
      <c r="K45" s="126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5"/>
      <c r="F46" s="125"/>
      <c r="H46" s="126">
        <f t="shared" si="1"/>
        <v>0</v>
      </c>
      <c r="J46" s="4">
        <f t="shared" si="2"/>
        <v>25.189399999999999</v>
      </c>
      <c r="K46" s="126">
        <f t="shared" si="0"/>
        <v>0</v>
      </c>
    </row>
    <row r="47" spans="1:11">
      <c r="A47" s="133">
        <v>13101</v>
      </c>
      <c r="B47" s="38" t="s">
        <v>113</v>
      </c>
      <c r="C47" s="39"/>
      <c r="D47" s="39"/>
      <c r="E47" s="125"/>
      <c r="F47" s="125"/>
      <c r="H47" s="126">
        <f t="shared" si="1"/>
        <v>0</v>
      </c>
      <c r="J47" s="4">
        <f t="shared" si="2"/>
        <v>25.189399999999999</v>
      </c>
      <c r="K47" s="126">
        <f t="shared" si="0"/>
        <v>0</v>
      </c>
    </row>
    <row r="48" spans="1:11">
      <c r="A48" s="133">
        <v>13111</v>
      </c>
      <c r="B48" s="38" t="s">
        <v>114</v>
      </c>
      <c r="C48" s="39"/>
      <c r="D48" s="39"/>
      <c r="E48" s="125"/>
      <c r="F48" s="125"/>
      <c r="H48" s="126">
        <f t="shared" si="1"/>
        <v>0</v>
      </c>
      <c r="J48" s="4">
        <f t="shared" si="2"/>
        <v>25.189399999999999</v>
      </c>
      <c r="K48" s="126">
        <f t="shared" si="0"/>
        <v>0</v>
      </c>
    </row>
    <row r="49" spans="1:11">
      <c r="A49" s="133">
        <v>13112</v>
      </c>
      <c r="B49" s="38" t="s">
        <v>115</v>
      </c>
      <c r="C49" s="39"/>
      <c r="D49" s="39"/>
      <c r="E49" s="125"/>
      <c r="F49" s="125"/>
      <c r="H49" s="126">
        <f t="shared" si="1"/>
        <v>0</v>
      </c>
      <c r="J49" s="4">
        <f t="shared" si="2"/>
        <v>25.189399999999999</v>
      </c>
      <c r="K49" s="126">
        <f t="shared" si="0"/>
        <v>0</v>
      </c>
    </row>
    <row r="50" spans="1:11">
      <c r="A50" s="133">
        <v>13113</v>
      </c>
      <c r="B50" s="38" t="s">
        <v>116</v>
      </c>
      <c r="C50" s="39"/>
      <c r="D50" s="39"/>
      <c r="E50" s="125"/>
      <c r="F50" s="125"/>
      <c r="H50" s="126">
        <f t="shared" si="1"/>
        <v>0</v>
      </c>
      <c r="J50" s="4">
        <f t="shared" si="2"/>
        <v>25.189399999999999</v>
      </c>
      <c r="K50" s="126">
        <f t="shared" si="0"/>
        <v>0</v>
      </c>
    </row>
    <row r="51" spans="1:11">
      <c r="A51" s="133">
        <v>13114</v>
      </c>
      <c r="B51" s="38" t="s">
        <v>117</v>
      </c>
      <c r="C51" s="39"/>
      <c r="D51" s="39"/>
      <c r="E51" s="125"/>
      <c r="F51" s="125"/>
      <c r="H51" s="126">
        <f t="shared" si="1"/>
        <v>0</v>
      </c>
      <c r="J51" s="4">
        <f t="shared" si="2"/>
        <v>25.189399999999999</v>
      </c>
      <c r="K51" s="126">
        <f t="shared" si="0"/>
        <v>0</v>
      </c>
    </row>
    <row r="52" spans="1:11">
      <c r="A52" s="133">
        <v>13115</v>
      </c>
      <c r="B52" s="38" t="s">
        <v>118</v>
      </c>
      <c r="C52" s="39"/>
      <c r="D52" s="39"/>
      <c r="E52" s="125"/>
      <c r="F52" s="125"/>
      <c r="H52" s="126">
        <f t="shared" si="1"/>
        <v>0</v>
      </c>
      <c r="J52" s="4">
        <f t="shared" si="2"/>
        <v>25.189399999999999</v>
      </c>
      <c r="K52" s="126">
        <f t="shared" si="0"/>
        <v>0</v>
      </c>
    </row>
    <row r="53" spans="1:11">
      <c r="A53" s="133">
        <v>13116</v>
      </c>
      <c r="B53" s="38" t="s">
        <v>119</v>
      </c>
      <c r="C53" s="39"/>
      <c r="D53" s="39"/>
      <c r="E53" s="125"/>
      <c r="F53" s="125"/>
      <c r="H53" s="126">
        <f t="shared" si="1"/>
        <v>0</v>
      </c>
      <c r="J53" s="4">
        <f t="shared" si="2"/>
        <v>25.189399999999999</v>
      </c>
      <c r="K53" s="126">
        <f t="shared" si="0"/>
        <v>0</v>
      </c>
    </row>
    <row r="54" spans="1:11">
      <c r="A54" s="133">
        <v>13117</v>
      </c>
      <c r="B54" s="38" t="s">
        <v>120</v>
      </c>
      <c r="C54" s="39"/>
      <c r="D54" s="39"/>
      <c r="E54" s="125"/>
      <c r="F54" s="125"/>
      <c r="H54" s="126">
        <f t="shared" si="1"/>
        <v>0</v>
      </c>
      <c r="J54" s="4">
        <f t="shared" si="2"/>
        <v>25.189399999999999</v>
      </c>
      <c r="K54" s="126">
        <f t="shared" si="0"/>
        <v>0</v>
      </c>
    </row>
    <row r="55" spans="1:11">
      <c r="A55" s="133">
        <v>13118</v>
      </c>
      <c r="B55" s="38" t="s">
        <v>121</v>
      </c>
      <c r="C55" s="39"/>
      <c r="D55" s="39"/>
      <c r="E55" s="125"/>
      <c r="F55" s="125"/>
      <c r="H55" s="126">
        <f t="shared" si="1"/>
        <v>0</v>
      </c>
      <c r="J55" s="4">
        <f t="shared" si="2"/>
        <v>25.189399999999999</v>
      </c>
      <c r="K55" s="126">
        <f t="shared" si="0"/>
        <v>0</v>
      </c>
    </row>
    <row r="56" spans="1:11">
      <c r="A56" s="133">
        <v>13121</v>
      </c>
      <c r="B56" s="131" t="s">
        <v>122</v>
      </c>
      <c r="C56" s="39"/>
      <c r="D56" s="39"/>
      <c r="E56" s="125"/>
      <c r="F56" s="125"/>
      <c r="H56" s="126">
        <f t="shared" si="1"/>
        <v>0</v>
      </c>
      <c r="J56" s="4">
        <f t="shared" si="2"/>
        <v>25.189399999999999</v>
      </c>
      <c r="K56" s="126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5"/>
      <c r="F57" s="125"/>
      <c r="H57" s="126">
        <f t="shared" si="1"/>
        <v>0</v>
      </c>
      <c r="J57" s="4">
        <f t="shared" si="2"/>
        <v>25.189399999999999</v>
      </c>
      <c r="K57" s="126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5"/>
      <c r="F58" s="125"/>
      <c r="H58" s="126">
        <f t="shared" si="1"/>
        <v>0</v>
      </c>
      <c r="J58" s="4">
        <f t="shared" si="2"/>
        <v>25.189399999999999</v>
      </c>
      <c r="K58" s="126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5"/>
      <c r="F59" s="125"/>
      <c r="H59" s="126">
        <f t="shared" si="1"/>
        <v>0</v>
      </c>
      <c r="J59" s="4">
        <f t="shared" si="2"/>
        <v>25.189399999999999</v>
      </c>
      <c r="K59" s="126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5"/>
      <c r="F60" s="125"/>
      <c r="H60" s="126">
        <f t="shared" si="1"/>
        <v>0</v>
      </c>
      <c r="J60" s="4">
        <f t="shared" si="2"/>
        <v>25.189399999999999</v>
      </c>
      <c r="K60" s="126">
        <f t="shared" si="0"/>
        <v>0</v>
      </c>
    </row>
    <row r="61" spans="1:11">
      <c r="A61" s="37">
        <v>13135</v>
      </c>
      <c r="B61" s="131" t="s">
        <v>127</v>
      </c>
      <c r="C61" s="39"/>
      <c r="D61" s="39"/>
      <c r="E61" s="125"/>
      <c r="F61" s="125"/>
      <c r="H61" s="126">
        <f t="shared" si="1"/>
        <v>0</v>
      </c>
      <c r="J61" s="4">
        <f t="shared" si="2"/>
        <v>25.189399999999999</v>
      </c>
      <c r="K61" s="126">
        <f t="shared" si="0"/>
        <v>0</v>
      </c>
    </row>
    <row r="62" spans="1:11">
      <c r="A62" s="134">
        <v>13136</v>
      </c>
      <c r="B62" s="38" t="s">
        <v>128</v>
      </c>
      <c r="C62" s="39"/>
      <c r="D62" s="39"/>
      <c r="E62" s="125"/>
      <c r="F62" s="125"/>
      <c r="H62" s="126">
        <f t="shared" si="1"/>
        <v>0</v>
      </c>
      <c r="J62" s="4">
        <f t="shared" si="2"/>
        <v>25.189399999999999</v>
      </c>
      <c r="K62" s="126">
        <f t="shared" si="0"/>
        <v>0</v>
      </c>
    </row>
    <row r="63" spans="1:11">
      <c r="A63" s="37">
        <v>13141</v>
      </c>
      <c r="B63" s="131" t="s">
        <v>129</v>
      </c>
      <c r="C63" s="39"/>
      <c r="D63" s="39"/>
      <c r="E63" s="125"/>
      <c r="F63" s="125"/>
      <c r="H63" s="126">
        <f t="shared" si="1"/>
        <v>0</v>
      </c>
      <c r="J63" s="4">
        <f t="shared" si="2"/>
        <v>25.189399999999999</v>
      </c>
      <c r="K63" s="126">
        <f t="shared" si="0"/>
        <v>0</v>
      </c>
    </row>
    <row r="64" spans="1:11">
      <c r="A64" s="37">
        <v>13142</v>
      </c>
      <c r="B64" s="131" t="s">
        <v>130</v>
      </c>
      <c r="C64" s="39"/>
      <c r="D64" s="39"/>
      <c r="E64" s="125"/>
      <c r="F64" s="125"/>
      <c r="H64" s="126">
        <f t="shared" si="1"/>
        <v>0</v>
      </c>
      <c r="J64" s="4">
        <f t="shared" si="2"/>
        <v>25.189399999999999</v>
      </c>
      <c r="K64" s="126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5"/>
      <c r="F65" s="125"/>
      <c r="H65" s="126">
        <f t="shared" si="1"/>
        <v>0</v>
      </c>
      <c r="J65" s="4">
        <f t="shared" si="2"/>
        <v>25.189399999999999</v>
      </c>
      <c r="K65" s="126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5"/>
      <c r="F66" s="125"/>
      <c r="H66" s="126">
        <f t="shared" si="1"/>
        <v>0</v>
      </c>
      <c r="J66" s="4">
        <f t="shared" si="2"/>
        <v>25.189399999999999</v>
      </c>
      <c r="K66" s="126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5"/>
      <c r="F67" s="125"/>
      <c r="H67" s="126">
        <f t="shared" si="1"/>
        <v>0</v>
      </c>
      <c r="J67" s="4">
        <f t="shared" si="2"/>
        <v>25.189399999999999</v>
      </c>
      <c r="K67" s="126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5"/>
      <c r="F68" s="125"/>
      <c r="H68" s="126">
        <f t="shared" si="1"/>
        <v>0</v>
      </c>
      <c r="J68" s="4">
        <f t="shared" si="2"/>
        <v>25.189399999999999</v>
      </c>
      <c r="K68" s="126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5"/>
      <c r="F69" s="125"/>
      <c r="H69" s="126">
        <f t="shared" si="1"/>
        <v>0</v>
      </c>
      <c r="J69" s="4">
        <f t="shared" si="2"/>
        <v>25.189399999999999</v>
      </c>
      <c r="K69" s="126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125"/>
      <c r="F70" s="125"/>
      <c r="H70" s="126">
        <f t="shared" si="1"/>
        <v>0</v>
      </c>
      <c r="J70" s="4">
        <f t="shared" si="2"/>
        <v>25.189399999999999</v>
      </c>
      <c r="K70" s="126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125"/>
      <c r="F71" s="125"/>
      <c r="H71" s="126">
        <f t="shared" si="1"/>
        <v>0</v>
      </c>
      <c r="J71" s="4">
        <f t="shared" si="2"/>
        <v>25.189399999999999</v>
      </c>
      <c r="K71" s="126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125"/>
      <c r="F72" s="125"/>
      <c r="H72" s="126">
        <f t="shared" si="1"/>
        <v>0</v>
      </c>
      <c r="J72" s="4">
        <f t="shared" si="2"/>
        <v>25.189399999999999</v>
      </c>
      <c r="K72" s="126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5"/>
      <c r="F73" s="125"/>
      <c r="H73" s="126">
        <f t="shared" ref="H73:H138" si="4">ROUND(C73-D73+E73-F73,2)</f>
        <v>0</v>
      </c>
      <c r="J73" s="4">
        <f t="shared" ref="J73:J136" si="5">J72</f>
        <v>25.189399999999999</v>
      </c>
      <c r="K73" s="126">
        <f t="shared" si="3"/>
        <v>0</v>
      </c>
    </row>
    <row r="74" spans="1:11">
      <c r="A74" s="133">
        <v>13171</v>
      </c>
      <c r="B74" s="131" t="s">
        <v>140</v>
      </c>
      <c r="C74" s="39"/>
      <c r="D74" s="39"/>
      <c r="E74" s="125"/>
      <c r="F74" s="125"/>
      <c r="H74" s="126">
        <f t="shared" si="4"/>
        <v>0</v>
      </c>
      <c r="J74" s="4">
        <f t="shared" si="5"/>
        <v>25.189399999999999</v>
      </c>
      <c r="K74" s="126">
        <f t="shared" si="3"/>
        <v>0</v>
      </c>
    </row>
    <row r="75" spans="1:11">
      <c r="A75" s="133">
        <v>13172</v>
      </c>
      <c r="B75" s="131" t="s">
        <v>141</v>
      </c>
      <c r="C75" s="39"/>
      <c r="D75" s="39"/>
      <c r="E75" s="125"/>
      <c r="F75" s="125"/>
      <c r="H75" s="126">
        <f t="shared" si="4"/>
        <v>0</v>
      </c>
      <c r="J75" s="4">
        <f t="shared" si="5"/>
        <v>25.189399999999999</v>
      </c>
      <c r="K75" s="126">
        <f t="shared" si="3"/>
        <v>0</v>
      </c>
    </row>
    <row r="76" spans="1:11">
      <c r="A76" s="133">
        <v>13181</v>
      </c>
      <c r="B76" s="131" t="s">
        <v>478</v>
      </c>
      <c r="C76" s="39"/>
      <c r="D76" s="39"/>
      <c r="E76" s="125"/>
      <c r="F76" s="125"/>
      <c r="H76" s="126">
        <f t="shared" si="4"/>
        <v>0</v>
      </c>
      <c r="J76" s="4">
        <f t="shared" si="5"/>
        <v>25.189399999999999</v>
      </c>
      <c r="K76" s="126">
        <f t="shared" si="3"/>
        <v>0</v>
      </c>
    </row>
    <row r="77" spans="1:11">
      <c r="A77" s="133">
        <v>13182</v>
      </c>
      <c r="B77" s="131" t="s">
        <v>143</v>
      </c>
      <c r="C77" s="39"/>
      <c r="D77" s="39"/>
      <c r="E77" s="125"/>
      <c r="F77" s="125"/>
      <c r="H77" s="126">
        <f t="shared" si="4"/>
        <v>0</v>
      </c>
      <c r="J77" s="4">
        <f t="shared" si="5"/>
        <v>25.189399999999999</v>
      </c>
      <c r="K77" s="126">
        <f t="shared" si="3"/>
        <v>0</v>
      </c>
    </row>
    <row r="78" spans="1:11">
      <c r="A78" s="133">
        <v>13183</v>
      </c>
      <c r="B78" s="131" t="s">
        <v>144</v>
      </c>
      <c r="C78" s="39"/>
      <c r="D78" s="39"/>
      <c r="E78" s="125"/>
      <c r="F78" s="125"/>
      <c r="H78" s="126">
        <f t="shared" si="4"/>
        <v>0</v>
      </c>
      <c r="J78" s="4">
        <f t="shared" si="5"/>
        <v>25.189399999999999</v>
      </c>
      <c r="K78" s="126">
        <f t="shared" si="3"/>
        <v>0</v>
      </c>
    </row>
    <row r="79" spans="1:11">
      <c r="A79" s="133">
        <v>13191</v>
      </c>
      <c r="B79" s="131" t="s">
        <v>145</v>
      </c>
      <c r="C79" s="39"/>
      <c r="D79" s="39"/>
      <c r="E79" s="125"/>
      <c r="F79" s="125"/>
      <c r="H79" s="126">
        <f t="shared" si="4"/>
        <v>0</v>
      </c>
      <c r="J79" s="4">
        <f t="shared" si="5"/>
        <v>25.189399999999999</v>
      </c>
      <c r="K79" s="126">
        <f t="shared" si="3"/>
        <v>0</v>
      </c>
    </row>
    <row r="80" spans="1:11">
      <c r="A80" s="133">
        <v>13192</v>
      </c>
      <c r="B80" s="131" t="s">
        <v>146</v>
      </c>
      <c r="C80" s="39"/>
      <c r="D80" s="39"/>
      <c r="E80" s="125"/>
      <c r="F80" s="125"/>
      <c r="H80" s="126">
        <f t="shared" si="4"/>
        <v>0</v>
      </c>
      <c r="J80" s="4">
        <f t="shared" si="5"/>
        <v>25.189399999999999</v>
      </c>
      <c r="K80" s="126">
        <f t="shared" si="3"/>
        <v>0</v>
      </c>
    </row>
    <row r="81" spans="1:11">
      <c r="A81" s="133">
        <v>13193</v>
      </c>
      <c r="B81" s="131" t="s">
        <v>147</v>
      </c>
      <c r="C81" s="39"/>
      <c r="D81" s="39"/>
      <c r="E81" s="125"/>
      <c r="F81" s="125"/>
      <c r="H81" s="126">
        <f t="shared" si="4"/>
        <v>0</v>
      </c>
      <c r="J81" s="4">
        <f t="shared" si="5"/>
        <v>25.189399999999999</v>
      </c>
      <c r="K81" s="126">
        <f t="shared" si="3"/>
        <v>0</v>
      </c>
    </row>
    <row r="82" spans="1:11">
      <c r="A82" s="133">
        <v>13194</v>
      </c>
      <c r="B82" s="131" t="s">
        <v>148</v>
      </c>
      <c r="C82" s="39"/>
      <c r="D82" s="39"/>
      <c r="E82" s="125"/>
      <c r="F82" s="125"/>
      <c r="H82" s="126">
        <f t="shared" si="4"/>
        <v>0</v>
      </c>
      <c r="J82" s="4">
        <f t="shared" si="5"/>
        <v>25.189399999999999</v>
      </c>
      <c r="K82" s="126">
        <f t="shared" si="3"/>
        <v>0</v>
      </c>
    </row>
    <row r="83" spans="1:11">
      <c r="A83" s="133">
        <v>13195</v>
      </c>
      <c r="B83" s="131" t="s">
        <v>149</v>
      </c>
      <c r="C83" s="39"/>
      <c r="D83" s="39"/>
      <c r="E83" s="125"/>
      <c r="F83" s="125"/>
      <c r="H83" s="126">
        <f t="shared" si="4"/>
        <v>0</v>
      </c>
      <c r="J83" s="4">
        <f t="shared" si="5"/>
        <v>25.189399999999999</v>
      </c>
      <c r="K83" s="126">
        <f t="shared" si="3"/>
        <v>0</v>
      </c>
    </row>
    <row r="84" spans="1:11">
      <c r="A84" s="133">
        <v>13196</v>
      </c>
      <c r="B84" s="131" t="s">
        <v>150</v>
      </c>
      <c r="C84" s="39"/>
      <c r="D84" s="39"/>
      <c r="E84" s="125"/>
      <c r="F84" s="125"/>
      <c r="H84" s="126">
        <f t="shared" si="4"/>
        <v>0</v>
      </c>
      <c r="J84" s="4">
        <f t="shared" si="5"/>
        <v>25.189399999999999</v>
      </c>
      <c r="K84" s="126">
        <f t="shared" si="3"/>
        <v>0</v>
      </c>
    </row>
    <row r="85" spans="1:11">
      <c r="A85" s="133">
        <v>13201</v>
      </c>
      <c r="B85" s="131" t="s">
        <v>151</v>
      </c>
      <c r="C85" s="39"/>
      <c r="D85" s="39"/>
      <c r="E85" s="125"/>
      <c r="F85" s="125"/>
      <c r="H85" s="126">
        <f t="shared" si="4"/>
        <v>0</v>
      </c>
      <c r="J85" s="4">
        <f t="shared" si="5"/>
        <v>25.189399999999999</v>
      </c>
      <c r="K85" s="126">
        <f t="shared" si="3"/>
        <v>0</v>
      </c>
    </row>
    <row r="86" spans="1:11">
      <c r="A86" s="133">
        <v>13202</v>
      </c>
      <c r="B86" s="131" t="s">
        <v>152</v>
      </c>
      <c r="C86" s="39"/>
      <c r="D86" s="39"/>
      <c r="E86" s="125"/>
      <c r="F86" s="125"/>
      <c r="H86" s="126">
        <f t="shared" si="4"/>
        <v>0</v>
      </c>
      <c r="J86" s="4">
        <f t="shared" si="5"/>
        <v>25.189399999999999</v>
      </c>
      <c r="K86" s="126">
        <f t="shared" si="3"/>
        <v>0</v>
      </c>
    </row>
    <row r="87" spans="1:11">
      <c r="A87" s="133">
        <v>13203</v>
      </c>
      <c r="B87" s="131" t="s">
        <v>153</v>
      </c>
      <c r="C87" s="39"/>
      <c r="D87" s="39"/>
      <c r="E87" s="125"/>
      <c r="F87" s="125"/>
      <c r="H87" s="126">
        <f t="shared" si="4"/>
        <v>0</v>
      </c>
      <c r="J87" s="4">
        <f t="shared" si="5"/>
        <v>25.189399999999999</v>
      </c>
      <c r="K87" s="126">
        <f t="shared" si="3"/>
        <v>0</v>
      </c>
    </row>
    <row r="88" spans="1:11">
      <c r="A88" s="133">
        <v>13204</v>
      </c>
      <c r="B88" s="131" t="s">
        <v>154</v>
      </c>
      <c r="C88" s="39"/>
      <c r="D88" s="39"/>
      <c r="E88" s="125"/>
      <c r="F88" s="125"/>
      <c r="H88" s="126">
        <f t="shared" si="4"/>
        <v>0</v>
      </c>
      <c r="J88" s="4">
        <f t="shared" si="5"/>
        <v>25.189399999999999</v>
      </c>
      <c r="K88" s="126">
        <f t="shared" si="3"/>
        <v>0</v>
      </c>
    </row>
    <row r="89" spans="1:11">
      <c r="A89" s="133">
        <v>13205</v>
      </c>
      <c r="B89" s="131" t="s">
        <v>155</v>
      </c>
      <c r="C89" s="39"/>
      <c r="D89" s="39"/>
      <c r="E89" s="125"/>
      <c r="F89" s="125"/>
      <c r="H89" s="126">
        <f t="shared" si="4"/>
        <v>0</v>
      </c>
      <c r="J89" s="4">
        <f t="shared" si="5"/>
        <v>25.189399999999999</v>
      </c>
      <c r="K89" s="126">
        <f t="shared" si="3"/>
        <v>0</v>
      </c>
    </row>
    <row r="90" spans="1:11">
      <c r="A90" s="133">
        <v>13206</v>
      </c>
      <c r="B90" s="131" t="s">
        <v>156</v>
      </c>
      <c r="C90" s="39"/>
      <c r="D90" s="39"/>
      <c r="E90" s="125"/>
      <c r="F90" s="125"/>
      <c r="H90" s="126">
        <f t="shared" si="4"/>
        <v>0</v>
      </c>
      <c r="J90" s="4">
        <f t="shared" si="5"/>
        <v>25.189399999999999</v>
      </c>
      <c r="K90" s="126">
        <f t="shared" si="3"/>
        <v>0</v>
      </c>
    </row>
    <row r="91" spans="1:11">
      <c r="A91" s="133">
        <v>13211</v>
      </c>
      <c r="B91" s="131" t="s">
        <v>157</v>
      </c>
      <c r="C91" s="39"/>
      <c r="D91" s="39"/>
      <c r="E91" s="125"/>
      <c r="F91" s="125"/>
      <c r="H91" s="126">
        <f t="shared" si="4"/>
        <v>0</v>
      </c>
      <c r="J91" s="4">
        <f t="shared" si="5"/>
        <v>25.189399999999999</v>
      </c>
      <c r="K91" s="126">
        <f t="shared" si="3"/>
        <v>0</v>
      </c>
    </row>
    <row r="92" spans="1:11">
      <c r="A92" s="133">
        <v>13212</v>
      </c>
      <c r="B92" s="131" t="s">
        <v>158</v>
      </c>
      <c r="C92" s="39"/>
      <c r="D92" s="39"/>
      <c r="E92" s="125"/>
      <c r="F92" s="125"/>
      <c r="H92" s="126">
        <f t="shared" si="4"/>
        <v>0</v>
      </c>
      <c r="J92" s="4">
        <f t="shared" si="5"/>
        <v>25.189399999999999</v>
      </c>
      <c r="K92" s="126">
        <f t="shared" si="3"/>
        <v>0</v>
      </c>
    </row>
    <row r="93" spans="1:11">
      <c r="A93" s="133">
        <v>13213</v>
      </c>
      <c r="B93" s="131" t="s">
        <v>159</v>
      </c>
      <c r="C93" s="39"/>
      <c r="D93" s="39"/>
      <c r="E93" s="125"/>
      <c r="F93" s="125"/>
      <c r="H93" s="126">
        <f t="shared" si="4"/>
        <v>0</v>
      </c>
      <c r="J93" s="4">
        <f t="shared" si="5"/>
        <v>25.189399999999999</v>
      </c>
      <c r="K93" s="126">
        <f t="shared" si="3"/>
        <v>0</v>
      </c>
    </row>
    <row r="94" spans="1:11">
      <c r="A94" s="133">
        <v>13214</v>
      </c>
      <c r="B94" s="131" t="s">
        <v>160</v>
      </c>
      <c r="C94" s="39"/>
      <c r="D94" s="39"/>
      <c r="E94" s="125"/>
      <c r="F94" s="125"/>
      <c r="H94" s="126">
        <f t="shared" si="4"/>
        <v>0</v>
      </c>
      <c r="J94" s="4">
        <f t="shared" si="5"/>
        <v>25.189399999999999</v>
      </c>
      <c r="K94" s="126">
        <f t="shared" si="3"/>
        <v>0</v>
      </c>
    </row>
    <row r="95" spans="1:11">
      <c r="A95" s="133">
        <v>13215</v>
      </c>
      <c r="B95" s="131" t="s">
        <v>161</v>
      </c>
      <c r="C95" s="39"/>
      <c r="D95" s="39"/>
      <c r="E95" s="125"/>
      <c r="F95" s="125"/>
      <c r="H95" s="126">
        <f t="shared" si="4"/>
        <v>0</v>
      </c>
      <c r="J95" s="4">
        <f t="shared" si="5"/>
        <v>25.189399999999999</v>
      </c>
      <c r="K95" s="126">
        <f t="shared" si="3"/>
        <v>0</v>
      </c>
    </row>
    <row r="96" spans="1:11">
      <c r="A96" s="133">
        <v>13216</v>
      </c>
      <c r="B96" s="131" t="s">
        <v>162</v>
      </c>
      <c r="C96" s="39"/>
      <c r="D96" s="39"/>
      <c r="E96" s="125"/>
      <c r="F96" s="125"/>
      <c r="H96" s="126">
        <f t="shared" si="4"/>
        <v>0</v>
      </c>
      <c r="J96" s="4">
        <f t="shared" si="5"/>
        <v>25.189399999999999</v>
      </c>
      <c r="K96" s="126">
        <f t="shared" si="3"/>
        <v>0</v>
      </c>
    </row>
    <row r="97" spans="1:11">
      <c r="A97" s="133">
        <v>13217</v>
      </c>
      <c r="B97" s="131" t="s">
        <v>163</v>
      </c>
      <c r="C97" s="39"/>
      <c r="D97" s="39"/>
      <c r="E97" s="125"/>
      <c r="F97" s="125"/>
      <c r="H97" s="126">
        <f t="shared" si="4"/>
        <v>0</v>
      </c>
      <c r="J97" s="4">
        <f t="shared" si="5"/>
        <v>25.189399999999999</v>
      </c>
      <c r="K97" s="126">
        <f t="shared" si="3"/>
        <v>0</v>
      </c>
    </row>
    <row r="98" spans="1:11">
      <c r="A98" s="133">
        <v>13221</v>
      </c>
      <c r="B98" s="131" t="s">
        <v>164</v>
      </c>
      <c r="C98" s="39"/>
      <c r="D98" s="39"/>
      <c r="E98" s="125"/>
      <c r="F98" s="125"/>
      <c r="H98" s="126">
        <f t="shared" si="4"/>
        <v>0</v>
      </c>
      <c r="J98" s="4">
        <f t="shared" si="5"/>
        <v>25.189399999999999</v>
      </c>
      <c r="K98" s="126">
        <f t="shared" si="3"/>
        <v>0</v>
      </c>
    </row>
    <row r="99" spans="1:11">
      <c r="A99" s="133">
        <v>13231</v>
      </c>
      <c r="B99" s="131" t="s">
        <v>479</v>
      </c>
      <c r="C99" s="39"/>
      <c r="D99" s="39"/>
      <c r="E99" s="125"/>
      <c r="F99" s="125"/>
      <c r="H99" s="126">
        <f t="shared" si="4"/>
        <v>0</v>
      </c>
      <c r="J99" s="4">
        <f t="shared" si="5"/>
        <v>25.189399999999999</v>
      </c>
      <c r="K99" s="126">
        <f t="shared" si="3"/>
        <v>0</v>
      </c>
    </row>
    <row r="100" spans="1:11">
      <c r="A100" s="134">
        <v>13232</v>
      </c>
      <c r="B100" s="38" t="s">
        <v>166</v>
      </c>
      <c r="C100" s="39"/>
      <c r="D100" s="39"/>
      <c r="E100" s="125"/>
      <c r="F100" s="125"/>
      <c r="H100" s="126">
        <f t="shared" si="4"/>
        <v>0</v>
      </c>
      <c r="J100" s="4">
        <f t="shared" si="5"/>
        <v>25.189399999999999</v>
      </c>
      <c r="K100" s="126">
        <f t="shared" si="3"/>
        <v>0</v>
      </c>
    </row>
    <row r="101" spans="1:11">
      <c r="A101" s="133">
        <v>13241</v>
      </c>
      <c r="B101" s="131" t="s">
        <v>167</v>
      </c>
      <c r="C101" s="39"/>
      <c r="D101" s="39"/>
      <c r="E101" s="125"/>
      <c r="F101" s="125"/>
      <c r="H101" s="126">
        <f t="shared" si="4"/>
        <v>0</v>
      </c>
      <c r="J101" s="4">
        <f t="shared" si="5"/>
        <v>25.189399999999999</v>
      </c>
      <c r="K101" s="126">
        <f t="shared" si="3"/>
        <v>0</v>
      </c>
    </row>
    <row r="102" spans="1:11">
      <c r="A102" s="133">
        <v>13242</v>
      </c>
      <c r="B102" s="131" t="s">
        <v>480</v>
      </c>
      <c r="C102" s="39"/>
      <c r="D102" s="39"/>
      <c r="E102" s="125"/>
      <c r="F102" s="125"/>
      <c r="H102" s="126">
        <f t="shared" si="4"/>
        <v>0</v>
      </c>
      <c r="J102" s="4">
        <f t="shared" si="5"/>
        <v>25.189399999999999</v>
      </c>
      <c r="K102" s="126">
        <f t="shared" si="3"/>
        <v>0</v>
      </c>
    </row>
    <row r="103" spans="1:11">
      <c r="A103" s="133">
        <v>13243</v>
      </c>
      <c r="B103" s="131" t="s">
        <v>169</v>
      </c>
      <c r="C103" s="39"/>
      <c r="D103" s="39"/>
      <c r="E103" s="125"/>
      <c r="F103" s="125"/>
      <c r="H103" s="126">
        <f t="shared" si="4"/>
        <v>0</v>
      </c>
      <c r="J103" s="4">
        <f t="shared" si="5"/>
        <v>25.189399999999999</v>
      </c>
      <c r="K103" s="126">
        <f t="shared" si="3"/>
        <v>0</v>
      </c>
    </row>
    <row r="104" spans="1:11">
      <c r="A104" s="135">
        <v>13251</v>
      </c>
      <c r="B104" s="38" t="s">
        <v>170</v>
      </c>
      <c r="C104" s="39"/>
      <c r="D104" s="39"/>
      <c r="E104" s="125"/>
      <c r="F104" s="125"/>
      <c r="H104" s="126">
        <f t="shared" si="4"/>
        <v>0</v>
      </c>
      <c r="J104" s="4">
        <f t="shared" si="5"/>
        <v>25.189399999999999</v>
      </c>
      <c r="K104" s="126">
        <f t="shared" si="3"/>
        <v>0</v>
      </c>
    </row>
    <row r="105" spans="1:11">
      <c r="A105" s="135">
        <v>13252</v>
      </c>
      <c r="B105" s="38" t="s">
        <v>171</v>
      </c>
      <c r="C105" s="39"/>
      <c r="D105" s="39"/>
      <c r="E105" s="125"/>
      <c r="F105" s="125"/>
      <c r="H105" s="126">
        <f t="shared" si="4"/>
        <v>0</v>
      </c>
      <c r="J105" s="4">
        <f t="shared" si="5"/>
        <v>25.189399999999999</v>
      </c>
      <c r="K105" s="126">
        <f t="shared" si="3"/>
        <v>0</v>
      </c>
    </row>
    <row r="106" spans="1:11">
      <c r="A106" s="135">
        <v>13253</v>
      </c>
      <c r="B106" s="38" t="s">
        <v>172</v>
      </c>
      <c r="C106" s="39"/>
      <c r="D106" s="39"/>
      <c r="E106" s="125"/>
      <c r="F106" s="125"/>
      <c r="H106" s="126">
        <f t="shared" si="4"/>
        <v>0</v>
      </c>
      <c r="J106" s="4">
        <f t="shared" si="5"/>
        <v>25.189399999999999</v>
      </c>
      <c r="K106" s="126">
        <f t="shared" si="3"/>
        <v>0</v>
      </c>
    </row>
    <row r="107" spans="1:11">
      <c r="A107" s="135">
        <v>13254</v>
      </c>
      <c r="B107" s="38" t="s">
        <v>173</v>
      </c>
      <c r="C107" s="39"/>
      <c r="D107" s="39"/>
      <c r="E107" s="125"/>
      <c r="F107" s="125"/>
      <c r="H107" s="126">
        <f t="shared" si="4"/>
        <v>0</v>
      </c>
      <c r="J107" s="4">
        <f t="shared" si="5"/>
        <v>25.189399999999999</v>
      </c>
      <c r="K107" s="126">
        <f t="shared" si="3"/>
        <v>0</v>
      </c>
    </row>
    <row r="108" spans="1:11">
      <c r="A108" s="134">
        <v>13261</v>
      </c>
      <c r="B108" s="38" t="s">
        <v>174</v>
      </c>
      <c r="C108" s="39"/>
      <c r="D108" s="39"/>
      <c r="E108" s="125"/>
      <c r="F108" s="125"/>
      <c r="H108" s="126">
        <f>ROUND(C108-D108+E108-F108,2)</f>
        <v>0</v>
      </c>
      <c r="J108" s="4">
        <f t="shared" si="5"/>
        <v>25.189399999999999</v>
      </c>
      <c r="K108" s="126">
        <f t="shared" si="3"/>
        <v>0</v>
      </c>
    </row>
    <row r="109" spans="1:11">
      <c r="A109" s="133">
        <v>13501</v>
      </c>
      <c r="B109" s="38" t="s">
        <v>176</v>
      </c>
      <c r="C109" s="39">
        <v>1989430</v>
      </c>
      <c r="D109" s="39"/>
      <c r="E109" s="125"/>
      <c r="F109" s="125"/>
      <c r="H109" s="126">
        <f t="shared" si="4"/>
        <v>1989430</v>
      </c>
      <c r="J109" s="4">
        <f t="shared" si="5"/>
        <v>25.189399999999999</v>
      </c>
      <c r="K109" s="126">
        <f t="shared" si="3"/>
        <v>50112548.039999999</v>
      </c>
    </row>
    <row r="110" spans="1:11">
      <c r="A110" s="133">
        <v>13502</v>
      </c>
      <c r="B110" s="38" t="s">
        <v>177</v>
      </c>
      <c r="C110" s="39"/>
      <c r="D110" s="39"/>
      <c r="E110" s="125"/>
      <c r="F110" s="125"/>
      <c r="H110" s="126">
        <f t="shared" si="4"/>
        <v>0</v>
      </c>
      <c r="J110" s="4">
        <f t="shared" si="5"/>
        <v>25.189399999999999</v>
      </c>
      <c r="K110" s="126">
        <f t="shared" si="3"/>
        <v>0</v>
      </c>
    </row>
    <row r="111" spans="1:11">
      <c r="A111" s="133">
        <v>13503</v>
      </c>
      <c r="B111" s="38" t="s">
        <v>178</v>
      </c>
      <c r="C111" s="39"/>
      <c r="D111" s="39"/>
      <c r="E111" s="125"/>
      <c r="F111" s="125"/>
      <c r="H111" s="126">
        <f t="shared" si="4"/>
        <v>0</v>
      </c>
      <c r="J111" s="4">
        <f t="shared" si="5"/>
        <v>25.189399999999999</v>
      </c>
      <c r="K111" s="126">
        <f t="shared" si="3"/>
        <v>0</v>
      </c>
    </row>
    <row r="112" spans="1:11">
      <c r="A112" s="133">
        <v>13601</v>
      </c>
      <c r="B112" s="38" t="s">
        <v>175</v>
      </c>
      <c r="C112" s="39"/>
      <c r="D112" s="39"/>
      <c r="E112" s="125"/>
      <c r="F112" s="125"/>
      <c r="H112" s="126">
        <f t="shared" si="4"/>
        <v>0</v>
      </c>
      <c r="J112" s="4">
        <f t="shared" si="5"/>
        <v>25.189399999999999</v>
      </c>
      <c r="K112" s="126">
        <f t="shared" si="3"/>
        <v>0</v>
      </c>
    </row>
    <row r="113" spans="1:11">
      <c r="A113" s="133">
        <v>14101</v>
      </c>
      <c r="B113" s="131" t="s">
        <v>179</v>
      </c>
      <c r="C113" s="39">
        <v>243212.13</v>
      </c>
      <c r="D113" s="39"/>
      <c r="E113" s="125"/>
      <c r="F113" s="125"/>
      <c r="H113" s="126">
        <f t="shared" si="4"/>
        <v>243212.13</v>
      </c>
      <c r="J113" s="4">
        <f t="shared" si="5"/>
        <v>25.189399999999999</v>
      </c>
      <c r="K113" s="126">
        <f t="shared" si="3"/>
        <v>6126367.6299999999</v>
      </c>
    </row>
    <row r="114" spans="1:11">
      <c r="A114" s="133">
        <v>14102</v>
      </c>
      <c r="B114" s="131" t="s">
        <v>180</v>
      </c>
      <c r="C114" s="39">
        <v>747007.32</v>
      </c>
      <c r="D114" s="39"/>
      <c r="E114" s="125"/>
      <c r="F114" s="125"/>
      <c r="H114" s="126">
        <f t="shared" si="4"/>
        <v>747007.32</v>
      </c>
      <c r="J114" s="4">
        <f t="shared" si="5"/>
        <v>25.189399999999999</v>
      </c>
      <c r="K114" s="126">
        <f t="shared" si="3"/>
        <v>18816666.190000001</v>
      </c>
    </row>
    <row r="115" spans="1:11">
      <c r="A115" s="136">
        <v>14103</v>
      </c>
      <c r="B115" s="137" t="s">
        <v>481</v>
      </c>
      <c r="C115" s="129"/>
      <c r="D115" s="129"/>
      <c r="E115" s="129"/>
      <c r="F115" s="129"/>
      <c r="G115" s="130"/>
      <c r="H115" s="130">
        <f t="shared" si="4"/>
        <v>0</v>
      </c>
      <c r="J115" s="4">
        <f t="shared" si="5"/>
        <v>25.189399999999999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39">
        <v>81632.320000000007</v>
      </c>
      <c r="D116" s="39"/>
      <c r="E116" s="125"/>
      <c r="F116" s="125"/>
      <c r="H116" s="126">
        <f t="shared" si="4"/>
        <v>81632.320000000007</v>
      </c>
      <c r="J116" s="4">
        <f t="shared" si="5"/>
        <v>25.189399999999999</v>
      </c>
      <c r="K116" s="126">
        <f t="shared" si="3"/>
        <v>2056269.16</v>
      </c>
    </row>
    <row r="117" spans="1:11">
      <c r="A117" s="133">
        <v>15001</v>
      </c>
      <c r="B117" s="38" t="s">
        <v>182</v>
      </c>
      <c r="C117" s="39"/>
      <c r="D117" s="39"/>
      <c r="E117" s="125"/>
      <c r="F117" s="125"/>
      <c r="H117" s="126">
        <f t="shared" si="4"/>
        <v>0</v>
      </c>
      <c r="J117" s="4">
        <f t="shared" si="5"/>
        <v>25.189399999999999</v>
      </c>
      <c r="K117" s="126">
        <f t="shared" si="3"/>
        <v>0</v>
      </c>
    </row>
    <row r="118" spans="1:11">
      <c r="A118" s="133">
        <v>15002</v>
      </c>
      <c r="B118" s="38" t="s">
        <v>183</v>
      </c>
      <c r="C118" s="39"/>
      <c r="D118" s="39"/>
      <c r="E118" s="125"/>
      <c r="F118" s="125"/>
      <c r="H118" s="126">
        <f t="shared" si="4"/>
        <v>0</v>
      </c>
      <c r="J118" s="4">
        <f t="shared" si="5"/>
        <v>25.189399999999999</v>
      </c>
      <c r="K118" s="126">
        <f t="shared" si="3"/>
        <v>0</v>
      </c>
    </row>
    <row r="119" spans="1:11">
      <c r="A119" s="133">
        <v>15003</v>
      </c>
      <c r="B119" s="38" t="s">
        <v>184</v>
      </c>
      <c r="C119" s="39"/>
      <c r="D119" s="39"/>
      <c r="E119" s="125"/>
      <c r="F119" s="125"/>
      <c r="H119" s="126">
        <f t="shared" si="4"/>
        <v>0</v>
      </c>
      <c r="J119" s="4">
        <f t="shared" si="5"/>
        <v>25.189399999999999</v>
      </c>
      <c r="K119" s="126">
        <f t="shared" si="3"/>
        <v>0</v>
      </c>
    </row>
    <row r="120" spans="1:11">
      <c r="A120" s="133">
        <v>15004</v>
      </c>
      <c r="B120" s="38" t="s">
        <v>243</v>
      </c>
      <c r="C120" s="39">
        <v>68735.31</v>
      </c>
      <c r="D120" s="39"/>
      <c r="E120" s="125"/>
      <c r="F120" s="125"/>
      <c r="H120" s="126">
        <f t="shared" si="4"/>
        <v>68735.31</v>
      </c>
      <c r="J120" s="4">
        <f t="shared" si="5"/>
        <v>25.189399999999999</v>
      </c>
      <c r="K120" s="126">
        <f t="shared" si="3"/>
        <v>1731401.22</v>
      </c>
    </row>
    <row r="121" spans="1:11">
      <c r="A121" s="133">
        <v>15005</v>
      </c>
      <c r="B121" s="38" t="s">
        <v>185</v>
      </c>
      <c r="C121" s="39">
        <v>30802.92</v>
      </c>
      <c r="D121" s="39"/>
      <c r="E121" s="125"/>
      <c r="F121" s="125"/>
      <c r="H121" s="126">
        <f t="shared" si="4"/>
        <v>30802.92</v>
      </c>
      <c r="J121" s="4">
        <f t="shared" si="5"/>
        <v>25.189399999999999</v>
      </c>
      <c r="K121" s="126">
        <f t="shared" si="3"/>
        <v>775907.07</v>
      </c>
    </row>
    <row r="122" spans="1:11">
      <c r="A122" s="133">
        <v>15006</v>
      </c>
      <c r="B122" s="38" t="s">
        <v>218</v>
      </c>
      <c r="C122" s="39"/>
      <c r="D122" s="39"/>
      <c r="E122" s="125"/>
      <c r="F122" s="125"/>
      <c r="H122" s="126">
        <f t="shared" si="4"/>
        <v>0</v>
      </c>
      <c r="J122" s="4">
        <f t="shared" si="5"/>
        <v>25.189399999999999</v>
      </c>
      <c r="K122" s="126">
        <f t="shared" si="3"/>
        <v>0</v>
      </c>
    </row>
    <row r="123" spans="1:11">
      <c r="A123" s="133">
        <v>15007</v>
      </c>
      <c r="B123" s="38" t="s">
        <v>186</v>
      </c>
      <c r="C123" s="39"/>
      <c r="D123" s="39"/>
      <c r="E123" s="125"/>
      <c r="F123" s="125"/>
      <c r="H123" s="126">
        <f t="shared" si="4"/>
        <v>0</v>
      </c>
      <c r="J123" s="4">
        <f t="shared" si="5"/>
        <v>25.189399999999999</v>
      </c>
      <c r="K123" s="126">
        <f t="shared" si="3"/>
        <v>0</v>
      </c>
    </row>
    <row r="124" spans="1:11">
      <c r="A124" s="133">
        <v>15008</v>
      </c>
      <c r="B124" s="38" t="s">
        <v>187</v>
      </c>
      <c r="C124" s="39"/>
      <c r="D124" s="39"/>
      <c r="E124" s="125"/>
      <c r="F124" s="125"/>
      <c r="H124" s="126">
        <f t="shared" si="4"/>
        <v>0</v>
      </c>
      <c r="J124" s="4">
        <f t="shared" si="5"/>
        <v>25.189399999999999</v>
      </c>
      <c r="K124" s="126">
        <f t="shared" si="3"/>
        <v>0</v>
      </c>
    </row>
    <row r="125" spans="1:11">
      <c r="A125" s="133">
        <v>15009</v>
      </c>
      <c r="B125" s="38" t="s">
        <v>245</v>
      </c>
      <c r="C125" s="39"/>
      <c r="D125" s="39"/>
      <c r="E125" s="125"/>
      <c r="F125" s="125"/>
      <c r="H125" s="126">
        <f t="shared" si="4"/>
        <v>0</v>
      </c>
      <c r="J125" s="4">
        <f t="shared" si="5"/>
        <v>25.189399999999999</v>
      </c>
      <c r="K125" s="126">
        <f t="shared" si="3"/>
        <v>0</v>
      </c>
    </row>
    <row r="126" spans="1:11">
      <c r="A126" s="133">
        <v>15010</v>
      </c>
      <c r="B126" s="38" t="s">
        <v>219</v>
      </c>
      <c r="C126" s="39"/>
      <c r="D126" s="39"/>
      <c r="E126" s="125"/>
      <c r="F126" s="125"/>
      <c r="H126" s="126">
        <f t="shared" si="4"/>
        <v>0</v>
      </c>
      <c r="J126" s="4">
        <f t="shared" si="5"/>
        <v>25.189399999999999</v>
      </c>
      <c r="K126" s="126">
        <f t="shared" si="3"/>
        <v>0</v>
      </c>
    </row>
    <row r="127" spans="1:11">
      <c r="A127" s="133">
        <v>15011</v>
      </c>
      <c r="B127" s="38" t="s">
        <v>220</v>
      </c>
      <c r="C127" s="39"/>
      <c r="D127" s="39"/>
      <c r="E127" s="125"/>
      <c r="F127" s="125"/>
      <c r="H127" s="126">
        <f t="shared" si="4"/>
        <v>0</v>
      </c>
      <c r="J127" s="4">
        <f t="shared" si="5"/>
        <v>25.189399999999999</v>
      </c>
      <c r="K127" s="126">
        <f t="shared" si="3"/>
        <v>0</v>
      </c>
    </row>
    <row r="128" spans="1:11">
      <c r="A128" s="133">
        <v>15012</v>
      </c>
      <c r="B128" s="38" t="s">
        <v>221</v>
      </c>
      <c r="C128" s="39"/>
      <c r="D128" s="39"/>
      <c r="E128" s="125"/>
      <c r="F128" s="125"/>
      <c r="H128" s="126">
        <f t="shared" si="4"/>
        <v>0</v>
      </c>
      <c r="J128" s="4">
        <f t="shared" si="5"/>
        <v>25.189399999999999</v>
      </c>
      <c r="K128" s="126">
        <f t="shared" si="3"/>
        <v>0</v>
      </c>
    </row>
    <row r="129" spans="1:11">
      <c r="A129" s="133">
        <v>15013</v>
      </c>
      <c r="B129" s="38" t="s">
        <v>244</v>
      </c>
      <c r="C129" s="39">
        <v>114665.62</v>
      </c>
      <c r="D129" s="39"/>
      <c r="E129" s="125"/>
      <c r="F129" s="125">
        <v>79702.7</v>
      </c>
      <c r="H129" s="126">
        <f t="shared" si="4"/>
        <v>34962.92</v>
      </c>
      <c r="J129" s="4">
        <f t="shared" si="5"/>
        <v>25.189399999999999</v>
      </c>
      <c r="K129" s="126">
        <f t="shared" si="3"/>
        <v>880694.98</v>
      </c>
    </row>
    <row r="130" spans="1:11">
      <c r="A130" s="133">
        <v>15014</v>
      </c>
      <c r="B130" s="38" t="s">
        <v>188</v>
      </c>
      <c r="C130" s="39"/>
      <c r="D130" s="39"/>
      <c r="E130" s="125"/>
      <c r="F130" s="125"/>
      <c r="H130" s="126">
        <f t="shared" si="4"/>
        <v>0</v>
      </c>
      <c r="J130" s="4">
        <f t="shared" si="5"/>
        <v>25.189399999999999</v>
      </c>
      <c r="K130" s="126">
        <f t="shared" si="3"/>
        <v>0</v>
      </c>
    </row>
    <row r="131" spans="1:11">
      <c r="A131" s="133">
        <v>15015</v>
      </c>
      <c r="B131" s="38" t="s">
        <v>189</v>
      </c>
      <c r="C131" s="39"/>
      <c r="D131" s="39"/>
      <c r="E131" s="125"/>
      <c r="F131" s="125"/>
      <c r="H131" s="126">
        <f t="shared" si="4"/>
        <v>0</v>
      </c>
      <c r="J131" s="4">
        <f t="shared" si="5"/>
        <v>25.189399999999999</v>
      </c>
      <c r="K131" s="126">
        <f t="shared" si="3"/>
        <v>0</v>
      </c>
    </row>
    <row r="132" spans="1:11">
      <c r="A132" s="136">
        <v>15016</v>
      </c>
      <c r="B132" s="128" t="s">
        <v>241</v>
      </c>
      <c r="C132" s="192">
        <v>88072.85</v>
      </c>
      <c r="D132" s="192"/>
      <c r="E132" s="129">
        <v>16706.939999999988</v>
      </c>
      <c r="F132" s="129"/>
      <c r="G132" s="130"/>
      <c r="H132" s="130">
        <f t="shared" si="4"/>
        <v>104779.79</v>
      </c>
      <c r="J132" s="4">
        <f t="shared" si="5"/>
        <v>25.189399999999999</v>
      </c>
      <c r="K132" s="130">
        <f t="shared" si="3"/>
        <v>2639340.04</v>
      </c>
    </row>
    <row r="133" spans="1:11">
      <c r="A133" s="135">
        <v>15017</v>
      </c>
      <c r="B133" s="138" t="s">
        <v>222</v>
      </c>
      <c r="C133" s="39"/>
      <c r="D133" s="39"/>
      <c r="E133" s="125"/>
      <c r="F133" s="125"/>
      <c r="H133" s="126">
        <f t="shared" si="4"/>
        <v>0</v>
      </c>
      <c r="J133" s="4">
        <f t="shared" si="5"/>
        <v>25.189399999999999</v>
      </c>
      <c r="K133" s="126">
        <f t="shared" si="3"/>
        <v>0</v>
      </c>
    </row>
    <row r="134" spans="1:11">
      <c r="A134" s="135">
        <v>15018</v>
      </c>
      <c r="B134" s="138" t="s">
        <v>223</v>
      </c>
      <c r="C134" s="39"/>
      <c r="D134" s="39"/>
      <c r="E134" s="125"/>
      <c r="F134" s="125"/>
      <c r="H134" s="126">
        <f t="shared" si="4"/>
        <v>0</v>
      </c>
      <c r="J134" s="4">
        <f t="shared" si="5"/>
        <v>25.189399999999999</v>
      </c>
      <c r="K134" s="126">
        <f t="shared" si="3"/>
        <v>0</v>
      </c>
    </row>
    <row r="135" spans="1:11">
      <c r="A135" s="139"/>
      <c r="B135" s="140" t="s">
        <v>482</v>
      </c>
      <c r="C135" s="39"/>
      <c r="D135" s="39"/>
      <c r="E135" s="125"/>
      <c r="F135" s="125"/>
      <c r="H135" s="126">
        <f t="shared" si="4"/>
        <v>0</v>
      </c>
      <c r="J135" s="4">
        <f t="shared" si="5"/>
        <v>25.189399999999999</v>
      </c>
      <c r="K135" s="126">
        <f t="shared" si="3"/>
        <v>0</v>
      </c>
    </row>
    <row r="136" spans="1:11">
      <c r="A136" s="133">
        <v>15101</v>
      </c>
      <c r="B136" s="38" t="s">
        <v>207</v>
      </c>
      <c r="C136" s="39"/>
      <c r="D136" s="39"/>
      <c r="E136" s="125"/>
      <c r="F136" s="125"/>
      <c r="H136" s="126">
        <f t="shared" si="4"/>
        <v>0</v>
      </c>
      <c r="J136" s="4">
        <f t="shared" si="5"/>
        <v>25.189399999999999</v>
      </c>
      <c r="K136" s="126">
        <f t="shared" ref="K136:K199" si="6">ROUND(H136*J136,2)</f>
        <v>0</v>
      </c>
    </row>
    <row r="137" spans="1:11">
      <c r="A137" s="133">
        <v>15102</v>
      </c>
      <c r="B137" s="38" t="s">
        <v>208</v>
      </c>
      <c r="C137" s="39"/>
      <c r="D137" s="39"/>
      <c r="E137" s="125"/>
      <c r="F137" s="125"/>
      <c r="H137" s="126">
        <f t="shared" si="4"/>
        <v>0</v>
      </c>
      <c r="J137" s="4">
        <f t="shared" ref="J137:J200" si="7">J136</f>
        <v>25.189399999999999</v>
      </c>
      <c r="K137" s="126">
        <f t="shared" si="6"/>
        <v>0</v>
      </c>
    </row>
    <row r="138" spans="1:11">
      <c r="A138" s="133">
        <v>15103</v>
      </c>
      <c r="B138" s="38" t="s">
        <v>209</v>
      </c>
      <c r="C138" s="39"/>
      <c r="D138" s="39"/>
      <c r="E138" s="125"/>
      <c r="F138" s="125"/>
      <c r="H138" s="126">
        <f t="shared" si="4"/>
        <v>0</v>
      </c>
      <c r="J138" s="4">
        <f t="shared" si="7"/>
        <v>25.189399999999999</v>
      </c>
      <c r="K138" s="126">
        <f t="shared" si="6"/>
        <v>0</v>
      </c>
    </row>
    <row r="139" spans="1:11">
      <c r="A139" s="133">
        <v>15104</v>
      </c>
      <c r="B139" s="38" t="s">
        <v>210</v>
      </c>
      <c r="C139" s="39"/>
      <c r="D139" s="39"/>
      <c r="E139" s="125"/>
      <c r="F139" s="125"/>
      <c r="H139" s="126">
        <f t="shared" ref="H139:H202" si="8">ROUND(C139-D139+E139-F139,2)</f>
        <v>0</v>
      </c>
      <c r="J139" s="4">
        <f t="shared" si="7"/>
        <v>25.189399999999999</v>
      </c>
      <c r="K139" s="126">
        <f t="shared" si="6"/>
        <v>0</v>
      </c>
    </row>
    <row r="140" spans="1:11">
      <c r="A140" s="133">
        <v>15105</v>
      </c>
      <c r="B140" s="38" t="s">
        <v>211</v>
      </c>
      <c r="C140" s="39"/>
      <c r="D140" s="39"/>
      <c r="E140" s="125"/>
      <c r="F140" s="125"/>
      <c r="H140" s="126">
        <f t="shared" si="8"/>
        <v>0</v>
      </c>
      <c r="J140" s="4">
        <f t="shared" si="7"/>
        <v>25.189399999999999</v>
      </c>
      <c r="K140" s="126">
        <f t="shared" si="6"/>
        <v>0</v>
      </c>
    </row>
    <row r="141" spans="1:11">
      <c r="A141" s="133">
        <v>15106</v>
      </c>
      <c r="B141" s="38" t="s">
        <v>212</v>
      </c>
      <c r="C141" s="39"/>
      <c r="D141" s="39"/>
      <c r="E141" s="125"/>
      <c r="F141" s="125"/>
      <c r="H141" s="126">
        <f t="shared" si="8"/>
        <v>0</v>
      </c>
      <c r="J141" s="4">
        <f t="shared" si="7"/>
        <v>25.189399999999999</v>
      </c>
      <c r="K141" s="126">
        <f t="shared" si="6"/>
        <v>0</v>
      </c>
    </row>
    <row r="142" spans="1:11">
      <c r="A142" s="133">
        <v>15107</v>
      </c>
      <c r="B142" s="38" t="s">
        <v>213</v>
      </c>
      <c r="C142" s="39"/>
      <c r="D142" s="39"/>
      <c r="E142" s="125"/>
      <c r="F142" s="125"/>
      <c r="H142" s="126">
        <f t="shared" si="8"/>
        <v>0</v>
      </c>
      <c r="J142" s="4">
        <f t="shared" si="7"/>
        <v>25.189399999999999</v>
      </c>
      <c r="K142" s="126">
        <f t="shared" si="6"/>
        <v>0</v>
      </c>
    </row>
    <row r="143" spans="1:11">
      <c r="A143" s="133">
        <v>15108</v>
      </c>
      <c r="B143" s="38" t="s">
        <v>214</v>
      </c>
      <c r="C143" s="39"/>
      <c r="D143" s="39"/>
      <c r="E143" s="125"/>
      <c r="F143" s="125"/>
      <c r="H143" s="126">
        <f t="shared" si="8"/>
        <v>0</v>
      </c>
      <c r="J143" s="4">
        <f t="shared" si="7"/>
        <v>25.189399999999999</v>
      </c>
      <c r="K143" s="126">
        <f t="shared" si="6"/>
        <v>0</v>
      </c>
    </row>
    <row r="144" spans="1:11">
      <c r="A144" s="133">
        <v>15109</v>
      </c>
      <c r="B144" s="38" t="s">
        <v>215</v>
      </c>
      <c r="C144" s="39"/>
      <c r="D144" s="39"/>
      <c r="E144" s="125"/>
      <c r="F144" s="125"/>
      <c r="H144" s="126">
        <f t="shared" si="8"/>
        <v>0</v>
      </c>
      <c r="J144" s="4">
        <f t="shared" si="7"/>
        <v>25.189399999999999</v>
      </c>
      <c r="K144" s="126">
        <f t="shared" si="6"/>
        <v>0</v>
      </c>
    </row>
    <row r="145" spans="1:11">
      <c r="A145" s="133">
        <v>15110</v>
      </c>
      <c r="B145" s="38" t="s">
        <v>190</v>
      </c>
      <c r="C145" s="39"/>
      <c r="D145" s="39"/>
      <c r="E145" s="125"/>
      <c r="F145" s="125"/>
      <c r="H145" s="126">
        <f t="shared" si="8"/>
        <v>0</v>
      </c>
      <c r="J145" s="4">
        <f t="shared" si="7"/>
        <v>25.189399999999999</v>
      </c>
      <c r="K145" s="126">
        <f t="shared" si="6"/>
        <v>0</v>
      </c>
    </row>
    <row r="146" spans="1:11">
      <c r="A146" s="133">
        <v>15111</v>
      </c>
      <c r="B146" s="38" t="s">
        <v>191</v>
      </c>
      <c r="C146" s="39"/>
      <c r="D146" s="39"/>
      <c r="E146" s="125"/>
      <c r="F146" s="125"/>
      <c r="H146" s="126">
        <f t="shared" si="8"/>
        <v>0</v>
      </c>
      <c r="J146" s="4">
        <f t="shared" si="7"/>
        <v>25.189399999999999</v>
      </c>
      <c r="K146" s="126">
        <f t="shared" si="6"/>
        <v>0</v>
      </c>
    </row>
    <row r="147" spans="1:11">
      <c r="A147" s="133">
        <v>15112</v>
      </c>
      <c r="B147" s="38" t="s">
        <v>192</v>
      </c>
      <c r="C147" s="39"/>
      <c r="D147" s="39"/>
      <c r="E147" s="125"/>
      <c r="F147" s="125"/>
      <c r="H147" s="126">
        <f t="shared" si="8"/>
        <v>0</v>
      </c>
      <c r="J147" s="4">
        <f t="shared" si="7"/>
        <v>25.189399999999999</v>
      </c>
      <c r="K147" s="126">
        <f t="shared" si="6"/>
        <v>0</v>
      </c>
    </row>
    <row r="148" spans="1:11">
      <c r="A148" s="133">
        <v>15113</v>
      </c>
      <c r="B148" s="38" t="s">
        <v>193</v>
      </c>
      <c r="C148" s="39"/>
      <c r="D148" s="39"/>
      <c r="E148" s="125"/>
      <c r="F148" s="125"/>
      <c r="H148" s="126">
        <f t="shared" si="8"/>
        <v>0</v>
      </c>
      <c r="J148" s="4">
        <f t="shared" si="7"/>
        <v>25.189399999999999</v>
      </c>
      <c r="K148" s="126">
        <f t="shared" si="6"/>
        <v>0</v>
      </c>
    </row>
    <row r="149" spans="1:11">
      <c r="A149" s="133">
        <v>15114</v>
      </c>
      <c r="B149" s="38" t="s">
        <v>216</v>
      </c>
      <c r="C149" s="39"/>
      <c r="D149" s="39"/>
      <c r="E149" s="125"/>
      <c r="F149" s="125"/>
      <c r="H149" s="126">
        <f t="shared" si="8"/>
        <v>0</v>
      </c>
      <c r="J149" s="4">
        <f t="shared" si="7"/>
        <v>25.189399999999999</v>
      </c>
      <c r="K149" s="126">
        <f t="shared" si="6"/>
        <v>0</v>
      </c>
    </row>
    <row r="150" spans="1:11">
      <c r="A150" s="133">
        <v>15115</v>
      </c>
      <c r="B150" s="38" t="s">
        <v>194</v>
      </c>
      <c r="C150" s="39"/>
      <c r="D150" s="39"/>
      <c r="E150" s="125"/>
      <c r="F150" s="125"/>
      <c r="H150" s="126">
        <f t="shared" si="8"/>
        <v>0</v>
      </c>
      <c r="J150" s="4">
        <f t="shared" si="7"/>
        <v>25.189399999999999</v>
      </c>
      <c r="K150" s="126">
        <f t="shared" si="6"/>
        <v>0</v>
      </c>
    </row>
    <row r="151" spans="1:11">
      <c r="A151" s="133">
        <v>15116</v>
      </c>
      <c r="B151" s="38" t="s">
        <v>195</v>
      </c>
      <c r="C151" s="39"/>
      <c r="D151" s="39"/>
      <c r="E151" s="125"/>
      <c r="F151" s="125"/>
      <c r="H151" s="126">
        <f t="shared" si="8"/>
        <v>0</v>
      </c>
      <c r="J151" s="4">
        <f t="shared" si="7"/>
        <v>25.189399999999999</v>
      </c>
      <c r="K151" s="126">
        <f t="shared" si="6"/>
        <v>0</v>
      </c>
    </row>
    <row r="152" spans="1:11">
      <c r="A152" s="133">
        <v>15117</v>
      </c>
      <c r="B152" s="38" t="s">
        <v>196</v>
      </c>
      <c r="C152" s="39"/>
      <c r="D152" s="39"/>
      <c r="E152" s="125"/>
      <c r="F152" s="125"/>
      <c r="H152" s="126">
        <f t="shared" si="8"/>
        <v>0</v>
      </c>
      <c r="J152" s="4">
        <f t="shared" si="7"/>
        <v>25.189399999999999</v>
      </c>
      <c r="K152" s="126">
        <f t="shared" si="6"/>
        <v>0</v>
      </c>
    </row>
    <row r="153" spans="1:11">
      <c r="A153" s="133">
        <v>15118</v>
      </c>
      <c r="B153" s="38" t="s">
        <v>197</v>
      </c>
      <c r="C153" s="39"/>
      <c r="D153" s="39"/>
      <c r="E153" s="125"/>
      <c r="F153" s="125"/>
      <c r="H153" s="126">
        <f t="shared" si="8"/>
        <v>0</v>
      </c>
      <c r="J153" s="4">
        <f t="shared" si="7"/>
        <v>25.189399999999999</v>
      </c>
      <c r="K153" s="126">
        <f t="shared" si="6"/>
        <v>0</v>
      </c>
    </row>
    <row r="154" spans="1:11">
      <c r="A154" s="133">
        <v>15119</v>
      </c>
      <c r="B154" s="38" t="s">
        <v>198</v>
      </c>
      <c r="C154" s="39"/>
      <c r="D154" s="39"/>
      <c r="E154" s="125"/>
      <c r="F154" s="125"/>
      <c r="H154" s="126">
        <f t="shared" si="8"/>
        <v>0</v>
      </c>
      <c r="J154" s="4">
        <f t="shared" si="7"/>
        <v>25.189399999999999</v>
      </c>
      <c r="K154" s="126">
        <f t="shared" si="6"/>
        <v>0</v>
      </c>
    </row>
    <row r="155" spans="1:11">
      <c r="A155" s="133">
        <v>15120</v>
      </c>
      <c r="B155" s="38" t="s">
        <v>199</v>
      </c>
      <c r="C155" s="39"/>
      <c r="D155" s="39"/>
      <c r="E155" s="125"/>
      <c r="F155" s="125"/>
      <c r="H155" s="126">
        <f t="shared" si="8"/>
        <v>0</v>
      </c>
      <c r="J155" s="4">
        <f t="shared" si="7"/>
        <v>25.189399999999999</v>
      </c>
      <c r="K155" s="126">
        <f t="shared" si="6"/>
        <v>0</v>
      </c>
    </row>
    <row r="156" spans="1:11">
      <c r="A156" s="133">
        <v>15121</v>
      </c>
      <c r="B156" s="38" t="s">
        <v>200</v>
      </c>
      <c r="C156" s="39"/>
      <c r="D156" s="39"/>
      <c r="E156" s="125"/>
      <c r="F156" s="125"/>
      <c r="H156" s="126">
        <f t="shared" si="8"/>
        <v>0</v>
      </c>
      <c r="J156" s="4">
        <f t="shared" si="7"/>
        <v>25.189399999999999</v>
      </c>
      <c r="K156" s="126">
        <f t="shared" si="6"/>
        <v>0</v>
      </c>
    </row>
    <row r="157" spans="1:11">
      <c r="A157" s="133">
        <v>15122</v>
      </c>
      <c r="B157" s="38" t="s">
        <v>201</v>
      </c>
      <c r="C157" s="39"/>
      <c r="D157" s="39"/>
      <c r="E157" s="125"/>
      <c r="F157" s="125"/>
      <c r="H157" s="126">
        <f t="shared" si="8"/>
        <v>0</v>
      </c>
      <c r="J157" s="4">
        <f t="shared" si="7"/>
        <v>25.189399999999999</v>
      </c>
      <c r="K157" s="126">
        <f t="shared" si="6"/>
        <v>0</v>
      </c>
    </row>
    <row r="158" spans="1:11">
      <c r="A158" s="133">
        <v>15123</v>
      </c>
      <c r="B158" s="38" t="s">
        <v>202</v>
      </c>
      <c r="C158" s="39"/>
      <c r="D158" s="39"/>
      <c r="E158" s="125"/>
      <c r="F158" s="125"/>
      <c r="H158" s="126">
        <f t="shared" si="8"/>
        <v>0</v>
      </c>
      <c r="J158" s="4">
        <f t="shared" si="7"/>
        <v>25.189399999999999</v>
      </c>
      <c r="K158" s="126">
        <f t="shared" si="6"/>
        <v>0</v>
      </c>
    </row>
    <row r="159" spans="1:11">
      <c r="A159" s="133">
        <v>15124</v>
      </c>
      <c r="B159" s="38" t="s">
        <v>203</v>
      </c>
      <c r="C159" s="39"/>
      <c r="D159" s="39"/>
      <c r="E159" s="125"/>
      <c r="F159" s="125"/>
      <c r="H159" s="126">
        <f t="shared" si="8"/>
        <v>0</v>
      </c>
      <c r="J159" s="4">
        <f t="shared" si="7"/>
        <v>25.189399999999999</v>
      </c>
      <c r="K159" s="126">
        <f t="shared" si="6"/>
        <v>0</v>
      </c>
    </row>
    <row r="160" spans="1:11">
      <c r="A160" s="133">
        <v>15125</v>
      </c>
      <c r="B160" s="38" t="s">
        <v>204</v>
      </c>
      <c r="C160" s="39"/>
      <c r="D160" s="39"/>
      <c r="E160" s="125"/>
      <c r="F160" s="125"/>
      <c r="H160" s="126">
        <f t="shared" si="8"/>
        <v>0</v>
      </c>
      <c r="J160" s="4">
        <f t="shared" si="7"/>
        <v>25.189399999999999</v>
      </c>
      <c r="K160" s="126">
        <f t="shared" si="6"/>
        <v>0</v>
      </c>
    </row>
    <row r="161" spans="1:11">
      <c r="A161" s="133">
        <v>15126</v>
      </c>
      <c r="B161" s="38" t="s">
        <v>205</v>
      </c>
      <c r="C161" s="39"/>
      <c r="D161" s="39"/>
      <c r="E161" s="125"/>
      <c r="F161" s="125"/>
      <c r="H161" s="126">
        <f t="shared" si="8"/>
        <v>0</v>
      </c>
      <c r="J161" s="4">
        <f t="shared" si="7"/>
        <v>25.189399999999999</v>
      </c>
      <c r="K161" s="126">
        <f t="shared" si="6"/>
        <v>0</v>
      </c>
    </row>
    <row r="162" spans="1:11">
      <c r="A162" s="133">
        <v>15136</v>
      </c>
      <c r="B162" s="38" t="s">
        <v>217</v>
      </c>
      <c r="C162" s="39"/>
      <c r="D162" s="39"/>
      <c r="E162" s="125"/>
      <c r="F162" s="125"/>
      <c r="H162" s="126">
        <f t="shared" si="8"/>
        <v>0</v>
      </c>
      <c r="J162" s="4">
        <f t="shared" si="7"/>
        <v>25.189399999999999</v>
      </c>
      <c r="K162" s="126">
        <f t="shared" si="6"/>
        <v>0</v>
      </c>
    </row>
    <row r="163" spans="1:11">
      <c r="A163" s="135">
        <v>15137</v>
      </c>
      <c r="B163" s="38" t="s">
        <v>206</v>
      </c>
      <c r="C163" s="39"/>
      <c r="D163" s="39"/>
      <c r="E163" s="125"/>
      <c r="F163" s="125"/>
      <c r="H163" s="126">
        <f t="shared" si="8"/>
        <v>0</v>
      </c>
      <c r="J163" s="4">
        <f t="shared" si="7"/>
        <v>25.189399999999999</v>
      </c>
      <c r="K163" s="126">
        <f t="shared" si="6"/>
        <v>0</v>
      </c>
    </row>
    <row r="164" spans="1:11">
      <c r="A164" s="136">
        <v>21000</v>
      </c>
      <c r="B164" s="128" t="s">
        <v>483</v>
      </c>
      <c r="C164" s="129"/>
      <c r="D164" s="129">
        <v>365716.33999999997</v>
      </c>
      <c r="E164" s="129"/>
      <c r="F164" s="129">
        <v>28679.88</v>
      </c>
      <c r="G164" s="130"/>
      <c r="H164" s="130">
        <f t="shared" si="8"/>
        <v>-394396.22</v>
      </c>
      <c r="J164" s="4">
        <f t="shared" si="7"/>
        <v>25.189399999999999</v>
      </c>
      <c r="K164" s="130">
        <f t="shared" si="6"/>
        <v>-9934604.1400000006</v>
      </c>
    </row>
    <row r="165" spans="1:11">
      <c r="A165" s="133">
        <v>21001</v>
      </c>
      <c r="B165" s="38" t="s">
        <v>256</v>
      </c>
      <c r="C165" s="39"/>
      <c r="D165" s="39"/>
      <c r="E165" s="125"/>
      <c r="F165" s="125"/>
      <c r="H165" s="126">
        <f t="shared" si="8"/>
        <v>0</v>
      </c>
      <c r="J165" s="4">
        <f t="shared" si="7"/>
        <v>25.189399999999999</v>
      </c>
      <c r="K165" s="126">
        <f t="shared" si="6"/>
        <v>0</v>
      </c>
    </row>
    <row r="166" spans="1:11" s="132" customFormat="1">
      <c r="A166" s="133">
        <v>21002</v>
      </c>
      <c r="B166" s="38" t="s">
        <v>294</v>
      </c>
      <c r="C166" s="39"/>
      <c r="D166" s="39"/>
      <c r="E166" s="125"/>
      <c r="F166" s="125"/>
      <c r="G166" s="34"/>
      <c r="H166" s="126">
        <f t="shared" si="8"/>
        <v>0</v>
      </c>
      <c r="J166" s="4">
        <f t="shared" si="7"/>
        <v>25.189399999999999</v>
      </c>
      <c r="K166" s="126">
        <f t="shared" si="6"/>
        <v>0</v>
      </c>
    </row>
    <row r="167" spans="1:11">
      <c r="A167" s="133">
        <v>22001</v>
      </c>
      <c r="B167" s="131" t="s">
        <v>179</v>
      </c>
      <c r="C167" s="39"/>
      <c r="D167" s="39">
        <v>30843.38</v>
      </c>
      <c r="E167" s="125"/>
      <c r="F167" s="125"/>
      <c r="H167" s="126">
        <f t="shared" si="8"/>
        <v>-30843.38</v>
      </c>
      <c r="J167" s="4">
        <f t="shared" si="7"/>
        <v>25.189399999999999</v>
      </c>
      <c r="K167" s="126">
        <f t="shared" si="6"/>
        <v>-776926.24</v>
      </c>
    </row>
    <row r="168" spans="1:11">
      <c r="A168" s="133">
        <v>22002</v>
      </c>
      <c r="B168" s="131" t="s">
        <v>180</v>
      </c>
      <c r="C168" s="39"/>
      <c r="D168" s="39">
        <v>372.16</v>
      </c>
      <c r="E168" s="125"/>
      <c r="F168" s="125"/>
      <c r="H168" s="126">
        <f t="shared" si="8"/>
        <v>-372.16</v>
      </c>
      <c r="J168" s="4">
        <f t="shared" si="7"/>
        <v>25.189399999999999</v>
      </c>
      <c r="K168" s="126">
        <f t="shared" si="6"/>
        <v>-9374.49</v>
      </c>
    </row>
    <row r="169" spans="1:11">
      <c r="A169" s="133">
        <v>22101</v>
      </c>
      <c r="B169" s="38" t="s">
        <v>247</v>
      </c>
      <c r="C169" s="39"/>
      <c r="D169" s="39"/>
      <c r="E169" s="125"/>
      <c r="F169" s="125"/>
      <c r="H169" s="126">
        <f t="shared" si="8"/>
        <v>0</v>
      </c>
      <c r="J169" s="4">
        <f t="shared" si="7"/>
        <v>25.189399999999999</v>
      </c>
      <c r="K169" s="126">
        <f t="shared" si="6"/>
        <v>0</v>
      </c>
    </row>
    <row r="170" spans="1:11">
      <c r="A170" s="133">
        <v>23001</v>
      </c>
      <c r="B170" s="38" t="s">
        <v>246</v>
      </c>
      <c r="C170" s="39"/>
      <c r="D170" s="39"/>
      <c r="E170" s="125"/>
      <c r="F170" s="125"/>
      <c r="H170" s="126">
        <f t="shared" si="8"/>
        <v>0</v>
      </c>
      <c r="J170" s="4">
        <f t="shared" si="7"/>
        <v>25.189399999999999</v>
      </c>
      <c r="K170" s="126">
        <f t="shared" si="6"/>
        <v>0</v>
      </c>
    </row>
    <row r="171" spans="1:11">
      <c r="A171" s="133">
        <v>25001</v>
      </c>
      <c r="B171" s="38" t="s">
        <v>248</v>
      </c>
      <c r="C171" s="39"/>
      <c r="D171" s="39">
        <v>945757.83</v>
      </c>
      <c r="E171" s="125"/>
      <c r="F171" s="125"/>
      <c r="H171" s="126">
        <f t="shared" si="8"/>
        <v>-945757.83</v>
      </c>
      <c r="J171" s="4">
        <f t="shared" si="7"/>
        <v>25.189399999999999</v>
      </c>
      <c r="K171" s="126">
        <f t="shared" si="6"/>
        <v>-23823072.280000001</v>
      </c>
    </row>
    <row r="172" spans="1:11">
      <c r="A172" s="133">
        <v>25002</v>
      </c>
      <c r="B172" s="38" t="s">
        <v>249</v>
      </c>
      <c r="C172" s="39"/>
      <c r="D172" s="39"/>
      <c r="E172" s="125"/>
      <c r="F172" s="125"/>
      <c r="H172" s="126">
        <f t="shared" si="8"/>
        <v>0</v>
      </c>
      <c r="J172" s="4">
        <f t="shared" si="7"/>
        <v>25.189399999999999</v>
      </c>
      <c r="K172" s="126">
        <f t="shared" si="6"/>
        <v>0</v>
      </c>
    </row>
    <row r="173" spans="1:11">
      <c r="A173" s="133">
        <v>25003</v>
      </c>
      <c r="B173" s="38" t="s">
        <v>250</v>
      </c>
      <c r="C173" s="39"/>
      <c r="D173" s="39"/>
      <c r="E173" s="125"/>
      <c r="F173" s="125"/>
      <c r="H173" s="126">
        <f t="shared" si="8"/>
        <v>0</v>
      </c>
      <c r="J173" s="4">
        <f t="shared" si="7"/>
        <v>25.189399999999999</v>
      </c>
      <c r="K173" s="126">
        <f t="shared" si="6"/>
        <v>0</v>
      </c>
    </row>
    <row r="174" spans="1:11">
      <c r="A174" s="133">
        <v>25004</v>
      </c>
      <c r="B174" s="38" t="s">
        <v>251</v>
      </c>
      <c r="C174" s="39"/>
      <c r="D174" s="39">
        <v>316811.90000000002</v>
      </c>
      <c r="E174" s="125"/>
      <c r="F174" s="125">
        <v>109000.3</v>
      </c>
      <c r="H174" s="126">
        <f t="shared" si="8"/>
        <v>-425812.2</v>
      </c>
      <c r="J174" s="4">
        <f t="shared" si="7"/>
        <v>25.189399999999999</v>
      </c>
      <c r="K174" s="126">
        <f t="shared" si="6"/>
        <v>-10725953.83</v>
      </c>
    </row>
    <row r="175" spans="1:11">
      <c r="A175" s="133">
        <v>25005</v>
      </c>
      <c r="B175" s="38" t="s">
        <v>252</v>
      </c>
      <c r="C175" s="39"/>
      <c r="D175" s="39">
        <v>58726.02</v>
      </c>
      <c r="E175" s="125"/>
      <c r="F175" s="125"/>
      <c r="H175" s="126">
        <f t="shared" si="8"/>
        <v>-58726.02</v>
      </c>
      <c r="J175" s="4">
        <f t="shared" si="7"/>
        <v>25.189399999999999</v>
      </c>
      <c r="K175" s="126">
        <f t="shared" si="6"/>
        <v>-1479273.21</v>
      </c>
    </row>
    <row r="176" spans="1:11">
      <c r="A176" s="133">
        <v>25006</v>
      </c>
      <c r="B176" s="38" t="s">
        <v>483</v>
      </c>
      <c r="C176" s="39"/>
      <c r="D176" s="39">
        <v>204546.21</v>
      </c>
      <c r="E176" s="125"/>
      <c r="F176" s="125">
        <v>17409.28</v>
      </c>
      <c r="H176" s="126">
        <f t="shared" si="8"/>
        <v>-221955.49</v>
      </c>
      <c r="J176" s="4">
        <f t="shared" si="7"/>
        <v>25.189399999999999</v>
      </c>
      <c r="K176" s="126">
        <f t="shared" si="6"/>
        <v>-5590925.6200000001</v>
      </c>
    </row>
    <row r="177" spans="1:11">
      <c r="A177" s="133">
        <v>25007</v>
      </c>
      <c r="B177" s="38" t="s">
        <v>286</v>
      </c>
      <c r="C177" s="39"/>
      <c r="D177" s="39">
        <v>479549.74</v>
      </c>
      <c r="E177" s="125">
        <v>59852.229999999996</v>
      </c>
      <c r="F177" s="125">
        <v>77858.100000000006</v>
      </c>
      <c r="H177" s="126">
        <f t="shared" si="8"/>
        <v>-497555.61</v>
      </c>
      <c r="J177" s="4">
        <f t="shared" si="7"/>
        <v>25.189399999999999</v>
      </c>
      <c r="K177" s="126">
        <f t="shared" si="6"/>
        <v>-12533127.279999999</v>
      </c>
    </row>
    <row r="178" spans="1:11">
      <c r="A178" s="133">
        <v>25008</v>
      </c>
      <c r="B178" s="131" t="s">
        <v>287</v>
      </c>
      <c r="C178" s="39"/>
      <c r="D178" s="39">
        <v>17107.53</v>
      </c>
      <c r="E178" s="125"/>
      <c r="F178" s="125"/>
      <c r="H178" s="126">
        <f t="shared" si="8"/>
        <v>-17107.53</v>
      </c>
      <c r="J178" s="4">
        <f t="shared" si="7"/>
        <v>25.189399999999999</v>
      </c>
      <c r="K178" s="126">
        <f t="shared" si="6"/>
        <v>-430928.42</v>
      </c>
    </row>
    <row r="179" spans="1:11">
      <c r="A179" s="133">
        <v>25009</v>
      </c>
      <c r="B179" s="131" t="s">
        <v>288</v>
      </c>
      <c r="C179" s="39"/>
      <c r="D179" s="39"/>
      <c r="E179" s="125"/>
      <c r="F179" s="125"/>
      <c r="H179" s="126">
        <f t="shared" si="8"/>
        <v>0</v>
      </c>
      <c r="J179" s="4">
        <f t="shared" si="7"/>
        <v>25.189399999999999</v>
      </c>
      <c r="K179" s="126">
        <f t="shared" si="6"/>
        <v>0</v>
      </c>
    </row>
    <row r="180" spans="1:11">
      <c r="A180" s="133">
        <v>25010</v>
      </c>
      <c r="B180" s="38" t="s">
        <v>253</v>
      </c>
      <c r="C180" s="39"/>
      <c r="D180" s="39"/>
      <c r="E180" s="125"/>
      <c r="F180" s="125"/>
      <c r="H180" s="126">
        <f t="shared" si="8"/>
        <v>0</v>
      </c>
      <c r="J180" s="4">
        <f t="shared" si="7"/>
        <v>25.189399999999999</v>
      </c>
      <c r="K180" s="126">
        <f t="shared" si="6"/>
        <v>0</v>
      </c>
    </row>
    <row r="181" spans="1:11">
      <c r="A181" s="133">
        <v>25011</v>
      </c>
      <c r="B181" s="131" t="s">
        <v>289</v>
      </c>
      <c r="C181" s="39"/>
      <c r="D181" s="39"/>
      <c r="E181" s="125"/>
      <c r="F181" s="125"/>
      <c r="H181" s="126">
        <f t="shared" si="8"/>
        <v>0</v>
      </c>
      <c r="J181" s="4">
        <f t="shared" si="7"/>
        <v>25.189399999999999</v>
      </c>
      <c r="K181" s="126">
        <f t="shared" si="6"/>
        <v>0</v>
      </c>
    </row>
    <row r="182" spans="1:11">
      <c r="A182" s="133">
        <v>25012</v>
      </c>
      <c r="B182" s="38" t="s">
        <v>242</v>
      </c>
      <c r="C182" s="39"/>
      <c r="D182" s="191">
        <v>86313.63</v>
      </c>
      <c r="E182" s="125"/>
      <c r="F182" s="125">
        <v>16501.61</v>
      </c>
      <c r="H182" s="126">
        <f t="shared" si="8"/>
        <v>-102815.24</v>
      </c>
      <c r="J182" s="4">
        <f t="shared" si="7"/>
        <v>25.189399999999999</v>
      </c>
      <c r="K182" s="126">
        <f t="shared" si="6"/>
        <v>-2589854.21</v>
      </c>
    </row>
    <row r="183" spans="1:11">
      <c r="A183" s="133">
        <v>25013</v>
      </c>
      <c r="B183" s="38" t="s">
        <v>292</v>
      </c>
      <c r="C183" s="39"/>
      <c r="D183" s="39"/>
      <c r="E183" s="125"/>
      <c r="F183" s="125"/>
      <c r="H183" s="126">
        <f t="shared" si="8"/>
        <v>0</v>
      </c>
      <c r="J183" s="4">
        <f t="shared" si="7"/>
        <v>25.189399999999999</v>
      </c>
      <c r="K183" s="126">
        <f t="shared" si="6"/>
        <v>0</v>
      </c>
    </row>
    <row r="184" spans="1:11">
      <c r="A184" s="135">
        <v>25014</v>
      </c>
      <c r="B184" s="138" t="s">
        <v>293</v>
      </c>
      <c r="C184" s="39"/>
      <c r="D184" s="39"/>
      <c r="E184" s="125"/>
      <c r="F184" s="125"/>
      <c r="H184" s="126">
        <f t="shared" si="8"/>
        <v>0</v>
      </c>
      <c r="J184" s="4">
        <f t="shared" si="7"/>
        <v>25.189399999999999</v>
      </c>
      <c r="K184" s="126">
        <f t="shared" si="6"/>
        <v>0</v>
      </c>
    </row>
    <row r="185" spans="1:11">
      <c r="A185" s="135">
        <v>25015</v>
      </c>
      <c r="B185" s="138" t="s">
        <v>290</v>
      </c>
      <c r="C185" s="39"/>
      <c r="D185" s="39"/>
      <c r="E185" s="125"/>
      <c r="F185" s="125"/>
      <c r="H185" s="126">
        <f t="shared" si="8"/>
        <v>0</v>
      </c>
      <c r="J185" s="4">
        <f t="shared" si="7"/>
        <v>25.189399999999999</v>
      </c>
      <c r="K185" s="126">
        <f t="shared" si="6"/>
        <v>0</v>
      </c>
    </row>
    <row r="186" spans="1:11">
      <c r="A186" s="135">
        <v>25016</v>
      </c>
      <c r="B186" s="138" t="s">
        <v>291</v>
      </c>
      <c r="C186" s="39"/>
      <c r="D186" s="39"/>
      <c r="E186" s="125"/>
      <c r="F186" s="125"/>
      <c r="H186" s="126">
        <f t="shared" si="8"/>
        <v>0</v>
      </c>
      <c r="J186" s="4">
        <f t="shared" si="7"/>
        <v>25.189399999999999</v>
      </c>
      <c r="K186" s="126">
        <f t="shared" si="6"/>
        <v>0</v>
      </c>
    </row>
    <row r="187" spans="1:11">
      <c r="A187" s="139"/>
      <c r="B187" s="140" t="s">
        <v>484</v>
      </c>
      <c r="C187" s="39"/>
      <c r="D187" s="39"/>
      <c r="E187" s="125"/>
      <c r="F187" s="125"/>
      <c r="H187" s="126">
        <f t="shared" si="8"/>
        <v>0</v>
      </c>
      <c r="J187" s="4">
        <f t="shared" si="7"/>
        <v>25.189399999999999</v>
      </c>
      <c r="K187" s="126">
        <f t="shared" si="6"/>
        <v>0</v>
      </c>
    </row>
    <row r="188" spans="1:11">
      <c r="A188" s="133" t="s">
        <v>275</v>
      </c>
      <c r="B188" s="38" t="s">
        <v>207</v>
      </c>
      <c r="C188" s="39"/>
      <c r="D188" s="39"/>
      <c r="E188" s="125"/>
      <c r="F188" s="125"/>
      <c r="H188" s="126">
        <f t="shared" si="8"/>
        <v>0</v>
      </c>
      <c r="J188" s="4">
        <f t="shared" si="7"/>
        <v>25.189399999999999</v>
      </c>
      <c r="K188" s="126">
        <f t="shared" si="6"/>
        <v>0</v>
      </c>
    </row>
    <row r="189" spans="1:11">
      <c r="A189" s="133" t="s">
        <v>276</v>
      </c>
      <c r="B189" s="38" t="s">
        <v>208</v>
      </c>
      <c r="C189" s="39"/>
      <c r="D189" s="39"/>
      <c r="E189" s="125"/>
      <c r="F189" s="125"/>
      <c r="H189" s="126">
        <f t="shared" si="8"/>
        <v>0</v>
      </c>
      <c r="J189" s="4">
        <f t="shared" si="7"/>
        <v>25.189399999999999</v>
      </c>
      <c r="K189" s="126">
        <f t="shared" si="6"/>
        <v>0</v>
      </c>
    </row>
    <row r="190" spans="1:11">
      <c r="A190" s="133" t="s">
        <v>277</v>
      </c>
      <c r="B190" s="38" t="s">
        <v>209</v>
      </c>
      <c r="C190" s="39"/>
      <c r="D190" s="39"/>
      <c r="E190" s="125"/>
      <c r="F190" s="125"/>
      <c r="H190" s="126">
        <f t="shared" si="8"/>
        <v>0</v>
      </c>
      <c r="J190" s="4">
        <f t="shared" si="7"/>
        <v>25.189399999999999</v>
      </c>
      <c r="K190" s="126">
        <f t="shared" si="6"/>
        <v>0</v>
      </c>
    </row>
    <row r="191" spans="1:11">
      <c r="A191" s="133" t="s">
        <v>278</v>
      </c>
      <c r="B191" s="38" t="s">
        <v>210</v>
      </c>
      <c r="C191" s="39"/>
      <c r="D191" s="39"/>
      <c r="E191" s="125"/>
      <c r="F191" s="125"/>
      <c r="H191" s="126">
        <f t="shared" si="8"/>
        <v>0</v>
      </c>
      <c r="J191" s="4">
        <f t="shared" si="7"/>
        <v>25.189399999999999</v>
      </c>
      <c r="K191" s="126">
        <f t="shared" si="6"/>
        <v>0</v>
      </c>
    </row>
    <row r="192" spans="1:11">
      <c r="A192" s="133" t="s">
        <v>279</v>
      </c>
      <c r="B192" s="38" t="s">
        <v>211</v>
      </c>
      <c r="C192" s="39"/>
      <c r="D192" s="39"/>
      <c r="E192" s="125"/>
      <c r="F192" s="125"/>
      <c r="H192" s="126">
        <f t="shared" si="8"/>
        <v>0</v>
      </c>
      <c r="J192" s="4">
        <f t="shared" si="7"/>
        <v>25.189399999999999</v>
      </c>
      <c r="K192" s="126">
        <f t="shared" si="6"/>
        <v>0</v>
      </c>
    </row>
    <row r="193" spans="1:11">
      <c r="A193" s="133" t="s">
        <v>280</v>
      </c>
      <c r="B193" s="38" t="s">
        <v>212</v>
      </c>
      <c r="C193" s="39"/>
      <c r="D193" s="39"/>
      <c r="E193" s="125"/>
      <c r="F193" s="125"/>
      <c r="H193" s="126">
        <f t="shared" si="8"/>
        <v>0</v>
      </c>
      <c r="J193" s="4">
        <f t="shared" si="7"/>
        <v>25.189399999999999</v>
      </c>
      <c r="K193" s="126">
        <f t="shared" si="6"/>
        <v>0</v>
      </c>
    </row>
    <row r="194" spans="1:11">
      <c r="A194" s="133" t="s">
        <v>281</v>
      </c>
      <c r="B194" s="38" t="s">
        <v>213</v>
      </c>
      <c r="C194" s="39"/>
      <c r="D194" s="39"/>
      <c r="E194" s="125"/>
      <c r="F194" s="125"/>
      <c r="H194" s="126">
        <f t="shared" si="8"/>
        <v>0</v>
      </c>
      <c r="J194" s="4">
        <f t="shared" si="7"/>
        <v>25.189399999999999</v>
      </c>
      <c r="K194" s="126">
        <f t="shared" si="6"/>
        <v>0</v>
      </c>
    </row>
    <row r="195" spans="1:11">
      <c r="A195" s="133" t="s">
        <v>282</v>
      </c>
      <c r="B195" s="38" t="s">
        <v>214</v>
      </c>
      <c r="C195" s="39"/>
      <c r="D195" s="39"/>
      <c r="E195" s="125"/>
      <c r="F195" s="125"/>
      <c r="H195" s="126">
        <f t="shared" si="8"/>
        <v>0</v>
      </c>
      <c r="J195" s="4">
        <f t="shared" si="7"/>
        <v>25.189399999999999</v>
      </c>
      <c r="K195" s="126">
        <f t="shared" si="6"/>
        <v>0</v>
      </c>
    </row>
    <row r="196" spans="1:11">
      <c r="A196" s="133" t="s">
        <v>283</v>
      </c>
      <c r="B196" s="38" t="s">
        <v>215</v>
      </c>
      <c r="C196" s="39"/>
      <c r="D196" s="39"/>
      <c r="E196" s="125"/>
      <c r="F196" s="125"/>
      <c r="H196" s="126">
        <f t="shared" si="8"/>
        <v>0</v>
      </c>
      <c r="J196" s="4">
        <f t="shared" si="7"/>
        <v>25.189399999999999</v>
      </c>
      <c r="K196" s="126">
        <f t="shared" si="6"/>
        <v>0</v>
      </c>
    </row>
    <row r="197" spans="1:11">
      <c r="A197" s="133" t="s">
        <v>258</v>
      </c>
      <c r="B197" s="38" t="s">
        <v>190</v>
      </c>
      <c r="C197" s="39"/>
      <c r="D197" s="39"/>
      <c r="E197" s="125"/>
      <c r="F197" s="125"/>
      <c r="H197" s="126">
        <f t="shared" si="8"/>
        <v>0</v>
      </c>
      <c r="J197" s="4">
        <f t="shared" si="7"/>
        <v>25.189399999999999</v>
      </c>
      <c r="K197" s="126">
        <f t="shared" si="6"/>
        <v>0</v>
      </c>
    </row>
    <row r="198" spans="1:11">
      <c r="A198" s="133" t="s">
        <v>259</v>
      </c>
      <c r="B198" s="38" t="s">
        <v>191</v>
      </c>
      <c r="C198" s="39"/>
      <c r="D198" s="39"/>
      <c r="E198" s="125"/>
      <c r="F198" s="125"/>
      <c r="H198" s="126">
        <f t="shared" si="8"/>
        <v>0</v>
      </c>
      <c r="J198" s="4">
        <f t="shared" si="7"/>
        <v>25.189399999999999</v>
      </c>
      <c r="K198" s="126">
        <f t="shared" si="6"/>
        <v>0</v>
      </c>
    </row>
    <row r="199" spans="1:11">
      <c r="A199" s="133" t="s">
        <v>260</v>
      </c>
      <c r="B199" s="38" t="s">
        <v>192</v>
      </c>
      <c r="C199" s="39"/>
      <c r="D199" s="39"/>
      <c r="E199" s="125"/>
      <c r="F199" s="125"/>
      <c r="H199" s="126">
        <f t="shared" si="8"/>
        <v>0</v>
      </c>
      <c r="J199" s="4">
        <f t="shared" si="7"/>
        <v>25.189399999999999</v>
      </c>
      <c r="K199" s="126">
        <f t="shared" si="6"/>
        <v>0</v>
      </c>
    </row>
    <row r="200" spans="1:11">
      <c r="A200" s="133" t="s">
        <v>261</v>
      </c>
      <c r="B200" s="38" t="s">
        <v>193</v>
      </c>
      <c r="C200" s="39"/>
      <c r="D200" s="39"/>
      <c r="E200" s="125"/>
      <c r="F200" s="125"/>
      <c r="H200" s="126">
        <f t="shared" si="8"/>
        <v>0</v>
      </c>
      <c r="J200" s="4">
        <f t="shared" si="7"/>
        <v>25.189399999999999</v>
      </c>
      <c r="K200" s="126">
        <f t="shared" ref="K200:K263" si="9">ROUND(H200*J200,2)</f>
        <v>0</v>
      </c>
    </row>
    <row r="201" spans="1:11">
      <c r="A201" s="133" t="s">
        <v>284</v>
      </c>
      <c r="B201" s="38" t="s">
        <v>216</v>
      </c>
      <c r="C201" s="39"/>
      <c r="D201" s="39"/>
      <c r="E201" s="125"/>
      <c r="F201" s="125"/>
      <c r="H201" s="126">
        <f t="shared" si="8"/>
        <v>0</v>
      </c>
      <c r="J201" s="4">
        <f t="shared" ref="J201:J264" si="10">J200</f>
        <v>25.189399999999999</v>
      </c>
      <c r="K201" s="126">
        <f t="shared" si="9"/>
        <v>0</v>
      </c>
    </row>
    <row r="202" spans="1:11">
      <c r="A202" s="133" t="s">
        <v>262</v>
      </c>
      <c r="B202" s="38" t="s">
        <v>194</v>
      </c>
      <c r="C202" s="39"/>
      <c r="D202" s="39"/>
      <c r="E202" s="125"/>
      <c r="F202" s="125"/>
      <c r="H202" s="126">
        <f t="shared" si="8"/>
        <v>0</v>
      </c>
      <c r="J202" s="4">
        <f t="shared" si="10"/>
        <v>25.189399999999999</v>
      </c>
      <c r="K202" s="126">
        <f t="shared" si="9"/>
        <v>0</v>
      </c>
    </row>
    <row r="203" spans="1:11">
      <c r="A203" s="133" t="s">
        <v>263</v>
      </c>
      <c r="B203" s="38" t="s">
        <v>195</v>
      </c>
      <c r="C203" s="39"/>
      <c r="D203" s="39"/>
      <c r="E203" s="125"/>
      <c r="F203" s="125"/>
      <c r="H203" s="126">
        <f t="shared" ref="H203:H266" si="11">ROUND(C203-D203+E203-F203,2)</f>
        <v>0</v>
      </c>
      <c r="J203" s="4">
        <f t="shared" si="10"/>
        <v>25.189399999999999</v>
      </c>
      <c r="K203" s="126">
        <f t="shared" si="9"/>
        <v>0</v>
      </c>
    </row>
    <row r="204" spans="1:11">
      <c r="A204" s="133" t="s">
        <v>264</v>
      </c>
      <c r="B204" s="38" t="s">
        <v>196</v>
      </c>
      <c r="C204" s="39"/>
      <c r="D204" s="39"/>
      <c r="E204" s="125"/>
      <c r="F204" s="125"/>
      <c r="H204" s="126">
        <f t="shared" si="11"/>
        <v>0</v>
      </c>
      <c r="J204" s="4">
        <f t="shared" si="10"/>
        <v>25.189399999999999</v>
      </c>
      <c r="K204" s="126">
        <f t="shared" si="9"/>
        <v>0</v>
      </c>
    </row>
    <row r="205" spans="1:11">
      <c r="A205" s="133" t="s">
        <v>265</v>
      </c>
      <c r="B205" s="38" t="s">
        <v>197</v>
      </c>
      <c r="C205" s="39"/>
      <c r="D205" s="39"/>
      <c r="E205" s="125"/>
      <c r="F205" s="125"/>
      <c r="H205" s="126">
        <f t="shared" si="11"/>
        <v>0</v>
      </c>
      <c r="J205" s="4">
        <f t="shared" si="10"/>
        <v>25.189399999999999</v>
      </c>
      <c r="K205" s="126">
        <f t="shared" si="9"/>
        <v>0</v>
      </c>
    </row>
    <row r="206" spans="1:11">
      <c r="A206" s="133" t="s">
        <v>266</v>
      </c>
      <c r="B206" s="38" t="s">
        <v>198</v>
      </c>
      <c r="C206" s="39"/>
      <c r="D206" s="39"/>
      <c r="E206" s="125"/>
      <c r="F206" s="125"/>
      <c r="H206" s="126">
        <f t="shared" si="11"/>
        <v>0</v>
      </c>
      <c r="J206" s="4">
        <f t="shared" si="10"/>
        <v>25.189399999999999</v>
      </c>
      <c r="K206" s="126">
        <f t="shared" si="9"/>
        <v>0</v>
      </c>
    </row>
    <row r="207" spans="1:11">
      <c r="A207" s="133" t="s">
        <v>267</v>
      </c>
      <c r="B207" s="38" t="s">
        <v>199</v>
      </c>
      <c r="C207" s="39"/>
      <c r="D207" s="39"/>
      <c r="E207" s="125"/>
      <c r="F207" s="125"/>
      <c r="H207" s="126">
        <f t="shared" si="11"/>
        <v>0</v>
      </c>
      <c r="J207" s="4">
        <f t="shared" si="10"/>
        <v>25.189399999999999</v>
      </c>
      <c r="K207" s="126">
        <f t="shared" si="9"/>
        <v>0</v>
      </c>
    </row>
    <row r="208" spans="1:11">
      <c r="A208" s="133" t="s">
        <v>268</v>
      </c>
      <c r="B208" s="38" t="s">
        <v>200</v>
      </c>
      <c r="C208" s="39"/>
      <c r="D208" s="39"/>
      <c r="E208" s="125"/>
      <c r="F208" s="125"/>
      <c r="H208" s="126">
        <f t="shared" si="11"/>
        <v>0</v>
      </c>
      <c r="J208" s="4">
        <f t="shared" si="10"/>
        <v>25.189399999999999</v>
      </c>
      <c r="K208" s="126">
        <f t="shared" si="9"/>
        <v>0</v>
      </c>
    </row>
    <row r="209" spans="1:11">
      <c r="A209" s="133" t="s">
        <v>269</v>
      </c>
      <c r="B209" s="38" t="s">
        <v>201</v>
      </c>
      <c r="C209" s="39"/>
      <c r="D209" s="39"/>
      <c r="E209" s="125"/>
      <c r="F209" s="125"/>
      <c r="H209" s="126">
        <f t="shared" si="11"/>
        <v>0</v>
      </c>
      <c r="J209" s="4">
        <f t="shared" si="10"/>
        <v>25.189399999999999</v>
      </c>
      <c r="K209" s="126">
        <f t="shared" si="9"/>
        <v>0</v>
      </c>
    </row>
    <row r="210" spans="1:11">
      <c r="A210" s="133" t="s">
        <v>270</v>
      </c>
      <c r="B210" s="38" t="s">
        <v>202</v>
      </c>
      <c r="C210" s="39"/>
      <c r="D210" s="39"/>
      <c r="E210" s="125"/>
      <c r="F210" s="125"/>
      <c r="H210" s="126">
        <f t="shared" si="11"/>
        <v>0</v>
      </c>
      <c r="J210" s="4">
        <f t="shared" si="10"/>
        <v>25.189399999999999</v>
      </c>
      <c r="K210" s="126">
        <f t="shared" si="9"/>
        <v>0</v>
      </c>
    </row>
    <row r="211" spans="1:11">
      <c r="A211" s="133" t="s">
        <v>271</v>
      </c>
      <c r="B211" s="38" t="s">
        <v>203</v>
      </c>
      <c r="C211" s="39"/>
      <c r="D211" s="39"/>
      <c r="E211" s="125"/>
      <c r="F211" s="125"/>
      <c r="H211" s="126">
        <f t="shared" si="11"/>
        <v>0</v>
      </c>
      <c r="J211" s="4">
        <f t="shared" si="10"/>
        <v>25.189399999999999</v>
      </c>
      <c r="K211" s="126">
        <f t="shared" si="9"/>
        <v>0</v>
      </c>
    </row>
    <row r="212" spans="1:11">
      <c r="A212" s="133" t="s">
        <v>272</v>
      </c>
      <c r="B212" s="38" t="s">
        <v>204</v>
      </c>
      <c r="C212" s="39"/>
      <c r="D212" s="39"/>
      <c r="E212" s="125"/>
      <c r="F212" s="125"/>
      <c r="H212" s="126">
        <f t="shared" si="11"/>
        <v>0</v>
      </c>
      <c r="J212" s="4">
        <f t="shared" si="10"/>
        <v>25.189399999999999</v>
      </c>
      <c r="K212" s="126">
        <f t="shared" si="9"/>
        <v>0</v>
      </c>
    </row>
    <row r="213" spans="1:11">
      <c r="A213" s="133" t="s">
        <v>273</v>
      </c>
      <c r="B213" s="38" t="s">
        <v>205</v>
      </c>
      <c r="C213" s="39"/>
      <c r="D213" s="39"/>
      <c r="E213" s="125"/>
      <c r="F213" s="125"/>
      <c r="H213" s="126">
        <f t="shared" si="11"/>
        <v>0</v>
      </c>
      <c r="J213" s="4">
        <f t="shared" si="10"/>
        <v>25.189399999999999</v>
      </c>
      <c r="K213" s="126">
        <f t="shared" si="9"/>
        <v>0</v>
      </c>
    </row>
    <row r="214" spans="1:11">
      <c r="A214" s="133" t="s">
        <v>285</v>
      </c>
      <c r="B214" s="38" t="s">
        <v>217</v>
      </c>
      <c r="C214" s="39"/>
      <c r="D214" s="39"/>
      <c r="E214" s="125"/>
      <c r="F214" s="125"/>
      <c r="H214" s="126">
        <f t="shared" si="11"/>
        <v>0</v>
      </c>
      <c r="J214" s="4">
        <f t="shared" si="10"/>
        <v>25.189399999999999</v>
      </c>
      <c r="K214" s="126">
        <f t="shared" si="9"/>
        <v>0</v>
      </c>
    </row>
    <row r="215" spans="1:11">
      <c r="A215" s="133" t="s">
        <v>274</v>
      </c>
      <c r="B215" s="38" t="s">
        <v>206</v>
      </c>
      <c r="C215" s="39"/>
      <c r="D215" s="39"/>
      <c r="E215" s="125"/>
      <c r="F215" s="125"/>
      <c r="H215" s="126">
        <f t="shared" si="11"/>
        <v>0</v>
      </c>
      <c r="J215" s="4">
        <f t="shared" si="10"/>
        <v>25.189399999999999</v>
      </c>
      <c r="K215" s="126">
        <f t="shared" si="9"/>
        <v>0</v>
      </c>
    </row>
    <row r="216" spans="1:11">
      <c r="A216" s="133">
        <v>30010</v>
      </c>
      <c r="B216" s="38" t="s">
        <v>295</v>
      </c>
      <c r="C216" s="39"/>
      <c r="D216" s="39">
        <v>500000</v>
      </c>
      <c r="E216" s="125"/>
      <c r="F216" s="125"/>
      <c r="H216" s="126">
        <f t="shared" si="11"/>
        <v>-500000</v>
      </c>
      <c r="J216" s="4">
        <f t="shared" si="10"/>
        <v>25.189399999999999</v>
      </c>
      <c r="K216" s="126">
        <f t="shared" si="9"/>
        <v>-12594700</v>
      </c>
    </row>
    <row r="217" spans="1:11">
      <c r="A217" s="133">
        <v>30011</v>
      </c>
      <c r="B217" s="131" t="s">
        <v>296</v>
      </c>
      <c r="C217" s="39"/>
      <c r="D217" s="39"/>
      <c r="E217" s="125"/>
      <c r="F217" s="125"/>
      <c r="H217" s="126">
        <f t="shared" si="11"/>
        <v>0</v>
      </c>
      <c r="J217" s="4">
        <f t="shared" si="10"/>
        <v>25.189399999999999</v>
      </c>
      <c r="K217" s="126">
        <f t="shared" si="9"/>
        <v>0</v>
      </c>
    </row>
    <row r="218" spans="1:11">
      <c r="A218" s="133">
        <v>30020</v>
      </c>
      <c r="B218" s="38" t="s">
        <v>297</v>
      </c>
      <c r="C218" s="39"/>
      <c r="D218" s="39"/>
      <c r="E218" s="125"/>
      <c r="F218" s="125"/>
      <c r="H218" s="126">
        <f t="shared" si="11"/>
        <v>0</v>
      </c>
      <c r="J218" s="4">
        <f t="shared" si="10"/>
        <v>25.189399999999999</v>
      </c>
      <c r="K218" s="126">
        <f t="shared" si="9"/>
        <v>0</v>
      </c>
    </row>
    <row r="219" spans="1:11">
      <c r="A219" s="133">
        <v>30030</v>
      </c>
      <c r="B219" s="38" t="s">
        <v>298</v>
      </c>
      <c r="C219" s="39"/>
      <c r="D219" s="39"/>
      <c r="E219" s="125"/>
      <c r="F219" s="125"/>
      <c r="H219" s="126">
        <f t="shared" si="11"/>
        <v>0</v>
      </c>
      <c r="J219" s="4">
        <f t="shared" si="10"/>
        <v>25.189399999999999</v>
      </c>
      <c r="K219" s="126">
        <f t="shared" si="9"/>
        <v>0</v>
      </c>
    </row>
    <row r="220" spans="1:11">
      <c r="A220" s="133">
        <v>30031</v>
      </c>
      <c r="B220" s="131" t="s">
        <v>299</v>
      </c>
      <c r="C220" s="39"/>
      <c r="D220" s="39"/>
      <c r="E220" s="125"/>
      <c r="F220" s="125"/>
      <c r="H220" s="126">
        <f t="shared" si="11"/>
        <v>0</v>
      </c>
      <c r="J220" s="4">
        <f t="shared" si="10"/>
        <v>25.189399999999999</v>
      </c>
      <c r="K220" s="126">
        <f t="shared" si="9"/>
        <v>0</v>
      </c>
    </row>
    <row r="221" spans="1:11">
      <c r="A221" s="136">
        <v>30040</v>
      </c>
      <c r="B221" s="128" t="s">
        <v>301</v>
      </c>
      <c r="C221" s="129"/>
      <c r="D221" s="129">
        <v>4389788.41</v>
      </c>
      <c r="E221" s="129"/>
      <c r="F221" s="129"/>
      <c r="G221" s="130"/>
      <c r="H221" s="130">
        <f>ROUND(C221-D221+E221-F221,2)</f>
        <v>-4389788.41</v>
      </c>
      <c r="J221" s="4">
        <f t="shared" si="10"/>
        <v>25.189399999999999</v>
      </c>
      <c r="K221" s="130">
        <f t="shared" si="9"/>
        <v>-110576136.17</v>
      </c>
    </row>
    <row r="222" spans="1:11">
      <c r="A222" s="133">
        <v>30041</v>
      </c>
      <c r="B222" s="131" t="s">
        <v>300</v>
      </c>
      <c r="C222" s="39">
        <v>1500000</v>
      </c>
      <c r="D222" s="39"/>
      <c r="E222" s="125"/>
      <c r="F222" s="125"/>
      <c r="H222" s="126">
        <f>ROUND(C222-D222+E222-F222,2)</f>
        <v>1500000</v>
      </c>
      <c r="J222" s="4">
        <f t="shared" si="10"/>
        <v>25.189399999999999</v>
      </c>
      <c r="K222" s="126">
        <f t="shared" si="9"/>
        <v>37784100</v>
      </c>
    </row>
    <row r="223" spans="1:11">
      <c r="A223" s="133">
        <v>30050</v>
      </c>
      <c r="B223" s="38" t="s">
        <v>302</v>
      </c>
      <c r="C223" s="39"/>
      <c r="D223" s="39"/>
      <c r="E223" s="125"/>
      <c r="F223" s="125"/>
      <c r="H223" s="126">
        <f t="shared" si="11"/>
        <v>0</v>
      </c>
      <c r="J223" s="4">
        <f t="shared" si="10"/>
        <v>25.189399999999999</v>
      </c>
      <c r="K223" s="126">
        <f t="shared" si="9"/>
        <v>0</v>
      </c>
    </row>
    <row r="224" spans="1:11">
      <c r="A224" s="133">
        <v>71000</v>
      </c>
      <c r="B224" s="38" t="s">
        <v>485</v>
      </c>
      <c r="C224" s="39"/>
      <c r="D224" s="39"/>
      <c r="E224" s="125"/>
      <c r="F224" s="125"/>
      <c r="H224" s="126">
        <f t="shared" si="11"/>
        <v>0</v>
      </c>
      <c r="J224" s="4">
        <f t="shared" si="10"/>
        <v>25.189399999999999</v>
      </c>
      <c r="K224" s="126">
        <f t="shared" si="9"/>
        <v>0</v>
      </c>
    </row>
    <row r="225" spans="1:11">
      <c r="A225" s="133">
        <v>71001</v>
      </c>
      <c r="B225" s="38" t="s">
        <v>304</v>
      </c>
      <c r="C225" s="39"/>
      <c r="D225" s="39"/>
      <c r="E225" s="125"/>
      <c r="F225" s="125"/>
      <c r="H225" s="126">
        <f t="shared" si="11"/>
        <v>0</v>
      </c>
      <c r="J225" s="4">
        <f t="shared" si="10"/>
        <v>25.189399999999999</v>
      </c>
      <c r="K225" s="126">
        <f t="shared" si="9"/>
        <v>0</v>
      </c>
    </row>
    <row r="226" spans="1:11">
      <c r="A226" s="133">
        <v>71002</v>
      </c>
      <c r="B226" s="38" t="s">
        <v>305</v>
      </c>
      <c r="C226" s="39"/>
      <c r="D226" s="39"/>
      <c r="E226" s="125"/>
      <c r="F226" s="125"/>
      <c r="H226" s="126">
        <f t="shared" si="11"/>
        <v>0</v>
      </c>
      <c r="J226" s="4">
        <f t="shared" si="10"/>
        <v>25.189399999999999</v>
      </c>
      <c r="K226" s="126">
        <f t="shared" si="9"/>
        <v>0</v>
      </c>
    </row>
    <row r="227" spans="1:11">
      <c r="A227" s="133">
        <v>71003</v>
      </c>
      <c r="B227" s="38" t="s">
        <v>306</v>
      </c>
      <c r="C227" s="39"/>
      <c r="D227" s="39"/>
      <c r="E227" s="125"/>
      <c r="F227" s="125"/>
      <c r="H227" s="126">
        <f t="shared" si="11"/>
        <v>0</v>
      </c>
      <c r="J227" s="4">
        <f t="shared" si="10"/>
        <v>25.189399999999999</v>
      </c>
      <c r="K227" s="126">
        <f t="shared" si="9"/>
        <v>0</v>
      </c>
    </row>
    <row r="228" spans="1:11">
      <c r="A228" s="133">
        <v>71004</v>
      </c>
      <c r="B228" s="38" t="s">
        <v>307</v>
      </c>
      <c r="C228" s="39"/>
      <c r="D228" s="39"/>
      <c r="E228" s="125"/>
      <c r="F228" s="125"/>
      <c r="H228" s="126">
        <f t="shared" si="11"/>
        <v>0</v>
      </c>
      <c r="J228" s="4">
        <f t="shared" si="10"/>
        <v>25.189399999999999</v>
      </c>
      <c r="K228" s="126">
        <f t="shared" si="9"/>
        <v>0</v>
      </c>
    </row>
    <row r="229" spans="1:11">
      <c r="A229" s="133">
        <v>71005</v>
      </c>
      <c r="B229" s="38" t="s">
        <v>308</v>
      </c>
      <c r="C229" s="39"/>
      <c r="D229" s="39"/>
      <c r="E229" s="125"/>
      <c r="F229" s="125"/>
      <c r="H229" s="126">
        <f t="shared" si="11"/>
        <v>0</v>
      </c>
      <c r="J229" s="4">
        <f t="shared" si="10"/>
        <v>25.189399999999999</v>
      </c>
      <c r="K229" s="126">
        <f t="shared" si="9"/>
        <v>0</v>
      </c>
    </row>
    <row r="230" spans="1:11">
      <c r="A230" s="133">
        <v>71006</v>
      </c>
      <c r="B230" s="38" t="s">
        <v>309</v>
      </c>
      <c r="C230" s="39"/>
      <c r="D230" s="39"/>
      <c r="E230" s="125"/>
      <c r="F230" s="125"/>
      <c r="H230" s="126">
        <f t="shared" si="11"/>
        <v>0</v>
      </c>
      <c r="J230" s="4">
        <f t="shared" si="10"/>
        <v>25.189399999999999</v>
      </c>
      <c r="K230" s="126">
        <f t="shared" si="9"/>
        <v>0</v>
      </c>
    </row>
    <row r="231" spans="1:11">
      <c r="A231" s="133">
        <v>71007</v>
      </c>
      <c r="B231" s="38" t="s">
        <v>310</v>
      </c>
      <c r="C231" s="39"/>
      <c r="D231" s="39"/>
      <c r="E231" s="125"/>
      <c r="F231" s="125"/>
      <c r="H231" s="126">
        <f t="shared" si="11"/>
        <v>0</v>
      </c>
      <c r="J231" s="4">
        <f t="shared" si="10"/>
        <v>25.189399999999999</v>
      </c>
      <c r="K231" s="126">
        <f t="shared" si="9"/>
        <v>0</v>
      </c>
    </row>
    <row r="232" spans="1:11">
      <c r="A232" s="133">
        <v>71008</v>
      </c>
      <c r="B232" s="38" t="s">
        <v>311</v>
      </c>
      <c r="C232" s="39"/>
      <c r="D232" s="39"/>
      <c r="E232" s="125"/>
      <c r="F232" s="125"/>
      <c r="H232" s="126">
        <f t="shared" si="11"/>
        <v>0</v>
      </c>
      <c r="J232" s="4">
        <f t="shared" si="10"/>
        <v>25.189399999999999</v>
      </c>
      <c r="K232" s="126">
        <f t="shared" si="9"/>
        <v>0</v>
      </c>
    </row>
    <row r="233" spans="1:11">
      <c r="A233" s="133">
        <v>71009</v>
      </c>
      <c r="B233" s="38" t="s">
        <v>312</v>
      </c>
      <c r="C233" s="39"/>
      <c r="D233" s="39"/>
      <c r="E233" s="125"/>
      <c r="F233" s="125"/>
      <c r="H233" s="126">
        <f t="shared" si="11"/>
        <v>0</v>
      </c>
      <c r="J233" s="4">
        <f t="shared" si="10"/>
        <v>25.189399999999999</v>
      </c>
      <c r="K233" s="126">
        <f t="shared" si="9"/>
        <v>0</v>
      </c>
    </row>
    <row r="234" spans="1:11">
      <c r="A234" s="133">
        <v>71010</v>
      </c>
      <c r="B234" s="131" t="s">
        <v>313</v>
      </c>
      <c r="C234" s="39"/>
      <c r="D234" s="39"/>
      <c r="E234" s="125"/>
      <c r="F234" s="125"/>
      <c r="H234" s="126">
        <f t="shared" si="11"/>
        <v>0</v>
      </c>
      <c r="J234" s="4">
        <f t="shared" si="10"/>
        <v>25.189399999999999</v>
      </c>
      <c r="K234" s="126">
        <f t="shared" si="9"/>
        <v>0</v>
      </c>
    </row>
    <row r="235" spans="1:11">
      <c r="A235" s="37">
        <v>71011</v>
      </c>
      <c r="B235" s="131" t="s">
        <v>314</v>
      </c>
      <c r="C235" s="39"/>
      <c r="D235" s="39"/>
      <c r="E235" s="125"/>
      <c r="F235" s="125"/>
      <c r="H235" s="126">
        <f t="shared" si="11"/>
        <v>0</v>
      </c>
      <c r="J235" s="4">
        <f t="shared" si="10"/>
        <v>25.189399999999999</v>
      </c>
      <c r="K235" s="126">
        <f t="shared" si="9"/>
        <v>0</v>
      </c>
    </row>
    <row r="236" spans="1:11">
      <c r="A236" s="37">
        <v>71012</v>
      </c>
      <c r="B236" s="131" t="s">
        <v>315</v>
      </c>
      <c r="C236" s="39"/>
      <c r="D236" s="39"/>
      <c r="E236" s="125"/>
      <c r="F236" s="125"/>
      <c r="H236" s="126">
        <f t="shared" si="11"/>
        <v>0</v>
      </c>
      <c r="J236" s="4">
        <f t="shared" si="10"/>
        <v>25.189399999999999</v>
      </c>
      <c r="K236" s="126">
        <f t="shared" si="9"/>
        <v>0</v>
      </c>
    </row>
    <row r="237" spans="1:11">
      <c r="A237" s="37">
        <v>71013</v>
      </c>
      <c r="B237" s="131" t="s">
        <v>316</v>
      </c>
      <c r="C237" s="39"/>
      <c r="D237" s="39"/>
      <c r="E237" s="125"/>
      <c r="F237" s="125"/>
      <c r="H237" s="126">
        <f t="shared" si="11"/>
        <v>0</v>
      </c>
      <c r="J237" s="4">
        <f t="shared" si="10"/>
        <v>25.189399999999999</v>
      </c>
      <c r="K237" s="126">
        <f t="shared" si="9"/>
        <v>0</v>
      </c>
    </row>
    <row r="238" spans="1:11">
      <c r="A238" s="37">
        <v>71014</v>
      </c>
      <c r="B238" s="131" t="s">
        <v>317</v>
      </c>
      <c r="C238" s="39"/>
      <c r="D238" s="39"/>
      <c r="E238" s="125"/>
      <c r="F238" s="125"/>
      <c r="H238" s="126">
        <f t="shared" si="11"/>
        <v>0</v>
      </c>
      <c r="J238" s="4">
        <f t="shared" si="10"/>
        <v>25.189399999999999</v>
      </c>
      <c r="K238" s="126">
        <f t="shared" si="9"/>
        <v>0</v>
      </c>
    </row>
    <row r="239" spans="1:11">
      <c r="A239" s="37">
        <v>71015</v>
      </c>
      <c r="B239" s="131" t="s">
        <v>318</v>
      </c>
      <c r="C239" s="39"/>
      <c r="D239" s="39"/>
      <c r="E239" s="125"/>
      <c r="F239" s="125"/>
      <c r="H239" s="126">
        <f t="shared" si="11"/>
        <v>0</v>
      </c>
      <c r="J239" s="4">
        <f t="shared" si="10"/>
        <v>25.189399999999999</v>
      </c>
      <c r="K239" s="126">
        <f t="shared" si="9"/>
        <v>0</v>
      </c>
    </row>
    <row r="240" spans="1:11">
      <c r="A240" s="37">
        <v>71016</v>
      </c>
      <c r="B240" s="131" t="s">
        <v>319</v>
      </c>
      <c r="C240" s="39"/>
      <c r="D240" s="39"/>
      <c r="E240" s="125"/>
      <c r="F240" s="125"/>
      <c r="H240" s="126">
        <f t="shared" si="11"/>
        <v>0</v>
      </c>
      <c r="J240" s="4">
        <f t="shared" si="10"/>
        <v>25.189399999999999</v>
      </c>
      <c r="K240" s="126">
        <f t="shared" si="9"/>
        <v>0</v>
      </c>
    </row>
    <row r="241" spans="1:11">
      <c r="A241" s="37">
        <v>71017</v>
      </c>
      <c r="B241" s="131" t="s">
        <v>320</v>
      </c>
      <c r="C241" s="39"/>
      <c r="D241" s="39"/>
      <c r="E241" s="125"/>
      <c r="F241" s="125"/>
      <c r="H241" s="126">
        <f t="shared" si="11"/>
        <v>0</v>
      </c>
      <c r="J241" s="4">
        <f t="shared" si="10"/>
        <v>25.189399999999999</v>
      </c>
      <c r="K241" s="126">
        <f t="shared" si="9"/>
        <v>0</v>
      </c>
    </row>
    <row r="242" spans="1:11">
      <c r="A242" s="37">
        <v>71018</v>
      </c>
      <c r="B242" s="131" t="s">
        <v>321</v>
      </c>
      <c r="C242" s="39"/>
      <c r="D242" s="39"/>
      <c r="E242" s="125"/>
      <c r="F242" s="125"/>
      <c r="H242" s="126">
        <f t="shared" si="11"/>
        <v>0</v>
      </c>
      <c r="J242" s="4">
        <f t="shared" si="10"/>
        <v>25.189399999999999</v>
      </c>
      <c r="K242" s="126">
        <f t="shared" si="9"/>
        <v>0</v>
      </c>
    </row>
    <row r="243" spans="1:11">
      <c r="A243" s="37">
        <v>71019</v>
      </c>
      <c r="B243" s="131" t="s">
        <v>322</v>
      </c>
      <c r="C243" s="39"/>
      <c r="D243" s="39">
        <v>1219529.08</v>
      </c>
      <c r="E243" s="125"/>
      <c r="F243" s="125"/>
      <c r="H243" s="126">
        <f t="shared" si="11"/>
        <v>-1219529.08</v>
      </c>
      <c r="J243" s="4">
        <f t="shared" si="10"/>
        <v>25.189399999999999</v>
      </c>
      <c r="K243" s="126">
        <f t="shared" si="9"/>
        <v>-30719205.809999999</v>
      </c>
    </row>
    <row r="244" spans="1:11">
      <c r="A244" s="37">
        <v>71020</v>
      </c>
      <c r="B244" s="131" t="s">
        <v>323</v>
      </c>
      <c r="C244" s="39"/>
      <c r="D244" s="39"/>
      <c r="E244" s="125"/>
      <c r="F244" s="125"/>
      <c r="H244" s="126">
        <f t="shared" si="11"/>
        <v>0</v>
      </c>
      <c r="J244" s="4">
        <f t="shared" si="10"/>
        <v>25.189399999999999</v>
      </c>
      <c r="K244" s="126">
        <f t="shared" si="9"/>
        <v>0</v>
      </c>
    </row>
    <row r="245" spans="1:11">
      <c r="A245" s="37">
        <v>71021</v>
      </c>
      <c r="B245" s="131" t="s">
        <v>324</v>
      </c>
      <c r="C245" s="39"/>
      <c r="D245" s="39"/>
      <c r="E245" s="125"/>
      <c r="F245" s="125"/>
      <c r="H245" s="126">
        <f t="shared" si="11"/>
        <v>0</v>
      </c>
      <c r="J245" s="4">
        <f t="shared" si="10"/>
        <v>25.189399999999999</v>
      </c>
      <c r="K245" s="126">
        <f t="shared" si="9"/>
        <v>0</v>
      </c>
    </row>
    <row r="246" spans="1:11">
      <c r="A246" s="37">
        <v>71022</v>
      </c>
      <c r="B246" s="131" t="s">
        <v>325</v>
      </c>
      <c r="C246" s="39"/>
      <c r="D246" s="39"/>
      <c r="E246" s="125"/>
      <c r="F246" s="125"/>
      <c r="H246" s="126">
        <f t="shared" si="11"/>
        <v>0</v>
      </c>
      <c r="J246" s="4">
        <f t="shared" si="10"/>
        <v>25.189399999999999</v>
      </c>
      <c r="K246" s="126">
        <f t="shared" si="9"/>
        <v>0</v>
      </c>
    </row>
    <row r="247" spans="1:11">
      <c r="A247" s="37">
        <v>71023</v>
      </c>
      <c r="B247" s="131" t="s">
        <v>326</v>
      </c>
      <c r="C247" s="39"/>
      <c r="D247" s="39"/>
      <c r="E247" s="125"/>
      <c r="F247" s="125"/>
      <c r="H247" s="126">
        <f t="shared" si="11"/>
        <v>0</v>
      </c>
      <c r="J247" s="4">
        <f t="shared" si="10"/>
        <v>25.189399999999999</v>
      </c>
      <c r="K247" s="126">
        <f t="shared" si="9"/>
        <v>0</v>
      </c>
    </row>
    <row r="248" spans="1:11">
      <c r="A248" s="37">
        <v>71024</v>
      </c>
      <c r="B248" s="138" t="s">
        <v>327</v>
      </c>
      <c r="C248" s="39"/>
      <c r="D248" s="39"/>
      <c r="E248" s="125"/>
      <c r="F248" s="125"/>
      <c r="H248" s="126">
        <f t="shared" si="11"/>
        <v>0</v>
      </c>
      <c r="J248" s="4">
        <f t="shared" si="10"/>
        <v>25.189399999999999</v>
      </c>
      <c r="K248" s="126">
        <f t="shared" si="9"/>
        <v>0</v>
      </c>
    </row>
    <row r="249" spans="1:11">
      <c r="A249" s="134">
        <v>71025</v>
      </c>
      <c r="B249" s="38" t="s">
        <v>328</v>
      </c>
      <c r="C249" s="39"/>
      <c r="D249" s="39"/>
      <c r="E249" s="125"/>
      <c r="F249" s="125"/>
      <c r="H249" s="126">
        <f t="shared" si="11"/>
        <v>0</v>
      </c>
      <c r="J249" s="4">
        <f t="shared" si="10"/>
        <v>25.189399999999999</v>
      </c>
      <c r="K249" s="126">
        <f t="shared" si="9"/>
        <v>0</v>
      </c>
    </row>
    <row r="250" spans="1:11">
      <c r="A250" s="134">
        <v>71026</v>
      </c>
      <c r="B250" s="38" t="s">
        <v>329</v>
      </c>
      <c r="C250" s="39"/>
      <c r="D250" s="39"/>
      <c r="E250" s="125"/>
      <c r="F250" s="125"/>
      <c r="H250" s="126">
        <f t="shared" si="11"/>
        <v>0</v>
      </c>
      <c r="J250" s="4">
        <f t="shared" si="10"/>
        <v>25.189399999999999</v>
      </c>
      <c r="K250" s="126">
        <f t="shared" si="9"/>
        <v>0</v>
      </c>
    </row>
    <row r="251" spans="1:11">
      <c r="A251" s="134">
        <v>71027</v>
      </c>
      <c r="B251" s="38" t="s">
        <v>330</v>
      </c>
      <c r="C251" s="39"/>
      <c r="D251" s="39"/>
      <c r="E251" s="125"/>
      <c r="F251" s="125"/>
      <c r="H251" s="126">
        <f t="shared" si="11"/>
        <v>0</v>
      </c>
      <c r="J251" s="4">
        <f t="shared" si="10"/>
        <v>25.189399999999999</v>
      </c>
      <c r="K251" s="126">
        <f t="shared" si="9"/>
        <v>0</v>
      </c>
    </row>
    <row r="252" spans="1:11">
      <c r="A252" s="134">
        <v>71028</v>
      </c>
      <c r="B252" s="38" t="s">
        <v>331</v>
      </c>
      <c r="C252" s="39"/>
      <c r="D252" s="39"/>
      <c r="E252" s="125"/>
      <c r="F252" s="125"/>
      <c r="H252" s="126">
        <f t="shared" si="11"/>
        <v>0</v>
      </c>
      <c r="J252" s="4">
        <f t="shared" si="10"/>
        <v>25.189399999999999</v>
      </c>
      <c r="K252" s="126">
        <f t="shared" si="9"/>
        <v>0</v>
      </c>
    </row>
    <row r="253" spans="1:11">
      <c r="A253" s="133">
        <v>71998</v>
      </c>
      <c r="B253" s="38" t="s">
        <v>332</v>
      </c>
      <c r="C253" s="39"/>
      <c r="D253" s="39">
        <v>674673.08</v>
      </c>
      <c r="E253" s="125"/>
      <c r="F253" s="125"/>
      <c r="H253" s="126">
        <f t="shared" si="11"/>
        <v>-674673.08</v>
      </c>
      <c r="J253" s="4">
        <f t="shared" si="10"/>
        <v>25.189399999999999</v>
      </c>
      <c r="K253" s="126">
        <f t="shared" si="9"/>
        <v>-16994610.079999998</v>
      </c>
    </row>
    <row r="254" spans="1:11">
      <c r="A254" s="133">
        <v>72100</v>
      </c>
      <c r="B254" s="38" t="s">
        <v>333</v>
      </c>
      <c r="C254" s="39"/>
      <c r="D254" s="39"/>
      <c r="E254" s="125"/>
      <c r="F254" s="125"/>
      <c r="H254" s="126">
        <f t="shared" si="11"/>
        <v>0</v>
      </c>
      <c r="J254" s="4">
        <f t="shared" si="10"/>
        <v>25.189399999999999</v>
      </c>
      <c r="K254" s="126">
        <f t="shared" si="9"/>
        <v>0</v>
      </c>
    </row>
    <row r="255" spans="1:11">
      <c r="A255" s="133">
        <v>72101</v>
      </c>
      <c r="B255" s="38" t="s">
        <v>334</v>
      </c>
      <c r="C255" s="39"/>
      <c r="D255" s="39"/>
      <c r="E255" s="125"/>
      <c r="F255" s="125"/>
      <c r="H255" s="126">
        <f t="shared" si="11"/>
        <v>0</v>
      </c>
      <c r="J255" s="4">
        <f t="shared" si="10"/>
        <v>25.189399999999999</v>
      </c>
      <c r="K255" s="126">
        <f t="shared" si="9"/>
        <v>0</v>
      </c>
    </row>
    <row r="256" spans="1:11">
      <c r="A256" s="133">
        <v>72102</v>
      </c>
      <c r="B256" s="38" t="s">
        <v>335</v>
      </c>
      <c r="C256" s="39"/>
      <c r="D256" s="39"/>
      <c r="E256" s="125"/>
      <c r="F256" s="125"/>
      <c r="H256" s="126">
        <f t="shared" si="11"/>
        <v>0</v>
      </c>
      <c r="J256" s="4">
        <f t="shared" si="10"/>
        <v>25.189399999999999</v>
      </c>
      <c r="K256" s="126">
        <f t="shared" si="9"/>
        <v>0</v>
      </c>
    </row>
    <row r="257" spans="1:11">
      <c r="A257" s="133">
        <v>72200</v>
      </c>
      <c r="B257" s="38" t="s">
        <v>337</v>
      </c>
      <c r="C257" s="39"/>
      <c r="D257" s="39"/>
      <c r="E257" s="125"/>
      <c r="F257" s="125"/>
      <c r="H257" s="126">
        <f t="shared" si="11"/>
        <v>0</v>
      </c>
      <c r="J257" s="4">
        <f t="shared" si="10"/>
        <v>25.189399999999999</v>
      </c>
      <c r="K257" s="126">
        <f t="shared" si="9"/>
        <v>0</v>
      </c>
    </row>
    <row r="258" spans="1:11">
      <c r="A258" s="134">
        <v>73006</v>
      </c>
      <c r="B258" s="38" t="s">
        <v>338</v>
      </c>
      <c r="C258" s="39"/>
      <c r="D258" s="39"/>
      <c r="E258" s="125"/>
      <c r="F258" s="125"/>
      <c r="H258" s="126">
        <f t="shared" si="11"/>
        <v>0</v>
      </c>
      <c r="J258" s="4">
        <f t="shared" si="10"/>
        <v>25.189399999999999</v>
      </c>
      <c r="K258" s="126">
        <f t="shared" si="9"/>
        <v>0</v>
      </c>
    </row>
    <row r="259" spans="1:11">
      <c r="A259" s="133">
        <v>74100</v>
      </c>
      <c r="B259" s="38" t="s">
        <v>339</v>
      </c>
      <c r="C259" s="39"/>
      <c r="D259" s="39"/>
      <c r="E259" s="125"/>
      <c r="F259" s="125"/>
      <c r="H259" s="126">
        <f t="shared" si="11"/>
        <v>0</v>
      </c>
      <c r="J259" s="4">
        <f t="shared" si="10"/>
        <v>25.189399999999999</v>
      </c>
      <c r="K259" s="126">
        <f t="shared" si="9"/>
        <v>0</v>
      </c>
    </row>
    <row r="260" spans="1:11">
      <c r="A260" s="133">
        <v>74101</v>
      </c>
      <c r="B260" s="38" t="s">
        <v>340</v>
      </c>
      <c r="C260" s="39"/>
      <c r="D260" s="39"/>
      <c r="E260" s="125"/>
      <c r="F260" s="125"/>
      <c r="H260" s="126">
        <f t="shared" si="11"/>
        <v>0</v>
      </c>
      <c r="J260" s="4">
        <f t="shared" si="10"/>
        <v>25.189399999999999</v>
      </c>
      <c r="K260" s="126">
        <f t="shared" si="9"/>
        <v>0</v>
      </c>
    </row>
    <row r="261" spans="1:11">
      <c r="A261" s="133">
        <v>74102</v>
      </c>
      <c r="B261" s="38" t="s">
        <v>341</v>
      </c>
      <c r="C261" s="39"/>
      <c r="D261" s="39"/>
      <c r="E261" s="125"/>
      <c r="F261" s="125"/>
      <c r="H261" s="126">
        <f t="shared" si="11"/>
        <v>0</v>
      </c>
      <c r="J261" s="4">
        <f t="shared" si="10"/>
        <v>25.189399999999999</v>
      </c>
      <c r="K261" s="126">
        <f t="shared" si="9"/>
        <v>0</v>
      </c>
    </row>
    <row r="262" spans="1:11">
      <c r="A262" s="133">
        <v>74200</v>
      </c>
      <c r="B262" s="38" t="s">
        <v>342</v>
      </c>
      <c r="C262" s="39"/>
      <c r="D262" s="39"/>
      <c r="E262" s="125"/>
      <c r="F262" s="125"/>
      <c r="H262" s="126">
        <f t="shared" si="11"/>
        <v>0</v>
      </c>
      <c r="J262" s="4">
        <f t="shared" si="10"/>
        <v>25.189399999999999</v>
      </c>
      <c r="K262" s="126">
        <f t="shared" si="9"/>
        <v>0</v>
      </c>
    </row>
    <row r="263" spans="1:11">
      <c r="A263" s="133">
        <v>74201</v>
      </c>
      <c r="B263" s="38" t="s">
        <v>343</v>
      </c>
      <c r="C263" s="39"/>
      <c r="D263" s="39"/>
      <c r="E263" s="125"/>
      <c r="F263" s="125"/>
      <c r="H263" s="126">
        <f t="shared" si="11"/>
        <v>0</v>
      </c>
      <c r="J263" s="4">
        <f t="shared" si="10"/>
        <v>25.189399999999999</v>
      </c>
      <c r="K263" s="126">
        <f t="shared" si="9"/>
        <v>0</v>
      </c>
    </row>
    <row r="264" spans="1:11">
      <c r="A264" s="133">
        <v>74202</v>
      </c>
      <c r="B264" s="38" t="s">
        <v>344</v>
      </c>
      <c r="C264" s="39"/>
      <c r="D264" s="39"/>
      <c r="E264" s="125"/>
      <c r="F264" s="125"/>
      <c r="H264" s="126">
        <f t="shared" si="11"/>
        <v>0</v>
      </c>
      <c r="J264" s="4">
        <f t="shared" si="10"/>
        <v>25.189399999999999</v>
      </c>
      <c r="K264" s="126">
        <f t="shared" ref="K264:K327" si="12">ROUND(H264*J264,2)</f>
        <v>0</v>
      </c>
    </row>
    <row r="265" spans="1:11">
      <c r="A265" s="133">
        <v>74203</v>
      </c>
      <c r="B265" s="38" t="s">
        <v>345</v>
      </c>
      <c r="C265" s="39"/>
      <c r="D265" s="39"/>
      <c r="E265" s="125"/>
      <c r="F265" s="125"/>
      <c r="H265" s="126">
        <f t="shared" si="11"/>
        <v>0</v>
      </c>
      <c r="J265" s="4">
        <f t="shared" ref="J265:J328" si="13">J264</f>
        <v>25.189399999999999</v>
      </c>
      <c r="K265" s="126">
        <f t="shared" si="12"/>
        <v>0</v>
      </c>
    </row>
    <row r="266" spans="1:11">
      <c r="A266" s="133">
        <v>74204</v>
      </c>
      <c r="B266" s="38" t="s">
        <v>346</v>
      </c>
      <c r="C266" s="39"/>
      <c r="D266" s="39"/>
      <c r="E266" s="125"/>
      <c r="F266" s="125"/>
      <c r="H266" s="126">
        <f t="shared" si="11"/>
        <v>0</v>
      </c>
      <c r="J266" s="4">
        <f t="shared" si="13"/>
        <v>25.189399999999999</v>
      </c>
      <c r="K266" s="126">
        <f t="shared" si="12"/>
        <v>0</v>
      </c>
    </row>
    <row r="267" spans="1:11">
      <c r="A267" s="133">
        <v>74300</v>
      </c>
      <c r="B267" s="38" t="s">
        <v>347</v>
      </c>
      <c r="C267" s="39"/>
      <c r="D267" s="39"/>
      <c r="E267" s="125"/>
      <c r="F267" s="125"/>
      <c r="H267" s="126">
        <f t="shared" ref="H267:H334" si="14">ROUND(C267-D267+E267-F267,2)</f>
        <v>0</v>
      </c>
      <c r="J267" s="4">
        <f t="shared" si="13"/>
        <v>25.189399999999999</v>
      </c>
      <c r="K267" s="126">
        <f t="shared" si="12"/>
        <v>0</v>
      </c>
    </row>
    <row r="268" spans="1:11">
      <c r="A268" s="133">
        <v>81000</v>
      </c>
      <c r="B268" s="38" t="s">
        <v>486</v>
      </c>
      <c r="C268" s="39"/>
      <c r="D268" s="39"/>
      <c r="E268" s="125"/>
      <c r="F268" s="125"/>
      <c r="H268" s="126">
        <f t="shared" si="14"/>
        <v>0</v>
      </c>
      <c r="J268" s="4">
        <f t="shared" si="13"/>
        <v>25.189399999999999</v>
      </c>
      <c r="K268" s="126">
        <f t="shared" si="12"/>
        <v>0</v>
      </c>
    </row>
    <row r="269" spans="1:11">
      <c r="A269" s="133">
        <v>81001</v>
      </c>
      <c r="B269" s="131" t="s">
        <v>304</v>
      </c>
      <c r="C269" s="39"/>
      <c r="D269" s="39"/>
      <c r="E269" s="125"/>
      <c r="F269" s="125"/>
      <c r="H269" s="126">
        <f t="shared" si="14"/>
        <v>0</v>
      </c>
      <c r="J269" s="4">
        <f t="shared" si="13"/>
        <v>25.189399999999999</v>
      </c>
      <c r="K269" s="126">
        <f t="shared" si="12"/>
        <v>0</v>
      </c>
    </row>
    <row r="270" spans="1:11">
      <c r="A270" s="133">
        <v>81002</v>
      </c>
      <c r="B270" s="131" t="s">
        <v>305</v>
      </c>
      <c r="C270" s="39"/>
      <c r="D270" s="39"/>
      <c r="E270" s="125"/>
      <c r="F270" s="125"/>
      <c r="H270" s="126">
        <f t="shared" si="14"/>
        <v>0</v>
      </c>
      <c r="J270" s="4">
        <f t="shared" si="13"/>
        <v>25.189399999999999</v>
      </c>
      <c r="K270" s="126">
        <f t="shared" si="12"/>
        <v>0</v>
      </c>
    </row>
    <row r="271" spans="1:11">
      <c r="A271" s="133">
        <v>81003</v>
      </c>
      <c r="B271" s="131" t="s">
        <v>306</v>
      </c>
      <c r="C271" s="39">
        <v>341.9</v>
      </c>
      <c r="D271" s="39"/>
      <c r="E271" s="125">
        <v>109000.3</v>
      </c>
      <c r="F271" s="125"/>
      <c r="H271" s="126">
        <f t="shared" si="14"/>
        <v>109342.2</v>
      </c>
      <c r="J271" s="4">
        <f t="shared" si="13"/>
        <v>25.189399999999999</v>
      </c>
      <c r="K271" s="126">
        <f t="shared" si="12"/>
        <v>2754264.41</v>
      </c>
    </row>
    <row r="272" spans="1:11">
      <c r="A272" s="133">
        <v>81004</v>
      </c>
      <c r="B272" s="131" t="s">
        <v>307</v>
      </c>
      <c r="C272" s="39"/>
      <c r="D272" s="39"/>
      <c r="E272" s="125"/>
      <c r="F272" s="125"/>
      <c r="H272" s="126">
        <f t="shared" si="14"/>
        <v>0</v>
      </c>
      <c r="J272" s="4">
        <f t="shared" si="13"/>
        <v>25.189399999999999</v>
      </c>
      <c r="K272" s="126">
        <f t="shared" si="12"/>
        <v>0</v>
      </c>
    </row>
    <row r="273" spans="1:11">
      <c r="A273" s="133">
        <v>81005</v>
      </c>
      <c r="B273" s="131" t="s">
        <v>308</v>
      </c>
      <c r="C273" s="39"/>
      <c r="D273" s="39"/>
      <c r="E273" s="125"/>
      <c r="F273" s="125"/>
      <c r="H273" s="126">
        <f t="shared" si="14"/>
        <v>0</v>
      </c>
      <c r="J273" s="4">
        <f t="shared" si="13"/>
        <v>25.189399999999999</v>
      </c>
      <c r="K273" s="126">
        <f t="shared" si="12"/>
        <v>0</v>
      </c>
    </row>
    <row r="274" spans="1:11">
      <c r="A274" s="133">
        <v>81006</v>
      </c>
      <c r="B274" s="131" t="s">
        <v>309</v>
      </c>
      <c r="C274" s="39"/>
      <c r="D274" s="39"/>
      <c r="E274" s="125"/>
      <c r="F274" s="125"/>
      <c r="H274" s="126">
        <f t="shared" si="14"/>
        <v>0</v>
      </c>
      <c r="J274" s="4">
        <f t="shared" si="13"/>
        <v>25.189399999999999</v>
      </c>
      <c r="K274" s="126">
        <f t="shared" si="12"/>
        <v>0</v>
      </c>
    </row>
    <row r="275" spans="1:11">
      <c r="A275" s="133">
        <v>81007</v>
      </c>
      <c r="B275" s="38" t="s">
        <v>310</v>
      </c>
      <c r="C275" s="39"/>
      <c r="D275" s="39"/>
      <c r="E275" s="125"/>
      <c r="F275" s="125"/>
      <c r="H275" s="126">
        <f t="shared" si="14"/>
        <v>0</v>
      </c>
      <c r="J275" s="4">
        <f t="shared" si="13"/>
        <v>25.189399999999999</v>
      </c>
      <c r="K275" s="126">
        <f t="shared" si="12"/>
        <v>0</v>
      </c>
    </row>
    <row r="276" spans="1:11">
      <c r="A276" s="133">
        <v>81008</v>
      </c>
      <c r="B276" s="38" t="s">
        <v>311</v>
      </c>
      <c r="C276" s="39"/>
      <c r="D276" s="39"/>
      <c r="E276" s="125"/>
      <c r="F276" s="125"/>
      <c r="H276" s="126">
        <f t="shared" si="14"/>
        <v>0</v>
      </c>
      <c r="J276" s="4">
        <f t="shared" si="13"/>
        <v>25.189399999999999</v>
      </c>
      <c r="K276" s="126">
        <f t="shared" si="12"/>
        <v>0</v>
      </c>
    </row>
    <row r="277" spans="1:11">
      <c r="A277" s="133">
        <v>81009</v>
      </c>
      <c r="B277" s="38" t="s">
        <v>312</v>
      </c>
      <c r="C277" s="39"/>
      <c r="D277" s="39"/>
      <c r="E277" s="125"/>
      <c r="F277" s="125"/>
      <c r="H277" s="126">
        <f t="shared" si="14"/>
        <v>0</v>
      </c>
      <c r="J277" s="4">
        <f t="shared" si="13"/>
        <v>25.189399999999999</v>
      </c>
      <c r="K277" s="126">
        <f t="shared" si="12"/>
        <v>0</v>
      </c>
    </row>
    <row r="278" spans="1:11">
      <c r="A278" s="135">
        <v>81010</v>
      </c>
      <c r="B278" s="138" t="s">
        <v>313</v>
      </c>
      <c r="C278" s="39"/>
      <c r="D278" s="39"/>
      <c r="E278" s="125"/>
      <c r="F278" s="125"/>
      <c r="H278" s="126">
        <f t="shared" si="14"/>
        <v>0</v>
      </c>
      <c r="J278" s="4">
        <f t="shared" si="13"/>
        <v>25.189399999999999</v>
      </c>
      <c r="K278" s="126">
        <f t="shared" si="12"/>
        <v>0</v>
      </c>
    </row>
    <row r="279" spans="1:11">
      <c r="A279" s="133">
        <v>81011</v>
      </c>
      <c r="B279" s="131" t="s">
        <v>314</v>
      </c>
      <c r="C279" s="39"/>
      <c r="D279" s="39"/>
      <c r="E279" s="125"/>
      <c r="F279" s="125"/>
      <c r="H279" s="126">
        <f t="shared" si="14"/>
        <v>0</v>
      </c>
      <c r="J279" s="4">
        <f t="shared" si="13"/>
        <v>25.189399999999999</v>
      </c>
      <c r="K279" s="126">
        <f t="shared" si="12"/>
        <v>0</v>
      </c>
    </row>
    <row r="280" spans="1:11">
      <c r="A280" s="133">
        <v>81012</v>
      </c>
      <c r="B280" s="131" t="s">
        <v>315</v>
      </c>
      <c r="C280" s="39"/>
      <c r="D280" s="39"/>
      <c r="E280" s="125"/>
      <c r="F280" s="125"/>
      <c r="H280" s="126">
        <f t="shared" si="14"/>
        <v>0</v>
      </c>
      <c r="J280" s="4">
        <f t="shared" si="13"/>
        <v>25.189399999999999</v>
      </c>
      <c r="K280" s="126">
        <f t="shared" si="12"/>
        <v>0</v>
      </c>
    </row>
    <row r="281" spans="1:11">
      <c r="A281" s="133">
        <v>81013</v>
      </c>
      <c r="B281" s="131" t="s">
        <v>316</v>
      </c>
      <c r="C281" s="39"/>
      <c r="D281" s="39"/>
      <c r="E281" s="125"/>
      <c r="F281" s="125"/>
      <c r="H281" s="126">
        <f t="shared" si="14"/>
        <v>0</v>
      </c>
      <c r="J281" s="4">
        <f t="shared" si="13"/>
        <v>25.189399999999999</v>
      </c>
      <c r="K281" s="126">
        <f t="shared" si="12"/>
        <v>0</v>
      </c>
    </row>
    <row r="282" spans="1:11">
      <c r="A282" s="133">
        <v>81014</v>
      </c>
      <c r="B282" s="131" t="s">
        <v>317</v>
      </c>
      <c r="C282" s="39"/>
      <c r="D282" s="39"/>
      <c r="E282" s="125"/>
      <c r="F282" s="125"/>
      <c r="H282" s="126">
        <f t="shared" si="14"/>
        <v>0</v>
      </c>
      <c r="J282" s="4">
        <f t="shared" si="13"/>
        <v>25.189399999999999</v>
      </c>
      <c r="K282" s="126">
        <f t="shared" si="12"/>
        <v>0</v>
      </c>
    </row>
    <row r="283" spans="1:11">
      <c r="A283" s="133">
        <v>81015</v>
      </c>
      <c r="B283" s="131" t="s">
        <v>318</v>
      </c>
      <c r="C283" s="39"/>
      <c r="D283" s="39"/>
      <c r="E283" s="125"/>
      <c r="F283" s="125"/>
      <c r="H283" s="126">
        <f t="shared" si="14"/>
        <v>0</v>
      </c>
      <c r="J283" s="4">
        <f t="shared" si="13"/>
        <v>25.189399999999999</v>
      </c>
      <c r="K283" s="126">
        <f t="shared" si="12"/>
        <v>0</v>
      </c>
    </row>
    <row r="284" spans="1:11">
      <c r="A284" s="37">
        <v>81016</v>
      </c>
      <c r="B284" s="131" t="s">
        <v>319</v>
      </c>
      <c r="C284" s="39"/>
      <c r="D284" s="39"/>
      <c r="E284" s="125"/>
      <c r="F284" s="125"/>
      <c r="H284" s="126">
        <f t="shared" si="14"/>
        <v>0</v>
      </c>
      <c r="J284" s="4">
        <f t="shared" si="13"/>
        <v>25.189399999999999</v>
      </c>
      <c r="K284" s="126">
        <f t="shared" si="12"/>
        <v>0</v>
      </c>
    </row>
    <row r="285" spans="1:11">
      <c r="A285" s="37">
        <v>81017</v>
      </c>
      <c r="B285" s="131" t="s">
        <v>320</v>
      </c>
      <c r="C285" s="39"/>
      <c r="D285" s="39"/>
      <c r="E285" s="125"/>
      <c r="F285" s="125"/>
      <c r="H285" s="126">
        <f t="shared" si="14"/>
        <v>0</v>
      </c>
      <c r="J285" s="4">
        <f t="shared" si="13"/>
        <v>25.189399999999999</v>
      </c>
      <c r="K285" s="126">
        <f t="shared" si="12"/>
        <v>0</v>
      </c>
    </row>
    <row r="286" spans="1:11">
      <c r="A286" s="37">
        <v>81018</v>
      </c>
      <c r="B286" s="131" t="s">
        <v>321</v>
      </c>
      <c r="C286" s="39"/>
      <c r="D286" s="39"/>
      <c r="E286" s="125"/>
      <c r="F286" s="125"/>
      <c r="H286" s="126">
        <f t="shared" si="14"/>
        <v>0</v>
      </c>
      <c r="J286" s="4">
        <f t="shared" si="13"/>
        <v>25.189399999999999</v>
      </c>
      <c r="K286" s="126">
        <f t="shared" si="12"/>
        <v>0</v>
      </c>
    </row>
    <row r="287" spans="1:11">
      <c r="A287" s="37">
        <v>81019</v>
      </c>
      <c r="B287" s="131" t="s">
        <v>322</v>
      </c>
      <c r="C287" s="39">
        <v>868603.61</v>
      </c>
      <c r="D287" s="39"/>
      <c r="E287" s="125"/>
      <c r="F287" s="125"/>
      <c r="H287" s="126">
        <f t="shared" si="14"/>
        <v>868603.61</v>
      </c>
      <c r="J287" s="4">
        <f t="shared" si="13"/>
        <v>25.189399999999999</v>
      </c>
      <c r="K287" s="126">
        <f t="shared" si="12"/>
        <v>21879603.77</v>
      </c>
    </row>
    <row r="288" spans="1:11">
      <c r="A288" s="37">
        <v>81020</v>
      </c>
      <c r="B288" s="131" t="s">
        <v>323</v>
      </c>
      <c r="C288" s="39"/>
      <c r="D288" s="39"/>
      <c r="E288" s="125"/>
      <c r="F288" s="125"/>
      <c r="H288" s="126">
        <f t="shared" si="14"/>
        <v>0</v>
      </c>
      <c r="J288" s="4">
        <f t="shared" si="13"/>
        <v>25.189399999999999</v>
      </c>
      <c r="K288" s="126">
        <f t="shared" si="12"/>
        <v>0</v>
      </c>
    </row>
    <row r="289" spans="1:11">
      <c r="A289" s="37">
        <v>81021</v>
      </c>
      <c r="B289" s="131" t="s">
        <v>324</v>
      </c>
      <c r="C289" s="39"/>
      <c r="D289" s="39"/>
      <c r="E289" s="125"/>
      <c r="F289" s="125"/>
      <c r="H289" s="126">
        <f t="shared" si="14"/>
        <v>0</v>
      </c>
      <c r="J289" s="4">
        <f t="shared" si="13"/>
        <v>25.189399999999999</v>
      </c>
      <c r="K289" s="126">
        <f t="shared" si="12"/>
        <v>0</v>
      </c>
    </row>
    <row r="290" spans="1:11">
      <c r="A290" s="37">
        <v>81022</v>
      </c>
      <c r="B290" s="131" t="s">
        <v>325</v>
      </c>
      <c r="C290" s="39"/>
      <c r="D290" s="39"/>
      <c r="E290" s="125"/>
      <c r="F290" s="125"/>
      <c r="H290" s="126">
        <f t="shared" si="14"/>
        <v>0</v>
      </c>
      <c r="J290" s="4">
        <f t="shared" si="13"/>
        <v>25.189399999999999</v>
      </c>
      <c r="K290" s="126">
        <f t="shared" si="12"/>
        <v>0</v>
      </c>
    </row>
    <row r="291" spans="1:11">
      <c r="A291" s="37">
        <v>81023</v>
      </c>
      <c r="B291" s="131" t="s">
        <v>326</v>
      </c>
      <c r="C291" s="39"/>
      <c r="D291" s="39"/>
      <c r="E291" s="125"/>
      <c r="F291" s="125"/>
      <c r="H291" s="126">
        <f t="shared" si="14"/>
        <v>0</v>
      </c>
      <c r="J291" s="4">
        <f t="shared" si="13"/>
        <v>25.189399999999999</v>
      </c>
      <c r="K291" s="126">
        <f t="shared" si="12"/>
        <v>0</v>
      </c>
    </row>
    <row r="292" spans="1:11">
      <c r="A292" s="37">
        <v>81024</v>
      </c>
      <c r="B292" s="138" t="s">
        <v>327</v>
      </c>
      <c r="C292" s="39"/>
      <c r="D292" s="39"/>
      <c r="E292" s="125"/>
      <c r="F292" s="125"/>
      <c r="H292" s="126">
        <f t="shared" si="14"/>
        <v>0</v>
      </c>
      <c r="J292" s="4">
        <f t="shared" si="13"/>
        <v>25.189399999999999</v>
      </c>
      <c r="K292" s="126">
        <f t="shared" si="12"/>
        <v>0</v>
      </c>
    </row>
    <row r="293" spans="1:11">
      <c r="A293" s="134">
        <v>81025</v>
      </c>
      <c r="B293" s="38" t="s">
        <v>328</v>
      </c>
      <c r="C293" s="39"/>
      <c r="D293" s="39"/>
      <c r="E293" s="125"/>
      <c r="F293" s="125"/>
      <c r="H293" s="126">
        <f t="shared" si="14"/>
        <v>0</v>
      </c>
      <c r="J293" s="4">
        <f t="shared" si="13"/>
        <v>25.189399999999999</v>
      </c>
      <c r="K293" s="126">
        <f t="shared" si="12"/>
        <v>0</v>
      </c>
    </row>
    <row r="294" spans="1:11">
      <c r="A294" s="134">
        <v>81026</v>
      </c>
      <c r="B294" s="38" t="s">
        <v>329</v>
      </c>
      <c r="C294" s="39"/>
      <c r="D294" s="39"/>
      <c r="E294" s="125"/>
      <c r="F294" s="125"/>
      <c r="H294" s="126">
        <f t="shared" si="14"/>
        <v>0</v>
      </c>
      <c r="J294" s="4">
        <f t="shared" si="13"/>
        <v>25.189399999999999</v>
      </c>
      <c r="K294" s="126">
        <f t="shared" si="12"/>
        <v>0</v>
      </c>
    </row>
    <row r="295" spans="1:11">
      <c r="A295" s="134">
        <v>81027</v>
      </c>
      <c r="B295" s="38" t="s">
        <v>330</v>
      </c>
      <c r="C295" s="39"/>
      <c r="D295" s="39"/>
      <c r="E295" s="125"/>
      <c r="F295" s="125"/>
      <c r="H295" s="126">
        <f t="shared" si="14"/>
        <v>0</v>
      </c>
      <c r="J295" s="4">
        <f t="shared" si="13"/>
        <v>25.189399999999999</v>
      </c>
      <c r="K295" s="126">
        <f t="shared" si="12"/>
        <v>0</v>
      </c>
    </row>
    <row r="296" spans="1:11">
      <c r="A296" s="134">
        <v>81028</v>
      </c>
      <c r="B296" s="38" t="s">
        <v>331</v>
      </c>
      <c r="C296" s="39"/>
      <c r="D296" s="39"/>
      <c r="E296" s="125"/>
      <c r="F296" s="125"/>
      <c r="H296" s="126">
        <f t="shared" si="14"/>
        <v>0</v>
      </c>
      <c r="J296" s="4">
        <f t="shared" si="13"/>
        <v>25.189399999999999</v>
      </c>
      <c r="K296" s="126">
        <f t="shared" si="12"/>
        <v>0</v>
      </c>
    </row>
    <row r="297" spans="1:11">
      <c r="A297" s="133">
        <v>81998</v>
      </c>
      <c r="B297" s="131" t="s">
        <v>348</v>
      </c>
      <c r="C297" s="39"/>
      <c r="D297" s="39"/>
      <c r="E297" s="125"/>
      <c r="F297" s="125"/>
      <c r="H297" s="126">
        <f t="shared" si="14"/>
        <v>0</v>
      </c>
      <c r="J297" s="4">
        <f t="shared" si="13"/>
        <v>25.189399999999999</v>
      </c>
      <c r="K297" s="126">
        <f t="shared" si="12"/>
        <v>0</v>
      </c>
    </row>
    <row r="298" spans="1:11">
      <c r="A298" s="133">
        <v>82099</v>
      </c>
      <c r="B298" s="38" t="s">
        <v>349</v>
      </c>
      <c r="C298" s="39"/>
      <c r="D298" s="39"/>
      <c r="E298" s="125"/>
      <c r="F298" s="125"/>
      <c r="H298" s="126">
        <f t="shared" si="14"/>
        <v>0</v>
      </c>
      <c r="J298" s="4">
        <f t="shared" si="13"/>
        <v>25.189399999999999</v>
      </c>
      <c r="K298" s="126">
        <f t="shared" si="12"/>
        <v>0</v>
      </c>
    </row>
    <row r="299" spans="1:11">
      <c r="A299" s="133">
        <v>82100</v>
      </c>
      <c r="B299" s="38" t="s">
        <v>350</v>
      </c>
      <c r="C299" s="39"/>
      <c r="D299" s="39"/>
      <c r="E299" s="125"/>
      <c r="F299" s="125"/>
      <c r="H299" s="126">
        <f t="shared" si="14"/>
        <v>0</v>
      </c>
      <c r="J299" s="4">
        <f t="shared" si="13"/>
        <v>25.189399999999999</v>
      </c>
      <c r="K299" s="126">
        <f t="shared" si="12"/>
        <v>0</v>
      </c>
    </row>
    <row r="300" spans="1:11">
      <c r="A300" s="133">
        <v>82101</v>
      </c>
      <c r="B300" s="38" t="s">
        <v>351</v>
      </c>
      <c r="C300" s="39"/>
      <c r="D300" s="39"/>
      <c r="E300" s="125"/>
      <c r="F300" s="125"/>
      <c r="H300" s="126">
        <f t="shared" si="14"/>
        <v>0</v>
      </c>
      <c r="J300" s="4">
        <f t="shared" si="13"/>
        <v>25.189399999999999</v>
      </c>
      <c r="K300" s="126">
        <f t="shared" si="12"/>
        <v>0</v>
      </c>
    </row>
    <row r="301" spans="1:11">
      <c r="A301" s="133">
        <v>82102</v>
      </c>
      <c r="B301" s="38" t="s">
        <v>352</v>
      </c>
      <c r="C301" s="39"/>
      <c r="D301" s="39"/>
      <c r="E301" s="125"/>
      <c r="F301" s="125"/>
      <c r="H301" s="126">
        <f t="shared" si="14"/>
        <v>0</v>
      </c>
      <c r="J301" s="4">
        <f t="shared" si="13"/>
        <v>25.189399999999999</v>
      </c>
      <c r="K301" s="126">
        <f t="shared" si="12"/>
        <v>0</v>
      </c>
    </row>
    <row r="302" spans="1:11">
      <c r="A302" s="133">
        <v>82103</v>
      </c>
      <c r="B302" s="38" t="s">
        <v>353</v>
      </c>
      <c r="C302" s="39"/>
      <c r="D302" s="39"/>
      <c r="E302" s="125"/>
      <c r="F302" s="125"/>
      <c r="H302" s="126">
        <f t="shared" si="14"/>
        <v>0</v>
      </c>
      <c r="J302" s="4">
        <f t="shared" si="13"/>
        <v>25.189399999999999</v>
      </c>
      <c r="K302" s="126">
        <f t="shared" si="12"/>
        <v>0</v>
      </c>
    </row>
    <row r="303" spans="1:11">
      <c r="A303" s="133">
        <v>82104</v>
      </c>
      <c r="B303" s="38" t="s">
        <v>354</v>
      </c>
      <c r="C303" s="39"/>
      <c r="D303" s="39"/>
      <c r="E303" s="125"/>
      <c r="F303" s="125"/>
      <c r="H303" s="126">
        <f t="shared" si="14"/>
        <v>0</v>
      </c>
      <c r="J303" s="4">
        <f t="shared" si="13"/>
        <v>25.189399999999999</v>
      </c>
      <c r="K303" s="126">
        <f t="shared" si="12"/>
        <v>0</v>
      </c>
    </row>
    <row r="304" spans="1:11">
      <c r="A304" s="133">
        <v>82105</v>
      </c>
      <c r="B304" s="38" t="s">
        <v>355</v>
      </c>
      <c r="C304" s="39"/>
      <c r="D304" s="39"/>
      <c r="E304" s="125"/>
      <c r="F304" s="125"/>
      <c r="H304" s="126">
        <f t="shared" si="14"/>
        <v>0</v>
      </c>
      <c r="J304" s="4">
        <f t="shared" si="13"/>
        <v>25.189399999999999</v>
      </c>
      <c r="K304" s="126">
        <f t="shared" si="12"/>
        <v>0</v>
      </c>
    </row>
    <row r="305" spans="1:11">
      <c r="A305" s="133">
        <v>82106</v>
      </c>
      <c r="B305" s="131" t="s">
        <v>356</v>
      </c>
      <c r="C305" s="39"/>
      <c r="D305" s="39"/>
      <c r="E305" s="125"/>
      <c r="F305" s="125"/>
      <c r="H305" s="126">
        <f t="shared" si="14"/>
        <v>0</v>
      </c>
      <c r="J305" s="4">
        <f t="shared" si="13"/>
        <v>25.189399999999999</v>
      </c>
      <c r="K305" s="126">
        <f t="shared" si="12"/>
        <v>0</v>
      </c>
    </row>
    <row r="306" spans="1:11">
      <c r="A306" s="133">
        <v>82107</v>
      </c>
      <c r="B306" s="131" t="s">
        <v>357</v>
      </c>
      <c r="C306" s="39"/>
      <c r="D306" s="39"/>
      <c r="E306" s="125"/>
      <c r="F306" s="125"/>
      <c r="H306" s="126">
        <f t="shared" si="14"/>
        <v>0</v>
      </c>
      <c r="J306" s="4">
        <f t="shared" si="13"/>
        <v>25.189399999999999</v>
      </c>
      <c r="K306" s="126">
        <f t="shared" si="12"/>
        <v>0</v>
      </c>
    </row>
    <row r="307" spans="1:11">
      <c r="A307" s="133">
        <v>82108</v>
      </c>
      <c r="B307" s="38" t="s">
        <v>358</v>
      </c>
      <c r="C307" s="39"/>
      <c r="D307" s="39"/>
      <c r="E307" s="125"/>
      <c r="F307" s="125"/>
      <c r="H307" s="126">
        <f t="shared" si="14"/>
        <v>0</v>
      </c>
      <c r="J307" s="4">
        <f t="shared" si="13"/>
        <v>25.189399999999999</v>
      </c>
      <c r="K307" s="126">
        <f t="shared" si="12"/>
        <v>0</v>
      </c>
    </row>
    <row r="308" spans="1:11">
      <c r="A308" s="133">
        <v>82201</v>
      </c>
      <c r="B308" s="131" t="s">
        <v>360</v>
      </c>
      <c r="C308" s="39"/>
      <c r="D308" s="39"/>
      <c r="E308" s="125"/>
      <c r="F308" s="125"/>
      <c r="H308" s="126">
        <f t="shared" si="14"/>
        <v>0</v>
      </c>
      <c r="J308" s="4">
        <f t="shared" si="13"/>
        <v>25.189399999999999</v>
      </c>
      <c r="K308" s="126">
        <f t="shared" si="12"/>
        <v>0</v>
      </c>
    </row>
    <row r="309" spans="1:11">
      <c r="A309" s="133">
        <v>82202</v>
      </c>
      <c r="B309" s="131" t="s">
        <v>361</v>
      </c>
      <c r="C309" s="39"/>
      <c r="D309" s="39"/>
      <c r="E309" s="125"/>
      <c r="F309" s="125"/>
      <c r="H309" s="126">
        <f t="shared" si="14"/>
        <v>0</v>
      </c>
      <c r="J309" s="4">
        <f t="shared" si="13"/>
        <v>25.189399999999999</v>
      </c>
      <c r="K309" s="126">
        <f t="shared" si="12"/>
        <v>0</v>
      </c>
    </row>
    <row r="310" spans="1:11">
      <c r="A310" s="133">
        <v>82203</v>
      </c>
      <c r="B310" s="131" t="s">
        <v>362</v>
      </c>
      <c r="C310" s="39"/>
      <c r="D310" s="39"/>
      <c r="E310" s="125"/>
      <c r="F310" s="125"/>
      <c r="H310" s="126">
        <f t="shared" si="14"/>
        <v>0</v>
      </c>
      <c r="J310" s="4">
        <f t="shared" si="13"/>
        <v>25.189399999999999</v>
      </c>
      <c r="K310" s="126">
        <f t="shared" si="12"/>
        <v>0</v>
      </c>
    </row>
    <row r="311" spans="1:11">
      <c r="A311" s="133">
        <v>82204</v>
      </c>
      <c r="B311" s="131" t="s">
        <v>363</v>
      </c>
      <c r="C311" s="39"/>
      <c r="D311" s="39"/>
      <c r="E311" s="125"/>
      <c r="F311" s="125"/>
      <c r="H311" s="126">
        <f t="shared" si="14"/>
        <v>0</v>
      </c>
      <c r="J311" s="4">
        <f t="shared" si="13"/>
        <v>25.189399999999999</v>
      </c>
      <c r="K311" s="126">
        <f t="shared" si="12"/>
        <v>0</v>
      </c>
    </row>
    <row r="312" spans="1:11">
      <c r="A312" s="133">
        <v>82205</v>
      </c>
      <c r="B312" s="131" t="s">
        <v>364</v>
      </c>
      <c r="C312" s="39"/>
      <c r="D312" s="39"/>
      <c r="E312" s="125"/>
      <c r="F312" s="125"/>
      <c r="H312" s="126">
        <f t="shared" si="14"/>
        <v>0</v>
      </c>
      <c r="J312" s="4">
        <f t="shared" si="13"/>
        <v>25.189399999999999</v>
      </c>
      <c r="K312" s="126">
        <f t="shared" si="12"/>
        <v>0</v>
      </c>
    </row>
    <row r="313" spans="1:11">
      <c r="A313" s="133">
        <v>82600</v>
      </c>
      <c r="B313" s="38" t="s">
        <v>365</v>
      </c>
      <c r="C313" s="39"/>
      <c r="D313" s="39"/>
      <c r="E313" s="125"/>
      <c r="F313" s="125"/>
      <c r="H313" s="126">
        <f t="shared" si="14"/>
        <v>0</v>
      </c>
      <c r="J313" s="4">
        <f t="shared" si="13"/>
        <v>25.189399999999999</v>
      </c>
      <c r="K313" s="126">
        <f t="shared" si="12"/>
        <v>0</v>
      </c>
    </row>
    <row r="314" spans="1:11">
      <c r="A314" s="133">
        <v>82601</v>
      </c>
      <c r="B314" s="38" t="s">
        <v>366</v>
      </c>
      <c r="C314" s="39"/>
      <c r="D314" s="39"/>
      <c r="E314" s="125"/>
      <c r="F314" s="125"/>
      <c r="H314" s="126">
        <f t="shared" si="14"/>
        <v>0</v>
      </c>
      <c r="J314" s="4">
        <f t="shared" si="13"/>
        <v>25.189399999999999</v>
      </c>
      <c r="K314" s="126">
        <f t="shared" si="12"/>
        <v>0</v>
      </c>
    </row>
    <row r="315" spans="1:11">
      <c r="A315" s="133">
        <v>82602</v>
      </c>
      <c r="B315" s="38" t="s">
        <v>367</v>
      </c>
      <c r="C315" s="39"/>
      <c r="D315" s="39"/>
      <c r="E315" s="125"/>
      <c r="F315" s="125"/>
      <c r="H315" s="126">
        <f t="shared" si="14"/>
        <v>0</v>
      </c>
      <c r="J315" s="4">
        <f t="shared" si="13"/>
        <v>25.189399999999999</v>
      </c>
      <c r="K315" s="126">
        <f t="shared" si="12"/>
        <v>0</v>
      </c>
    </row>
    <row r="316" spans="1:11">
      <c r="A316" s="133">
        <v>82603</v>
      </c>
      <c r="B316" s="38" t="s">
        <v>368</v>
      </c>
      <c r="C316" s="39"/>
      <c r="D316" s="39"/>
      <c r="E316" s="125"/>
      <c r="F316" s="125"/>
      <c r="H316" s="126">
        <f t="shared" si="14"/>
        <v>0</v>
      </c>
      <c r="J316" s="4">
        <f t="shared" si="13"/>
        <v>25.189399999999999</v>
      </c>
      <c r="K316" s="126">
        <f t="shared" si="12"/>
        <v>0</v>
      </c>
    </row>
    <row r="317" spans="1:11">
      <c r="A317" s="133">
        <v>82604</v>
      </c>
      <c r="B317" s="38" t="s">
        <v>369</v>
      </c>
      <c r="C317" s="39"/>
      <c r="D317" s="39"/>
      <c r="E317" s="125"/>
      <c r="F317" s="125"/>
      <c r="H317" s="126">
        <f t="shared" si="14"/>
        <v>0</v>
      </c>
      <c r="J317" s="4">
        <f t="shared" si="13"/>
        <v>25.189399999999999</v>
      </c>
      <c r="K317" s="126">
        <f t="shared" si="12"/>
        <v>0</v>
      </c>
    </row>
    <row r="318" spans="1:11">
      <c r="A318" s="133">
        <v>82605</v>
      </c>
      <c r="B318" s="38" t="s">
        <v>370</v>
      </c>
      <c r="C318" s="39"/>
      <c r="D318" s="39"/>
      <c r="E318" s="125"/>
      <c r="F318" s="125"/>
      <c r="H318" s="126">
        <f t="shared" si="14"/>
        <v>0</v>
      </c>
      <c r="J318" s="4">
        <f t="shared" si="13"/>
        <v>25.189399999999999</v>
      </c>
      <c r="K318" s="126">
        <f t="shared" si="12"/>
        <v>0</v>
      </c>
    </row>
    <row r="319" spans="1:11">
      <c r="A319" s="133">
        <v>82606</v>
      </c>
      <c r="B319" s="131" t="s">
        <v>371</v>
      </c>
      <c r="C319" s="39"/>
      <c r="D319" s="39"/>
      <c r="E319" s="125"/>
      <c r="F319" s="125"/>
      <c r="H319" s="126">
        <f t="shared" si="14"/>
        <v>0</v>
      </c>
      <c r="J319" s="4">
        <f t="shared" si="13"/>
        <v>25.189399999999999</v>
      </c>
      <c r="K319" s="126">
        <f t="shared" si="12"/>
        <v>0</v>
      </c>
    </row>
    <row r="320" spans="1:11">
      <c r="A320" s="133">
        <v>82607</v>
      </c>
      <c r="B320" s="131" t="s">
        <v>372</v>
      </c>
      <c r="C320" s="39"/>
      <c r="D320" s="39"/>
      <c r="E320" s="125"/>
      <c r="F320" s="125"/>
      <c r="H320" s="126">
        <f t="shared" si="14"/>
        <v>0</v>
      </c>
      <c r="J320" s="4">
        <f t="shared" si="13"/>
        <v>25.189399999999999</v>
      </c>
      <c r="K320" s="126">
        <f t="shared" si="12"/>
        <v>0</v>
      </c>
    </row>
    <row r="321" spans="1:11">
      <c r="A321" s="133">
        <v>82700</v>
      </c>
      <c r="B321" s="38" t="s">
        <v>373</v>
      </c>
      <c r="C321" s="39"/>
      <c r="D321" s="39"/>
      <c r="E321" s="125"/>
      <c r="F321" s="125"/>
      <c r="H321" s="126">
        <f t="shared" si="14"/>
        <v>0</v>
      </c>
      <c r="J321" s="4">
        <f t="shared" si="13"/>
        <v>25.189399999999999</v>
      </c>
      <c r="K321" s="126">
        <f t="shared" si="12"/>
        <v>0</v>
      </c>
    </row>
    <row r="322" spans="1:11">
      <c r="A322" s="133">
        <v>82701</v>
      </c>
      <c r="B322" s="38" t="s">
        <v>374</v>
      </c>
      <c r="C322" s="39"/>
      <c r="D322" s="39"/>
      <c r="E322" s="125"/>
      <c r="F322" s="125"/>
      <c r="H322" s="126">
        <f t="shared" si="14"/>
        <v>0</v>
      </c>
      <c r="J322" s="4">
        <f t="shared" si="13"/>
        <v>25.189399999999999</v>
      </c>
      <c r="K322" s="126">
        <f t="shared" si="12"/>
        <v>0</v>
      </c>
    </row>
    <row r="323" spans="1:11">
      <c r="A323" s="133">
        <v>82702</v>
      </c>
      <c r="B323" s="38" t="s">
        <v>375</v>
      </c>
      <c r="C323" s="39"/>
      <c r="D323" s="39"/>
      <c r="E323" s="125"/>
      <c r="F323" s="125"/>
      <c r="H323" s="126">
        <f t="shared" si="14"/>
        <v>0</v>
      </c>
      <c r="J323" s="4">
        <f t="shared" si="13"/>
        <v>25.189399999999999</v>
      </c>
      <c r="K323" s="126">
        <f t="shared" si="12"/>
        <v>0</v>
      </c>
    </row>
    <row r="324" spans="1:11">
      <c r="A324" s="133">
        <v>82703</v>
      </c>
      <c r="B324" s="38" t="s">
        <v>376</v>
      </c>
      <c r="C324" s="39"/>
      <c r="D324" s="39"/>
      <c r="E324" s="125"/>
      <c r="F324" s="125"/>
      <c r="H324" s="126">
        <f t="shared" si="14"/>
        <v>0</v>
      </c>
      <c r="J324" s="4">
        <f t="shared" si="13"/>
        <v>25.189399999999999</v>
      </c>
      <c r="K324" s="126">
        <f t="shared" si="12"/>
        <v>0</v>
      </c>
    </row>
    <row r="325" spans="1:11">
      <c r="A325" s="133">
        <v>82704</v>
      </c>
      <c r="B325" s="38" t="s">
        <v>377</v>
      </c>
      <c r="C325" s="39"/>
      <c r="D325" s="39"/>
      <c r="E325" s="125"/>
      <c r="F325" s="125"/>
      <c r="H325" s="126">
        <f t="shared" si="14"/>
        <v>0</v>
      </c>
      <c r="J325" s="4">
        <f t="shared" si="13"/>
        <v>25.189399999999999</v>
      </c>
      <c r="K325" s="126">
        <f t="shared" si="12"/>
        <v>0</v>
      </c>
    </row>
    <row r="326" spans="1:11">
      <c r="A326" s="133">
        <v>82705</v>
      </c>
      <c r="B326" s="38" t="s">
        <v>378</v>
      </c>
      <c r="C326" s="39"/>
      <c r="D326" s="39"/>
      <c r="E326" s="125"/>
      <c r="F326" s="125"/>
      <c r="H326" s="126">
        <f t="shared" si="14"/>
        <v>0</v>
      </c>
      <c r="J326" s="4">
        <f t="shared" si="13"/>
        <v>25.189399999999999</v>
      </c>
      <c r="K326" s="126">
        <f t="shared" si="12"/>
        <v>0</v>
      </c>
    </row>
    <row r="327" spans="1:11">
      <c r="A327" s="133">
        <v>82706</v>
      </c>
      <c r="B327" s="38" t="s">
        <v>379</v>
      </c>
      <c r="C327" s="39"/>
      <c r="D327" s="39"/>
      <c r="E327" s="125"/>
      <c r="F327" s="125"/>
      <c r="H327" s="126">
        <f t="shared" si="14"/>
        <v>0</v>
      </c>
      <c r="J327" s="4">
        <f t="shared" si="13"/>
        <v>25.189399999999999</v>
      </c>
      <c r="K327" s="126">
        <f t="shared" si="12"/>
        <v>0</v>
      </c>
    </row>
    <row r="328" spans="1:11">
      <c r="A328" s="134">
        <v>83006</v>
      </c>
      <c r="B328" s="38" t="s">
        <v>380</v>
      </c>
      <c r="C328" s="39"/>
      <c r="D328" s="39"/>
      <c r="E328" s="125"/>
      <c r="F328" s="125"/>
      <c r="H328" s="126">
        <f t="shared" si="14"/>
        <v>0</v>
      </c>
      <c r="J328" s="4">
        <f t="shared" si="13"/>
        <v>25.189399999999999</v>
      </c>
      <c r="K328" s="126">
        <f t="shared" ref="K328:K391" si="15">ROUND(H328*J328,2)</f>
        <v>0</v>
      </c>
    </row>
    <row r="329" spans="1:11">
      <c r="A329" s="133">
        <v>84100</v>
      </c>
      <c r="B329" s="38" t="s">
        <v>381</v>
      </c>
      <c r="C329" s="39"/>
      <c r="D329" s="39"/>
      <c r="E329" s="125"/>
      <c r="F329" s="125"/>
      <c r="H329" s="126">
        <f t="shared" si="14"/>
        <v>0</v>
      </c>
      <c r="J329" s="4">
        <f t="shared" ref="J329:J392" si="16">J328</f>
        <v>25.189399999999999</v>
      </c>
      <c r="K329" s="126">
        <f t="shared" si="15"/>
        <v>0</v>
      </c>
    </row>
    <row r="330" spans="1:11">
      <c r="A330" s="133">
        <v>84101</v>
      </c>
      <c r="B330" s="38" t="s">
        <v>382</v>
      </c>
      <c r="C330" s="39"/>
      <c r="D330" s="39"/>
      <c r="E330" s="125"/>
      <c r="F330" s="125"/>
      <c r="H330" s="126">
        <f t="shared" si="14"/>
        <v>0</v>
      </c>
      <c r="J330" s="4">
        <f t="shared" si="16"/>
        <v>25.189399999999999</v>
      </c>
      <c r="K330" s="126">
        <f t="shared" si="15"/>
        <v>0</v>
      </c>
    </row>
    <row r="331" spans="1:11">
      <c r="A331" s="133">
        <v>84102</v>
      </c>
      <c r="B331" s="38" t="s">
        <v>383</v>
      </c>
      <c r="C331" s="39"/>
      <c r="D331" s="39"/>
      <c r="E331" s="125"/>
      <c r="F331" s="125"/>
      <c r="H331" s="126">
        <f t="shared" si="14"/>
        <v>0</v>
      </c>
      <c r="J331" s="4">
        <f t="shared" si="16"/>
        <v>25.189399999999999</v>
      </c>
      <c r="K331" s="126">
        <f t="shared" si="15"/>
        <v>0</v>
      </c>
    </row>
    <row r="332" spans="1:11">
      <c r="A332" s="133">
        <v>84103</v>
      </c>
      <c r="B332" s="38" t="s">
        <v>384</v>
      </c>
      <c r="C332" s="39"/>
      <c r="D332" s="39"/>
      <c r="E332" s="125"/>
      <c r="F332" s="125"/>
      <c r="H332" s="126">
        <f t="shared" si="14"/>
        <v>0</v>
      </c>
      <c r="J332" s="4">
        <f t="shared" si="16"/>
        <v>25.189399999999999</v>
      </c>
      <c r="K332" s="126">
        <f t="shared" si="15"/>
        <v>0</v>
      </c>
    </row>
    <row r="333" spans="1:11">
      <c r="A333" s="133">
        <v>84104</v>
      </c>
      <c r="B333" s="38" t="s">
        <v>385</v>
      </c>
      <c r="C333" s="39"/>
      <c r="D333" s="39"/>
      <c r="E333" s="125"/>
      <c r="F333" s="125"/>
      <c r="H333" s="126">
        <f t="shared" si="14"/>
        <v>0</v>
      </c>
      <c r="J333" s="4">
        <f t="shared" si="16"/>
        <v>25.189399999999999</v>
      </c>
      <c r="K333" s="126">
        <f t="shared" si="15"/>
        <v>0</v>
      </c>
    </row>
    <row r="334" spans="1:11">
      <c r="A334" s="133">
        <v>84201</v>
      </c>
      <c r="B334" s="38" t="s">
        <v>343</v>
      </c>
      <c r="C334" s="39"/>
      <c r="D334" s="39"/>
      <c r="E334" s="125"/>
      <c r="F334" s="125"/>
      <c r="H334" s="126">
        <f t="shared" si="14"/>
        <v>0</v>
      </c>
      <c r="J334" s="4">
        <f t="shared" si="16"/>
        <v>25.189399999999999</v>
      </c>
      <c r="K334" s="126">
        <f t="shared" si="15"/>
        <v>0</v>
      </c>
    </row>
    <row r="335" spans="1:11">
      <c r="A335" s="133">
        <v>84202</v>
      </c>
      <c r="B335" s="38" t="s">
        <v>344</v>
      </c>
      <c r="C335" s="39"/>
      <c r="D335" s="39"/>
      <c r="E335" s="125"/>
      <c r="F335" s="125"/>
      <c r="H335" s="126">
        <f t="shared" ref="H335:H398" si="17">ROUND(C335-D335+E335-F335,2)</f>
        <v>0</v>
      </c>
      <c r="J335" s="4">
        <f t="shared" si="16"/>
        <v>25.189399999999999</v>
      </c>
      <c r="K335" s="126">
        <f t="shared" si="15"/>
        <v>0</v>
      </c>
    </row>
    <row r="336" spans="1:11">
      <c r="A336" s="133">
        <v>84203</v>
      </c>
      <c r="B336" s="38" t="s">
        <v>345</v>
      </c>
      <c r="C336" s="39"/>
      <c r="D336" s="39"/>
      <c r="E336" s="125"/>
      <c r="F336" s="125"/>
      <c r="H336" s="126">
        <f t="shared" si="17"/>
        <v>0</v>
      </c>
      <c r="J336" s="4">
        <f t="shared" si="16"/>
        <v>25.189399999999999</v>
      </c>
      <c r="K336" s="126">
        <f t="shared" si="15"/>
        <v>0</v>
      </c>
    </row>
    <row r="337" spans="1:11">
      <c r="A337" s="133">
        <v>84204</v>
      </c>
      <c r="B337" s="38" t="s">
        <v>346</v>
      </c>
      <c r="C337" s="39"/>
      <c r="D337" s="39"/>
      <c r="E337" s="125"/>
      <c r="F337" s="125"/>
      <c r="H337" s="126">
        <f t="shared" si="17"/>
        <v>0</v>
      </c>
      <c r="J337" s="4">
        <f t="shared" si="16"/>
        <v>25.189399999999999</v>
      </c>
      <c r="K337" s="126">
        <f t="shared" si="15"/>
        <v>0</v>
      </c>
    </row>
    <row r="338" spans="1:11">
      <c r="A338" s="133">
        <v>84205</v>
      </c>
      <c r="B338" s="38" t="s">
        <v>386</v>
      </c>
      <c r="C338" s="39"/>
      <c r="D338" s="39"/>
      <c r="E338" s="125"/>
      <c r="F338" s="125"/>
      <c r="H338" s="126">
        <f t="shared" si="17"/>
        <v>0</v>
      </c>
      <c r="J338" s="4">
        <f t="shared" si="16"/>
        <v>25.189399999999999</v>
      </c>
      <c r="K338" s="126">
        <f t="shared" si="15"/>
        <v>0</v>
      </c>
    </row>
    <row r="339" spans="1:11">
      <c r="A339" s="133">
        <v>84206</v>
      </c>
      <c r="B339" s="38" t="s">
        <v>387</v>
      </c>
      <c r="C339" s="39"/>
      <c r="D339" s="39"/>
      <c r="E339" s="125"/>
      <c r="F339" s="125"/>
      <c r="H339" s="126">
        <f t="shared" si="17"/>
        <v>0</v>
      </c>
      <c r="J339" s="4">
        <f t="shared" si="16"/>
        <v>25.189399999999999</v>
      </c>
      <c r="K339" s="126">
        <f t="shared" si="15"/>
        <v>0</v>
      </c>
    </row>
    <row r="340" spans="1:11">
      <c r="A340" s="133">
        <v>84207</v>
      </c>
      <c r="B340" s="38" t="s">
        <v>388</v>
      </c>
      <c r="C340" s="39"/>
      <c r="D340" s="39"/>
      <c r="E340" s="125"/>
      <c r="F340" s="125"/>
      <c r="H340" s="126">
        <f t="shared" si="17"/>
        <v>0</v>
      </c>
      <c r="J340" s="4">
        <f t="shared" si="16"/>
        <v>25.189399999999999</v>
      </c>
      <c r="K340" s="126">
        <f t="shared" si="15"/>
        <v>0</v>
      </c>
    </row>
    <row r="341" spans="1:11">
      <c r="A341" s="133">
        <v>84300</v>
      </c>
      <c r="B341" s="38" t="s">
        <v>389</v>
      </c>
      <c r="C341" s="39"/>
      <c r="D341" s="39"/>
      <c r="E341" s="125"/>
      <c r="F341" s="125"/>
      <c r="H341" s="126">
        <f t="shared" si="17"/>
        <v>0</v>
      </c>
      <c r="J341" s="4">
        <f t="shared" si="16"/>
        <v>25.189399999999999</v>
      </c>
      <c r="K341" s="126">
        <f t="shared" si="15"/>
        <v>0</v>
      </c>
    </row>
    <row r="342" spans="1:11">
      <c r="A342" s="133">
        <v>85001</v>
      </c>
      <c r="B342" s="131" t="s">
        <v>390</v>
      </c>
      <c r="C342" s="39"/>
      <c r="D342" s="39"/>
      <c r="E342" s="125"/>
      <c r="F342" s="125"/>
      <c r="H342" s="126">
        <f t="shared" si="17"/>
        <v>0</v>
      </c>
      <c r="J342" s="4">
        <f t="shared" si="16"/>
        <v>25.189399999999999</v>
      </c>
      <c r="K342" s="126">
        <f t="shared" si="15"/>
        <v>0</v>
      </c>
    </row>
    <row r="343" spans="1:11">
      <c r="A343" s="133">
        <v>85002</v>
      </c>
      <c r="B343" s="131" t="s">
        <v>391</v>
      </c>
      <c r="C343" s="39"/>
      <c r="D343" s="39"/>
      <c r="E343" s="125"/>
      <c r="F343" s="125"/>
      <c r="H343" s="126">
        <f t="shared" si="17"/>
        <v>0</v>
      </c>
      <c r="J343" s="4">
        <f t="shared" si="16"/>
        <v>25.189399999999999</v>
      </c>
      <c r="K343" s="126">
        <f t="shared" si="15"/>
        <v>0</v>
      </c>
    </row>
    <row r="344" spans="1:11">
      <c r="A344" s="133">
        <v>91001</v>
      </c>
      <c r="B344" s="38" t="s">
        <v>400</v>
      </c>
      <c r="C344" s="39">
        <v>482010</v>
      </c>
      <c r="D344" s="39"/>
      <c r="E344" s="125"/>
      <c r="F344" s="125"/>
      <c r="H344" s="126">
        <f t="shared" si="17"/>
        <v>482010</v>
      </c>
      <c r="J344" s="4">
        <f t="shared" si="16"/>
        <v>25.189399999999999</v>
      </c>
      <c r="K344" s="126">
        <f t="shared" si="15"/>
        <v>12141542.689999999</v>
      </c>
    </row>
    <row r="345" spans="1:11">
      <c r="A345" s="133">
        <v>91002</v>
      </c>
      <c r="B345" s="38" t="s">
        <v>401</v>
      </c>
      <c r="C345" s="39">
        <v>50701.41</v>
      </c>
      <c r="D345" s="39"/>
      <c r="E345" s="125"/>
      <c r="F345" s="125"/>
      <c r="H345" s="126">
        <f t="shared" si="17"/>
        <v>50701.41</v>
      </c>
      <c r="J345" s="4">
        <f t="shared" si="16"/>
        <v>25.189399999999999</v>
      </c>
      <c r="K345" s="126">
        <f t="shared" si="15"/>
        <v>1277138.1000000001</v>
      </c>
    </row>
    <row r="346" spans="1:11">
      <c r="A346" s="133">
        <v>91003</v>
      </c>
      <c r="B346" s="38" t="s">
        <v>402</v>
      </c>
      <c r="C346" s="39">
        <v>14850</v>
      </c>
      <c r="D346" s="39"/>
      <c r="E346" s="125"/>
      <c r="F346" s="125"/>
      <c r="H346" s="126">
        <f t="shared" si="17"/>
        <v>14850</v>
      </c>
      <c r="J346" s="4">
        <f t="shared" si="16"/>
        <v>25.189399999999999</v>
      </c>
      <c r="K346" s="126">
        <f t="shared" si="15"/>
        <v>374062.59</v>
      </c>
    </row>
    <row r="347" spans="1:11">
      <c r="A347" s="133">
        <v>91004</v>
      </c>
      <c r="B347" s="131" t="s">
        <v>403</v>
      </c>
      <c r="C347" s="39">
        <v>4297.2299999999996</v>
      </c>
      <c r="D347" s="39"/>
      <c r="E347" s="125"/>
      <c r="F347" s="125"/>
      <c r="H347" s="126">
        <f t="shared" si="17"/>
        <v>4297.2299999999996</v>
      </c>
      <c r="J347" s="4">
        <f t="shared" si="16"/>
        <v>25.189399999999999</v>
      </c>
      <c r="K347" s="126">
        <f t="shared" si="15"/>
        <v>108244.65</v>
      </c>
    </row>
    <row r="348" spans="1:11">
      <c r="A348" s="133">
        <v>91005</v>
      </c>
      <c r="B348" s="131" t="s">
        <v>404</v>
      </c>
      <c r="C348" s="39"/>
      <c r="D348" s="39"/>
      <c r="E348" s="125"/>
      <c r="F348" s="125"/>
      <c r="H348" s="126">
        <f t="shared" si="17"/>
        <v>0</v>
      </c>
      <c r="J348" s="4">
        <f t="shared" si="16"/>
        <v>25.189399999999999</v>
      </c>
      <c r="K348" s="126">
        <f t="shared" si="15"/>
        <v>0</v>
      </c>
    </row>
    <row r="349" spans="1:11">
      <c r="A349" s="133">
        <v>91006</v>
      </c>
      <c r="B349" s="131" t="s">
        <v>405</v>
      </c>
      <c r="C349" s="39">
        <v>10463.469999999999</v>
      </c>
      <c r="D349" s="39"/>
      <c r="E349" s="125"/>
      <c r="F349" s="125"/>
      <c r="H349" s="126">
        <f t="shared" si="17"/>
        <v>10463.469999999999</v>
      </c>
      <c r="J349" s="4">
        <f t="shared" si="16"/>
        <v>25.189399999999999</v>
      </c>
      <c r="K349" s="126">
        <f t="shared" si="15"/>
        <v>263568.53000000003</v>
      </c>
    </row>
    <row r="350" spans="1:11">
      <c r="A350" s="133">
        <v>91007</v>
      </c>
      <c r="B350" s="131" t="s">
        <v>406</v>
      </c>
      <c r="C350" s="39">
        <v>8327.14</v>
      </c>
      <c r="D350" s="39"/>
      <c r="E350" s="125"/>
      <c r="F350" s="125"/>
      <c r="H350" s="126">
        <f t="shared" si="17"/>
        <v>8327.14</v>
      </c>
      <c r="J350" s="4">
        <f t="shared" si="16"/>
        <v>25.189399999999999</v>
      </c>
      <c r="K350" s="126">
        <f t="shared" si="15"/>
        <v>209755.66</v>
      </c>
    </row>
    <row r="351" spans="1:11">
      <c r="A351" s="133">
        <v>91008</v>
      </c>
      <c r="B351" s="131" t="s">
        <v>407</v>
      </c>
      <c r="C351" s="39">
        <v>2862.33</v>
      </c>
      <c r="D351" s="39"/>
      <c r="E351" s="125"/>
      <c r="F351" s="125"/>
      <c r="H351" s="126">
        <f t="shared" si="17"/>
        <v>2862.33</v>
      </c>
      <c r="J351" s="4">
        <f t="shared" si="16"/>
        <v>25.189399999999999</v>
      </c>
      <c r="K351" s="126">
        <f t="shared" si="15"/>
        <v>72100.38</v>
      </c>
    </row>
    <row r="352" spans="1:11">
      <c r="A352" s="133">
        <v>91009</v>
      </c>
      <c r="B352" s="131" t="s">
        <v>408</v>
      </c>
      <c r="C352" s="39"/>
      <c r="D352" s="39"/>
      <c r="E352" s="125"/>
      <c r="F352" s="125"/>
      <c r="H352" s="126">
        <f t="shared" si="17"/>
        <v>0</v>
      </c>
      <c r="J352" s="4">
        <f t="shared" si="16"/>
        <v>25.189399999999999</v>
      </c>
      <c r="K352" s="126">
        <f t="shared" si="15"/>
        <v>0</v>
      </c>
    </row>
    <row r="353" spans="1:11">
      <c r="A353" s="133">
        <v>91010</v>
      </c>
      <c r="B353" s="131" t="s">
        <v>487</v>
      </c>
      <c r="C353" s="39">
        <v>1521.61</v>
      </c>
      <c r="D353" s="39"/>
      <c r="E353" s="125"/>
      <c r="F353" s="125"/>
      <c r="H353" s="126">
        <f t="shared" si="17"/>
        <v>1521.61</v>
      </c>
      <c r="J353" s="4">
        <f t="shared" si="16"/>
        <v>25.189399999999999</v>
      </c>
      <c r="K353" s="126">
        <f t="shared" si="15"/>
        <v>38328.44</v>
      </c>
    </row>
    <row r="354" spans="1:11">
      <c r="A354" s="133">
        <v>91011</v>
      </c>
      <c r="B354" s="131" t="s">
        <v>410</v>
      </c>
      <c r="C354" s="39"/>
      <c r="D354" s="39"/>
      <c r="E354" s="125"/>
      <c r="F354" s="125"/>
      <c r="H354" s="126">
        <f t="shared" si="17"/>
        <v>0</v>
      </c>
      <c r="J354" s="4">
        <f t="shared" si="16"/>
        <v>25.189399999999999</v>
      </c>
      <c r="K354" s="126">
        <f t="shared" si="15"/>
        <v>0</v>
      </c>
    </row>
    <row r="355" spans="1:11">
      <c r="A355" s="133">
        <v>91012</v>
      </c>
      <c r="B355" s="38" t="s">
        <v>252</v>
      </c>
      <c r="C355" s="39"/>
      <c r="D355" s="39"/>
      <c r="E355" s="125"/>
      <c r="F355" s="125"/>
      <c r="H355" s="126">
        <f t="shared" si="17"/>
        <v>0</v>
      </c>
      <c r="J355" s="4">
        <f t="shared" si="16"/>
        <v>25.189399999999999</v>
      </c>
      <c r="K355" s="126">
        <f t="shared" si="15"/>
        <v>0</v>
      </c>
    </row>
    <row r="356" spans="1:11">
      <c r="A356" s="37">
        <v>91013</v>
      </c>
      <c r="B356" s="138" t="s">
        <v>411</v>
      </c>
      <c r="C356" s="39"/>
      <c r="D356" s="39"/>
      <c r="E356" s="125"/>
      <c r="F356" s="125"/>
      <c r="H356" s="126">
        <f t="shared" si="17"/>
        <v>0</v>
      </c>
      <c r="J356" s="4">
        <f t="shared" si="16"/>
        <v>25.189399999999999</v>
      </c>
      <c r="K356" s="126">
        <f t="shared" si="15"/>
        <v>0</v>
      </c>
    </row>
    <row r="357" spans="1:11">
      <c r="A357" s="133">
        <v>91200</v>
      </c>
      <c r="B357" s="131" t="s">
        <v>412</v>
      </c>
      <c r="C357" s="39">
        <v>42828</v>
      </c>
      <c r="D357" s="39"/>
      <c r="E357" s="125"/>
      <c r="F357" s="125"/>
      <c r="H357" s="126">
        <f t="shared" si="17"/>
        <v>42828</v>
      </c>
      <c r="J357" s="4">
        <f t="shared" si="16"/>
        <v>25.189399999999999</v>
      </c>
      <c r="K357" s="126">
        <f t="shared" si="15"/>
        <v>1078811.6200000001</v>
      </c>
    </row>
    <row r="358" spans="1:11">
      <c r="A358" s="133">
        <v>91201</v>
      </c>
      <c r="B358" s="131" t="s">
        <v>413</v>
      </c>
      <c r="C358" s="39">
        <v>628</v>
      </c>
      <c r="D358" s="39"/>
      <c r="E358" s="125"/>
      <c r="F358" s="125"/>
      <c r="H358" s="126">
        <f t="shared" si="17"/>
        <v>628</v>
      </c>
      <c r="J358" s="4">
        <f t="shared" si="16"/>
        <v>25.189399999999999</v>
      </c>
      <c r="K358" s="126">
        <f t="shared" si="15"/>
        <v>15818.94</v>
      </c>
    </row>
    <row r="359" spans="1:11">
      <c r="A359" s="133">
        <v>91202</v>
      </c>
      <c r="B359" s="131" t="s">
        <v>414</v>
      </c>
      <c r="C359" s="39">
        <v>5050</v>
      </c>
      <c r="D359" s="39"/>
      <c r="E359" s="125"/>
      <c r="F359" s="125"/>
      <c r="H359" s="126">
        <f t="shared" si="17"/>
        <v>5050</v>
      </c>
      <c r="J359" s="4">
        <f t="shared" si="16"/>
        <v>25.189399999999999</v>
      </c>
      <c r="K359" s="126">
        <f t="shared" si="15"/>
        <v>127206.47</v>
      </c>
    </row>
    <row r="360" spans="1:11">
      <c r="A360" s="133">
        <v>92001</v>
      </c>
      <c r="B360" s="131" t="s">
        <v>415</v>
      </c>
      <c r="C360" s="39"/>
      <c r="D360" s="39"/>
      <c r="E360" s="125"/>
      <c r="F360" s="125"/>
      <c r="H360" s="126">
        <f t="shared" si="17"/>
        <v>0</v>
      </c>
      <c r="J360" s="4">
        <f t="shared" si="16"/>
        <v>25.189399999999999</v>
      </c>
      <c r="K360" s="126">
        <f t="shared" si="15"/>
        <v>0</v>
      </c>
    </row>
    <row r="361" spans="1:11">
      <c r="A361" s="133">
        <v>92002</v>
      </c>
      <c r="B361" s="131" t="s">
        <v>416</v>
      </c>
      <c r="C361" s="39"/>
      <c r="D361" s="39"/>
      <c r="E361" s="125"/>
      <c r="F361" s="125"/>
      <c r="H361" s="126">
        <f t="shared" si="17"/>
        <v>0</v>
      </c>
      <c r="J361" s="4">
        <f t="shared" si="16"/>
        <v>25.189399999999999</v>
      </c>
      <c r="K361" s="126">
        <f t="shared" si="15"/>
        <v>0</v>
      </c>
    </row>
    <row r="362" spans="1:11">
      <c r="A362" s="133">
        <v>92003</v>
      </c>
      <c r="B362" s="131" t="s">
        <v>417</v>
      </c>
      <c r="C362" s="39"/>
      <c r="D362" s="39"/>
      <c r="E362" s="125"/>
      <c r="F362" s="125"/>
      <c r="H362" s="126">
        <f t="shared" si="17"/>
        <v>0</v>
      </c>
      <c r="J362" s="4">
        <f t="shared" si="16"/>
        <v>25.189399999999999</v>
      </c>
      <c r="K362" s="126">
        <f t="shared" si="15"/>
        <v>0</v>
      </c>
    </row>
    <row r="363" spans="1:11">
      <c r="A363" s="133">
        <v>92004</v>
      </c>
      <c r="B363" s="131" t="s">
        <v>418</v>
      </c>
      <c r="C363" s="39"/>
      <c r="D363" s="39"/>
      <c r="E363" s="125"/>
      <c r="F363" s="125"/>
      <c r="H363" s="126">
        <f t="shared" si="17"/>
        <v>0</v>
      </c>
      <c r="J363" s="4">
        <f t="shared" si="16"/>
        <v>25.189399999999999</v>
      </c>
      <c r="K363" s="126">
        <f t="shared" si="15"/>
        <v>0</v>
      </c>
    </row>
    <row r="364" spans="1:11">
      <c r="A364" s="133">
        <v>92005</v>
      </c>
      <c r="B364" s="131" t="s">
        <v>419</v>
      </c>
      <c r="C364" s="39"/>
      <c r="D364" s="39"/>
      <c r="E364" s="125"/>
      <c r="F364" s="125"/>
      <c r="H364" s="126">
        <f t="shared" si="17"/>
        <v>0</v>
      </c>
      <c r="J364" s="4">
        <f t="shared" si="16"/>
        <v>25.189399999999999</v>
      </c>
      <c r="K364" s="126">
        <f t="shared" si="15"/>
        <v>0</v>
      </c>
    </row>
    <row r="365" spans="1:11">
      <c r="A365" s="133">
        <v>92006</v>
      </c>
      <c r="B365" s="131" t="s">
        <v>420</v>
      </c>
      <c r="C365" s="39"/>
      <c r="D365" s="39"/>
      <c r="E365" s="125"/>
      <c r="F365" s="125"/>
      <c r="H365" s="126">
        <f t="shared" si="17"/>
        <v>0</v>
      </c>
      <c r="J365" s="4">
        <f t="shared" si="16"/>
        <v>25.189399999999999</v>
      </c>
      <c r="K365" s="126">
        <f t="shared" si="15"/>
        <v>0</v>
      </c>
    </row>
    <row r="366" spans="1:11">
      <c r="A366" s="133">
        <v>92007</v>
      </c>
      <c r="B366" s="131" t="s">
        <v>421</v>
      </c>
      <c r="C366" s="39"/>
      <c r="D366" s="39"/>
      <c r="E366" s="125"/>
      <c r="F366" s="125"/>
      <c r="H366" s="126">
        <f t="shared" si="17"/>
        <v>0</v>
      </c>
      <c r="J366" s="4">
        <f t="shared" si="16"/>
        <v>25.189399999999999</v>
      </c>
      <c r="K366" s="126">
        <f t="shared" si="15"/>
        <v>0</v>
      </c>
    </row>
    <row r="367" spans="1:11">
      <c r="A367" s="133">
        <v>92008</v>
      </c>
      <c r="B367" s="131" t="s">
        <v>422</v>
      </c>
      <c r="C367" s="39"/>
      <c r="D367" s="39"/>
      <c r="E367" s="125"/>
      <c r="F367" s="125"/>
      <c r="H367" s="126">
        <f t="shared" si="17"/>
        <v>0</v>
      </c>
      <c r="J367" s="4">
        <f t="shared" si="16"/>
        <v>25.189399999999999</v>
      </c>
      <c r="K367" s="126">
        <f t="shared" si="15"/>
        <v>0</v>
      </c>
    </row>
    <row r="368" spans="1:11">
      <c r="A368" s="141">
        <v>92009</v>
      </c>
      <c r="B368" s="38" t="s">
        <v>423</v>
      </c>
      <c r="C368" s="39"/>
      <c r="D368" s="39"/>
      <c r="E368" s="125"/>
      <c r="F368" s="125"/>
      <c r="H368" s="126">
        <f t="shared" si="17"/>
        <v>0</v>
      </c>
      <c r="J368" s="4">
        <f t="shared" si="16"/>
        <v>25.189399999999999</v>
      </c>
      <c r="K368" s="126">
        <f t="shared" si="15"/>
        <v>0</v>
      </c>
    </row>
    <row r="369" spans="1:11">
      <c r="A369" s="133">
        <v>93001</v>
      </c>
      <c r="B369" s="131" t="s">
        <v>424</v>
      </c>
      <c r="C369" s="39">
        <v>4430.0600000000004</v>
      </c>
      <c r="D369" s="39"/>
      <c r="E369" s="125"/>
      <c r="F369" s="125"/>
      <c r="H369" s="126">
        <f t="shared" si="17"/>
        <v>4430.0600000000004</v>
      </c>
      <c r="J369" s="4">
        <f t="shared" si="16"/>
        <v>25.189399999999999</v>
      </c>
      <c r="K369" s="126">
        <f t="shared" si="15"/>
        <v>111590.55</v>
      </c>
    </row>
    <row r="370" spans="1:11">
      <c r="A370" s="133">
        <v>93002</v>
      </c>
      <c r="B370" s="131" t="s">
        <v>425</v>
      </c>
      <c r="C370" s="39">
        <v>1305.6300000000001</v>
      </c>
      <c r="D370" s="39"/>
      <c r="E370" s="125"/>
      <c r="F370" s="125"/>
      <c r="H370" s="126">
        <f t="shared" si="17"/>
        <v>1305.6300000000001</v>
      </c>
      <c r="J370" s="4">
        <f t="shared" si="16"/>
        <v>25.189399999999999</v>
      </c>
      <c r="K370" s="126">
        <f t="shared" si="15"/>
        <v>32888.04</v>
      </c>
    </row>
    <row r="371" spans="1:11">
      <c r="A371" s="133">
        <v>93003</v>
      </c>
      <c r="B371" s="131" t="s">
        <v>426</v>
      </c>
      <c r="C371" s="39">
        <v>2.08</v>
      </c>
      <c r="D371" s="39"/>
      <c r="E371" s="125"/>
      <c r="F371" s="125"/>
      <c r="H371" s="126">
        <f t="shared" si="17"/>
        <v>2.08</v>
      </c>
      <c r="J371" s="4">
        <f t="shared" si="16"/>
        <v>25.189399999999999</v>
      </c>
      <c r="K371" s="126">
        <f t="shared" si="15"/>
        <v>52.39</v>
      </c>
    </row>
    <row r="372" spans="1:11">
      <c r="A372" s="133">
        <v>93004</v>
      </c>
      <c r="B372" s="131" t="s">
        <v>427</v>
      </c>
      <c r="C372" s="39">
        <v>666</v>
      </c>
      <c r="D372" s="39"/>
      <c r="E372" s="125"/>
      <c r="F372" s="125"/>
      <c r="H372" s="126">
        <f t="shared" si="17"/>
        <v>666</v>
      </c>
      <c r="J372" s="4">
        <f t="shared" si="16"/>
        <v>25.189399999999999</v>
      </c>
      <c r="K372" s="126">
        <f t="shared" si="15"/>
        <v>16776.14</v>
      </c>
    </row>
    <row r="373" spans="1:11">
      <c r="A373" s="133">
        <v>93005</v>
      </c>
      <c r="B373" s="131" t="s">
        <v>428</v>
      </c>
      <c r="C373" s="39">
        <v>594.17999999999995</v>
      </c>
      <c r="D373" s="39"/>
      <c r="E373" s="125"/>
      <c r="F373" s="125"/>
      <c r="H373" s="126">
        <f t="shared" si="17"/>
        <v>594.17999999999995</v>
      </c>
      <c r="J373" s="4">
        <f t="shared" si="16"/>
        <v>25.189399999999999</v>
      </c>
      <c r="K373" s="126">
        <f t="shared" si="15"/>
        <v>14967.04</v>
      </c>
    </row>
    <row r="374" spans="1:11">
      <c r="A374" s="136">
        <v>94001</v>
      </c>
      <c r="B374" s="137" t="s">
        <v>429</v>
      </c>
      <c r="C374" s="129">
        <v>25.69</v>
      </c>
      <c r="D374" s="129"/>
      <c r="E374" s="129"/>
      <c r="F374" s="129">
        <v>4082.4</v>
      </c>
      <c r="G374" s="130"/>
      <c r="H374" s="130">
        <f t="shared" si="17"/>
        <v>-4056.71</v>
      </c>
      <c r="J374" s="4">
        <f t="shared" si="16"/>
        <v>25.189399999999999</v>
      </c>
      <c r="K374" s="130">
        <f t="shared" si="15"/>
        <v>-102186.09</v>
      </c>
    </row>
    <row r="375" spans="1:11">
      <c r="A375" s="133">
        <v>94002</v>
      </c>
      <c r="B375" s="131" t="s">
        <v>430</v>
      </c>
      <c r="C375" s="39"/>
      <c r="D375" s="39"/>
      <c r="E375" s="125"/>
      <c r="F375" s="125"/>
      <c r="H375" s="126">
        <f t="shared" si="17"/>
        <v>0</v>
      </c>
      <c r="J375" s="4">
        <f t="shared" si="16"/>
        <v>25.189399999999999</v>
      </c>
      <c r="K375" s="126">
        <f t="shared" si="15"/>
        <v>0</v>
      </c>
    </row>
    <row r="376" spans="1:11">
      <c r="A376" s="133">
        <v>94003</v>
      </c>
      <c r="B376" s="131" t="s">
        <v>431</v>
      </c>
      <c r="C376" s="39">
        <v>1914</v>
      </c>
      <c r="D376" s="39"/>
      <c r="E376" s="125"/>
      <c r="F376" s="125"/>
      <c r="H376" s="126">
        <f t="shared" si="17"/>
        <v>1914</v>
      </c>
      <c r="J376" s="4">
        <f t="shared" si="16"/>
        <v>25.189399999999999</v>
      </c>
      <c r="K376" s="126">
        <f t="shared" si="15"/>
        <v>48212.51</v>
      </c>
    </row>
    <row r="377" spans="1:11">
      <c r="A377" s="133">
        <v>94004</v>
      </c>
      <c r="B377" s="131" t="s">
        <v>432</v>
      </c>
      <c r="C377" s="39">
        <v>1254.6300000000001</v>
      </c>
      <c r="D377" s="39"/>
      <c r="E377" s="125"/>
      <c r="F377" s="125"/>
      <c r="H377" s="126">
        <f t="shared" si="17"/>
        <v>1254.6300000000001</v>
      </c>
      <c r="J377" s="4">
        <f t="shared" si="16"/>
        <v>25.189399999999999</v>
      </c>
      <c r="K377" s="126">
        <f t="shared" si="15"/>
        <v>31603.38</v>
      </c>
    </row>
    <row r="378" spans="1:11">
      <c r="A378" s="133">
        <v>94005</v>
      </c>
      <c r="B378" s="131" t="s">
        <v>433</v>
      </c>
      <c r="C378" s="39">
        <v>1174.94</v>
      </c>
      <c r="D378" s="39"/>
      <c r="E378" s="125"/>
      <c r="F378" s="125"/>
      <c r="H378" s="126">
        <f t="shared" si="17"/>
        <v>1174.94</v>
      </c>
      <c r="J378" s="4">
        <f t="shared" si="16"/>
        <v>25.189399999999999</v>
      </c>
      <c r="K378" s="126">
        <f t="shared" si="15"/>
        <v>29596.03</v>
      </c>
    </row>
    <row r="379" spans="1:11">
      <c r="A379" s="133">
        <v>94006</v>
      </c>
      <c r="B379" s="131" t="s">
        <v>434</v>
      </c>
      <c r="C379" s="39">
        <v>1556.39</v>
      </c>
      <c r="D379" s="39"/>
      <c r="E379" s="125"/>
      <c r="F379" s="125"/>
      <c r="H379" s="126">
        <f t="shared" si="17"/>
        <v>1556.39</v>
      </c>
      <c r="J379" s="4">
        <f t="shared" si="16"/>
        <v>25.189399999999999</v>
      </c>
      <c r="K379" s="126">
        <f t="shared" si="15"/>
        <v>39204.53</v>
      </c>
    </row>
    <row r="380" spans="1:11">
      <c r="A380" s="133">
        <v>94007</v>
      </c>
      <c r="B380" s="131" t="s">
        <v>435</v>
      </c>
      <c r="C380" s="39">
        <v>3774.03</v>
      </c>
      <c r="D380" s="39"/>
      <c r="E380" s="125"/>
      <c r="F380" s="125"/>
      <c r="H380" s="126">
        <f t="shared" si="17"/>
        <v>3774.03</v>
      </c>
      <c r="J380" s="4">
        <f t="shared" si="16"/>
        <v>25.189399999999999</v>
      </c>
      <c r="K380" s="126">
        <f t="shared" si="15"/>
        <v>95065.55</v>
      </c>
    </row>
    <row r="381" spans="1:11">
      <c r="A381" s="133">
        <v>94008</v>
      </c>
      <c r="B381" s="131" t="s">
        <v>436</v>
      </c>
      <c r="C381" s="39">
        <v>2370</v>
      </c>
      <c r="D381" s="39"/>
      <c r="E381" s="125"/>
      <c r="F381" s="125"/>
      <c r="H381" s="126">
        <f t="shared" si="17"/>
        <v>2370</v>
      </c>
      <c r="J381" s="4">
        <f t="shared" si="16"/>
        <v>25.189399999999999</v>
      </c>
      <c r="K381" s="126">
        <f t="shared" si="15"/>
        <v>59698.879999999997</v>
      </c>
    </row>
    <row r="382" spans="1:11">
      <c r="A382" s="133">
        <v>94009</v>
      </c>
      <c r="B382" s="131" t="s">
        <v>437</v>
      </c>
      <c r="C382" s="39"/>
      <c r="D382" s="39"/>
      <c r="E382" s="125"/>
      <c r="F382" s="125"/>
      <c r="H382" s="126">
        <f t="shared" si="17"/>
        <v>0</v>
      </c>
      <c r="J382" s="4">
        <f t="shared" si="16"/>
        <v>25.189399999999999</v>
      </c>
      <c r="K382" s="126">
        <f t="shared" si="15"/>
        <v>0</v>
      </c>
    </row>
    <row r="383" spans="1:11">
      <c r="A383" s="133">
        <v>94010</v>
      </c>
      <c r="B383" s="131" t="s">
        <v>438</v>
      </c>
      <c r="C383" s="39">
        <v>1842.08</v>
      </c>
      <c r="D383" s="39"/>
      <c r="E383" s="125"/>
      <c r="F383" s="125"/>
      <c r="H383" s="126">
        <f t="shared" si="17"/>
        <v>1842.08</v>
      </c>
      <c r="J383" s="4">
        <f t="shared" si="16"/>
        <v>25.189399999999999</v>
      </c>
      <c r="K383" s="126">
        <f t="shared" si="15"/>
        <v>46400.89</v>
      </c>
    </row>
    <row r="384" spans="1:11">
      <c r="A384" s="133">
        <v>94011</v>
      </c>
      <c r="B384" s="131" t="s">
        <v>439</v>
      </c>
      <c r="C384" s="39">
        <v>237.3</v>
      </c>
      <c r="D384" s="39"/>
      <c r="E384" s="125"/>
      <c r="F384" s="125"/>
      <c r="H384" s="126">
        <f t="shared" si="17"/>
        <v>237.3</v>
      </c>
      <c r="J384" s="4">
        <f t="shared" si="16"/>
        <v>25.189399999999999</v>
      </c>
      <c r="K384" s="126">
        <f t="shared" si="15"/>
        <v>5977.44</v>
      </c>
    </row>
    <row r="385" spans="1:11">
      <c r="A385" s="133">
        <v>94012</v>
      </c>
      <c r="B385" s="131" t="s">
        <v>440</v>
      </c>
      <c r="C385" s="39">
        <v>7041.13</v>
      </c>
      <c r="D385" s="39"/>
      <c r="E385" s="125"/>
      <c r="F385" s="125"/>
      <c r="H385" s="126">
        <f t="shared" si="17"/>
        <v>7041.13</v>
      </c>
      <c r="J385" s="4">
        <f t="shared" si="16"/>
        <v>25.189399999999999</v>
      </c>
      <c r="K385" s="126">
        <f t="shared" si="15"/>
        <v>177361.84</v>
      </c>
    </row>
    <row r="386" spans="1:11">
      <c r="A386" s="133">
        <v>94013</v>
      </c>
      <c r="B386" s="131" t="s">
        <v>441</v>
      </c>
      <c r="C386" s="39"/>
      <c r="D386" s="39"/>
      <c r="E386" s="125"/>
      <c r="F386" s="125"/>
      <c r="H386" s="126">
        <f t="shared" si="17"/>
        <v>0</v>
      </c>
      <c r="J386" s="4">
        <f t="shared" si="16"/>
        <v>25.189399999999999</v>
      </c>
      <c r="K386" s="126">
        <f t="shared" si="15"/>
        <v>0</v>
      </c>
    </row>
    <row r="387" spans="1:11">
      <c r="A387" s="136">
        <v>94014</v>
      </c>
      <c r="B387" s="137" t="s">
        <v>465</v>
      </c>
      <c r="C387" s="129"/>
      <c r="D387" s="129"/>
      <c r="E387" s="129"/>
      <c r="F387" s="129"/>
      <c r="G387" s="130"/>
      <c r="H387" s="130">
        <f t="shared" si="17"/>
        <v>0</v>
      </c>
      <c r="J387" s="4">
        <f t="shared" si="16"/>
        <v>25.189399999999999</v>
      </c>
      <c r="K387" s="130">
        <f t="shared" si="15"/>
        <v>0</v>
      </c>
    </row>
    <row r="388" spans="1:11">
      <c r="A388" s="133">
        <v>94015</v>
      </c>
      <c r="B388" s="131" t="s">
        <v>466</v>
      </c>
      <c r="C388" s="39"/>
      <c r="D388" s="39"/>
      <c r="E388" s="125"/>
      <c r="F388" s="125"/>
      <c r="H388" s="126">
        <f t="shared" si="17"/>
        <v>0</v>
      </c>
      <c r="J388" s="4">
        <f t="shared" si="16"/>
        <v>25.189399999999999</v>
      </c>
      <c r="K388" s="126">
        <f t="shared" si="15"/>
        <v>0</v>
      </c>
    </row>
    <row r="389" spans="1:11">
      <c r="A389" s="136">
        <v>94016</v>
      </c>
      <c r="B389" s="137" t="s">
        <v>442</v>
      </c>
      <c r="C389" s="129">
        <v>78489.89</v>
      </c>
      <c r="D389" s="129"/>
      <c r="E389" s="129">
        <v>5799.63</v>
      </c>
      <c r="F389" s="129"/>
      <c r="G389" s="130"/>
      <c r="H389" s="130">
        <f t="shared" si="17"/>
        <v>84289.52</v>
      </c>
      <c r="J389" s="4">
        <f t="shared" si="16"/>
        <v>25.189399999999999</v>
      </c>
      <c r="K389" s="130">
        <f t="shared" si="15"/>
        <v>2123202.44</v>
      </c>
    </row>
    <row r="390" spans="1:11">
      <c r="A390" s="133">
        <v>94017</v>
      </c>
      <c r="B390" s="131" t="s">
        <v>443</v>
      </c>
      <c r="C390" s="39"/>
      <c r="D390" s="39"/>
      <c r="E390" s="125"/>
      <c r="F390" s="125"/>
      <c r="H390" s="126">
        <f t="shared" si="17"/>
        <v>0</v>
      </c>
      <c r="J390" s="4">
        <f t="shared" si="16"/>
        <v>25.189399999999999</v>
      </c>
      <c r="K390" s="126">
        <f t="shared" si="15"/>
        <v>0</v>
      </c>
    </row>
    <row r="391" spans="1:11">
      <c r="A391" s="133">
        <v>94018</v>
      </c>
      <c r="B391" s="131" t="s">
        <v>444</v>
      </c>
      <c r="C391" s="39">
        <v>405</v>
      </c>
      <c r="D391" s="39"/>
      <c r="E391" s="125"/>
      <c r="F391" s="125"/>
      <c r="H391" s="126">
        <f t="shared" si="17"/>
        <v>405</v>
      </c>
      <c r="J391" s="4">
        <f t="shared" si="16"/>
        <v>25.189399999999999</v>
      </c>
      <c r="K391" s="126">
        <f t="shared" si="15"/>
        <v>10201.709999999999</v>
      </c>
    </row>
    <row r="392" spans="1:11">
      <c r="A392" s="133">
        <v>94019</v>
      </c>
      <c r="B392" s="131" t="s">
        <v>417</v>
      </c>
      <c r="C392" s="39">
        <v>5806.88</v>
      </c>
      <c r="D392" s="39"/>
      <c r="E392" s="125"/>
      <c r="F392" s="125"/>
      <c r="H392" s="126">
        <f t="shared" si="17"/>
        <v>5806.88</v>
      </c>
      <c r="J392" s="4">
        <f t="shared" si="16"/>
        <v>25.189399999999999</v>
      </c>
      <c r="K392" s="126">
        <f t="shared" ref="K392:K428" si="18">ROUND(H392*J392,2)</f>
        <v>146271.82</v>
      </c>
    </row>
    <row r="393" spans="1:11">
      <c r="A393" s="133">
        <v>94020</v>
      </c>
      <c r="B393" s="38" t="s">
        <v>384</v>
      </c>
      <c r="C393" s="39"/>
      <c r="D393" s="39"/>
      <c r="E393" s="125"/>
      <c r="F393" s="125"/>
      <c r="H393" s="126">
        <f t="shared" si="17"/>
        <v>0</v>
      </c>
      <c r="J393" s="4">
        <f t="shared" ref="J393:J428" si="19">J392</f>
        <v>25.189399999999999</v>
      </c>
      <c r="K393" s="126">
        <f t="shared" si="18"/>
        <v>0</v>
      </c>
    </row>
    <row r="394" spans="1:11">
      <c r="A394" s="133">
        <v>94021</v>
      </c>
      <c r="B394" s="131" t="s">
        <v>445</v>
      </c>
      <c r="C394" s="39"/>
      <c r="D394" s="39"/>
      <c r="E394" s="125"/>
      <c r="F394" s="125"/>
      <c r="H394" s="126">
        <f t="shared" si="17"/>
        <v>0</v>
      </c>
      <c r="J394" s="4">
        <f t="shared" si="19"/>
        <v>25.189399999999999</v>
      </c>
      <c r="K394" s="126">
        <f t="shared" si="18"/>
        <v>0</v>
      </c>
    </row>
    <row r="395" spans="1:11">
      <c r="A395" s="133">
        <v>94022</v>
      </c>
      <c r="B395" s="131" t="s">
        <v>446</v>
      </c>
      <c r="C395" s="39">
        <v>36839.379999999997</v>
      </c>
      <c r="D395" s="39"/>
      <c r="E395" s="125"/>
      <c r="F395" s="125"/>
      <c r="H395" s="126">
        <f t="shared" si="17"/>
        <v>36839.379999999997</v>
      </c>
      <c r="J395" s="4">
        <f t="shared" si="19"/>
        <v>25.189399999999999</v>
      </c>
      <c r="K395" s="126">
        <f t="shared" si="18"/>
        <v>927961.88</v>
      </c>
    </row>
    <row r="396" spans="1:11">
      <c r="A396" s="133">
        <v>94023</v>
      </c>
      <c r="B396" s="131" t="s">
        <v>447</v>
      </c>
      <c r="C396" s="39"/>
      <c r="D396" s="39"/>
      <c r="E396" s="125"/>
      <c r="F396" s="125"/>
      <c r="H396" s="126">
        <f t="shared" si="17"/>
        <v>0</v>
      </c>
      <c r="J396" s="4">
        <f t="shared" si="19"/>
        <v>25.189399999999999</v>
      </c>
      <c r="K396" s="126">
        <f t="shared" si="18"/>
        <v>0</v>
      </c>
    </row>
    <row r="397" spans="1:11">
      <c r="A397" s="133">
        <v>94024</v>
      </c>
      <c r="B397" s="131" t="s">
        <v>448</v>
      </c>
      <c r="C397" s="39"/>
      <c r="D397" s="39"/>
      <c r="E397" s="125"/>
      <c r="F397" s="125"/>
      <c r="H397" s="126">
        <f t="shared" si="17"/>
        <v>0</v>
      </c>
      <c r="J397" s="4">
        <f t="shared" si="19"/>
        <v>25.189399999999999</v>
      </c>
      <c r="K397" s="126">
        <f t="shared" si="18"/>
        <v>0</v>
      </c>
    </row>
    <row r="398" spans="1:11">
      <c r="A398" s="133">
        <v>94025</v>
      </c>
      <c r="B398" s="131" t="s">
        <v>449</v>
      </c>
      <c r="C398" s="39">
        <v>202.75</v>
      </c>
      <c r="D398" s="39"/>
      <c r="E398" s="125"/>
      <c r="F398" s="125"/>
      <c r="H398" s="126">
        <f t="shared" si="17"/>
        <v>202.75</v>
      </c>
      <c r="J398" s="4">
        <f t="shared" si="19"/>
        <v>25.189399999999999</v>
      </c>
      <c r="K398" s="126">
        <f t="shared" si="18"/>
        <v>5107.1499999999996</v>
      </c>
    </row>
    <row r="399" spans="1:11">
      <c r="A399" s="136">
        <v>94026</v>
      </c>
      <c r="B399" s="128" t="s">
        <v>488</v>
      </c>
      <c r="C399" s="129">
        <v>141811.34</v>
      </c>
      <c r="D399" s="129"/>
      <c r="E399" s="129">
        <v>142596.59</v>
      </c>
      <c r="F399" s="129">
        <v>64268.689999999988</v>
      </c>
      <c r="G399" s="130"/>
      <c r="H399" s="130">
        <f t="shared" ref="H399:H428" si="20">ROUND(C399-D399+E399-F399,2)</f>
        <v>220139.24</v>
      </c>
      <c r="J399" s="4">
        <f t="shared" si="19"/>
        <v>25.189399999999999</v>
      </c>
      <c r="K399" s="130">
        <f t="shared" si="18"/>
        <v>5545175.3700000001</v>
      </c>
    </row>
    <row r="400" spans="1:11">
      <c r="A400" s="133">
        <v>94027</v>
      </c>
      <c r="B400" s="131" t="s">
        <v>450</v>
      </c>
      <c r="C400" s="39">
        <v>1009.09</v>
      </c>
      <c r="D400" s="39"/>
      <c r="E400" s="125"/>
      <c r="F400" s="125"/>
      <c r="H400" s="126">
        <f t="shared" si="20"/>
        <v>1009.09</v>
      </c>
      <c r="J400" s="4">
        <f t="shared" si="19"/>
        <v>25.189399999999999</v>
      </c>
      <c r="K400" s="126">
        <f t="shared" si="18"/>
        <v>25418.37</v>
      </c>
    </row>
    <row r="401" spans="1:11">
      <c r="A401" s="133">
        <v>94028</v>
      </c>
      <c r="B401" s="4" t="s">
        <v>451</v>
      </c>
      <c r="C401" s="39"/>
      <c r="D401" s="39"/>
      <c r="E401" s="125"/>
      <c r="F401" s="125"/>
      <c r="H401" s="126">
        <f t="shared" si="20"/>
        <v>0</v>
      </c>
      <c r="J401" s="4">
        <f t="shared" si="19"/>
        <v>25.189399999999999</v>
      </c>
      <c r="K401" s="126">
        <f t="shared" si="18"/>
        <v>0</v>
      </c>
    </row>
    <row r="402" spans="1:11">
      <c r="A402" s="133">
        <v>94029</v>
      </c>
      <c r="B402" s="4" t="s">
        <v>452</v>
      </c>
      <c r="C402" s="39">
        <v>2682.46</v>
      </c>
      <c r="D402" s="39"/>
      <c r="E402" s="125">
        <v>19175.34</v>
      </c>
      <c r="F402" s="125"/>
      <c r="H402" s="126">
        <f t="shared" si="20"/>
        <v>21857.8</v>
      </c>
      <c r="J402" s="4">
        <f t="shared" si="19"/>
        <v>25.189399999999999</v>
      </c>
      <c r="K402" s="126">
        <f t="shared" si="18"/>
        <v>550584.87</v>
      </c>
    </row>
    <row r="403" spans="1:11">
      <c r="A403" s="133">
        <v>95001</v>
      </c>
      <c r="B403" s="38" t="s">
        <v>397</v>
      </c>
      <c r="C403" s="39"/>
      <c r="D403" s="39"/>
      <c r="E403" s="125"/>
      <c r="F403" s="125"/>
      <c r="H403" s="126">
        <f t="shared" si="20"/>
        <v>0</v>
      </c>
      <c r="J403" s="4">
        <f t="shared" si="19"/>
        <v>25.189399999999999</v>
      </c>
      <c r="K403" s="126">
        <f t="shared" si="18"/>
        <v>0</v>
      </c>
    </row>
    <row r="404" spans="1:11">
      <c r="A404" s="133">
        <v>95002</v>
      </c>
      <c r="B404" s="38" t="s">
        <v>398</v>
      </c>
      <c r="C404" s="39">
        <v>20278.52</v>
      </c>
      <c r="D404" s="39"/>
      <c r="E404" s="125"/>
      <c r="F404" s="125"/>
      <c r="H404" s="126">
        <f t="shared" si="20"/>
        <v>20278.52</v>
      </c>
      <c r="J404" s="4">
        <f t="shared" si="19"/>
        <v>25.189399999999999</v>
      </c>
      <c r="K404" s="126">
        <f t="shared" si="18"/>
        <v>510803.75</v>
      </c>
    </row>
    <row r="405" spans="1:11">
      <c r="A405" s="133">
        <v>95003</v>
      </c>
      <c r="B405" s="38" t="s">
        <v>399</v>
      </c>
      <c r="C405" s="39">
        <v>6712.57</v>
      </c>
      <c r="D405" s="39"/>
      <c r="E405" s="125"/>
      <c r="F405" s="125"/>
      <c r="H405" s="126">
        <f t="shared" si="20"/>
        <v>6712.57</v>
      </c>
      <c r="J405" s="4">
        <f t="shared" si="19"/>
        <v>25.189399999999999</v>
      </c>
      <c r="K405" s="126">
        <f t="shared" si="18"/>
        <v>169085.61</v>
      </c>
    </row>
    <row r="406" spans="1:11">
      <c r="A406" s="133">
        <v>96001</v>
      </c>
      <c r="B406" s="38" t="s">
        <v>453</v>
      </c>
      <c r="C406" s="39">
        <v>2750.01</v>
      </c>
      <c r="D406" s="39"/>
      <c r="E406" s="125"/>
      <c r="F406" s="125"/>
      <c r="H406" s="126">
        <f t="shared" si="20"/>
        <v>2750.01</v>
      </c>
      <c r="J406" s="4">
        <f t="shared" si="19"/>
        <v>25.189399999999999</v>
      </c>
      <c r="K406" s="126">
        <f t="shared" si="18"/>
        <v>69271.100000000006</v>
      </c>
    </row>
    <row r="407" spans="1:11">
      <c r="A407" s="133">
        <v>96002</v>
      </c>
      <c r="B407" s="38" t="s">
        <v>454</v>
      </c>
      <c r="C407" s="39">
        <v>150</v>
      </c>
      <c r="D407" s="39"/>
      <c r="E407" s="125"/>
      <c r="F407" s="125"/>
      <c r="H407" s="126">
        <f t="shared" si="20"/>
        <v>150</v>
      </c>
      <c r="J407" s="4">
        <f t="shared" si="19"/>
        <v>25.189399999999999</v>
      </c>
      <c r="K407" s="126">
        <f t="shared" si="18"/>
        <v>3778.41</v>
      </c>
    </row>
    <row r="408" spans="1:11">
      <c r="A408" s="133">
        <v>96003</v>
      </c>
      <c r="B408" s="38" t="s">
        <v>455</v>
      </c>
      <c r="C408" s="39">
        <v>500.01</v>
      </c>
      <c r="D408" s="39"/>
      <c r="E408" s="125"/>
      <c r="F408" s="125"/>
      <c r="H408" s="126">
        <f t="shared" si="20"/>
        <v>500.01</v>
      </c>
      <c r="J408" s="4">
        <f t="shared" si="19"/>
        <v>25.189399999999999</v>
      </c>
      <c r="K408" s="126">
        <f t="shared" si="18"/>
        <v>12594.95</v>
      </c>
    </row>
    <row r="409" spans="1:11">
      <c r="A409" s="133">
        <v>96004</v>
      </c>
      <c r="B409" s="38" t="s">
        <v>456</v>
      </c>
      <c r="C409" s="39"/>
      <c r="D409" s="39"/>
      <c r="E409" s="125"/>
      <c r="F409" s="125"/>
      <c r="H409" s="126">
        <f t="shared" si="20"/>
        <v>0</v>
      </c>
      <c r="J409" s="4">
        <f t="shared" si="19"/>
        <v>25.189399999999999</v>
      </c>
      <c r="K409" s="126">
        <f t="shared" si="18"/>
        <v>0</v>
      </c>
    </row>
    <row r="410" spans="1:11">
      <c r="A410" s="133">
        <v>96005</v>
      </c>
      <c r="B410" s="38" t="s">
        <v>457</v>
      </c>
      <c r="C410" s="39">
        <v>100</v>
      </c>
      <c r="D410" s="39"/>
      <c r="E410" s="125"/>
      <c r="F410" s="125"/>
      <c r="H410" s="126">
        <f t="shared" si="20"/>
        <v>100</v>
      </c>
      <c r="J410" s="4">
        <f t="shared" si="19"/>
        <v>25.189399999999999</v>
      </c>
      <c r="K410" s="126">
        <f t="shared" si="18"/>
        <v>2518.94</v>
      </c>
    </row>
    <row r="411" spans="1:11">
      <c r="A411" s="133">
        <v>96006</v>
      </c>
      <c r="B411" s="38" t="s">
        <v>577</v>
      </c>
      <c r="C411" s="39"/>
      <c r="D411" s="39"/>
      <c r="E411" s="125"/>
      <c r="F411" s="125"/>
      <c r="H411" s="126">
        <f t="shared" si="20"/>
        <v>0</v>
      </c>
      <c r="J411" s="4">
        <f t="shared" si="19"/>
        <v>25.189399999999999</v>
      </c>
      <c r="K411" s="126">
        <f t="shared" si="18"/>
        <v>0</v>
      </c>
    </row>
    <row r="412" spans="1:11">
      <c r="A412" s="133">
        <v>96007</v>
      </c>
      <c r="B412" s="38" t="s">
        <v>458</v>
      </c>
      <c r="C412" s="39"/>
      <c r="D412" s="39"/>
      <c r="E412" s="125"/>
      <c r="F412" s="125"/>
      <c r="H412" s="126">
        <f t="shared" si="20"/>
        <v>0</v>
      </c>
      <c r="J412" s="4">
        <f t="shared" si="19"/>
        <v>25.189399999999999</v>
      </c>
      <c r="K412" s="126">
        <f t="shared" si="18"/>
        <v>0</v>
      </c>
    </row>
    <row r="413" spans="1:11">
      <c r="A413" s="133">
        <v>96008</v>
      </c>
      <c r="B413" s="38" t="s">
        <v>459</v>
      </c>
      <c r="C413" s="39">
        <v>350</v>
      </c>
      <c r="D413" s="39"/>
      <c r="E413" s="125"/>
      <c r="F413" s="125"/>
      <c r="H413" s="126">
        <f t="shared" si="20"/>
        <v>350</v>
      </c>
      <c r="J413" s="4">
        <f t="shared" si="19"/>
        <v>25.189399999999999</v>
      </c>
      <c r="K413" s="126">
        <f t="shared" si="18"/>
        <v>8816.2900000000009</v>
      </c>
    </row>
    <row r="414" spans="1:11">
      <c r="A414" s="133">
        <v>97001</v>
      </c>
      <c r="B414" s="38" t="s">
        <v>463</v>
      </c>
      <c r="C414" s="39"/>
      <c r="D414" s="39">
        <v>1838.64</v>
      </c>
      <c r="E414" s="125"/>
      <c r="F414" s="125"/>
      <c r="H414" s="126">
        <f t="shared" si="20"/>
        <v>-1838.64</v>
      </c>
      <c r="J414" s="4">
        <f t="shared" si="19"/>
        <v>25.189399999999999</v>
      </c>
      <c r="K414" s="126">
        <f t="shared" si="18"/>
        <v>-46314.239999999998</v>
      </c>
    </row>
    <row r="415" spans="1:11">
      <c r="A415" s="133">
        <v>97002</v>
      </c>
      <c r="B415" s="38" t="s">
        <v>464</v>
      </c>
      <c r="C415" s="39">
        <v>40722.269999999997</v>
      </c>
      <c r="D415" s="39"/>
      <c r="E415" s="125"/>
      <c r="F415" s="125"/>
      <c r="H415" s="126">
        <f t="shared" si="20"/>
        <v>40722.269999999997</v>
      </c>
      <c r="J415" s="4">
        <f t="shared" si="19"/>
        <v>25.189399999999999</v>
      </c>
      <c r="K415" s="126">
        <f t="shared" si="18"/>
        <v>1025769.55</v>
      </c>
    </row>
    <row r="416" spans="1:11">
      <c r="A416" s="133">
        <v>97003</v>
      </c>
      <c r="B416" s="38" t="s">
        <v>460</v>
      </c>
      <c r="C416" s="39">
        <v>6231.95</v>
      </c>
      <c r="D416" s="39"/>
      <c r="E416" s="125"/>
      <c r="F416" s="125"/>
      <c r="H416" s="126">
        <f t="shared" si="20"/>
        <v>6231.95</v>
      </c>
      <c r="J416" s="4">
        <f t="shared" si="19"/>
        <v>25.189399999999999</v>
      </c>
      <c r="K416" s="126">
        <f t="shared" si="18"/>
        <v>156979.07999999999</v>
      </c>
    </row>
    <row r="417" spans="1:11">
      <c r="A417" s="133">
        <v>97004</v>
      </c>
      <c r="B417" s="38" t="s">
        <v>461</v>
      </c>
      <c r="C417" s="39">
        <v>538.45000000000005</v>
      </c>
      <c r="D417" s="39"/>
      <c r="E417" s="125"/>
      <c r="F417" s="125"/>
      <c r="H417" s="126">
        <f t="shared" si="20"/>
        <v>538.45000000000005</v>
      </c>
      <c r="J417" s="4">
        <f t="shared" si="19"/>
        <v>25.189399999999999</v>
      </c>
      <c r="K417" s="126">
        <f t="shared" si="18"/>
        <v>13563.23</v>
      </c>
    </row>
    <row r="418" spans="1:11">
      <c r="A418" s="136">
        <v>97005</v>
      </c>
      <c r="B418" s="128" t="s">
        <v>467</v>
      </c>
      <c r="C418" s="129">
        <v>7090.02</v>
      </c>
      <c r="D418" s="129"/>
      <c r="E418" s="129"/>
      <c r="F418" s="129">
        <v>2340.44</v>
      </c>
      <c r="G418" s="130"/>
      <c r="H418" s="130">
        <f t="shared" si="20"/>
        <v>4749.58</v>
      </c>
      <c r="J418" s="4">
        <f t="shared" si="19"/>
        <v>25.189399999999999</v>
      </c>
      <c r="K418" s="130">
        <f t="shared" si="18"/>
        <v>119639.07</v>
      </c>
    </row>
    <row r="419" spans="1:11">
      <c r="A419" s="37">
        <v>97006</v>
      </c>
      <c r="B419" s="138" t="s">
        <v>468</v>
      </c>
      <c r="C419" s="39"/>
      <c r="D419" s="39"/>
      <c r="E419" s="125"/>
      <c r="F419" s="125"/>
      <c r="H419" s="126">
        <f t="shared" si="20"/>
        <v>0</v>
      </c>
      <c r="J419" s="4">
        <f t="shared" si="19"/>
        <v>25.189399999999999</v>
      </c>
      <c r="K419" s="126">
        <f t="shared" si="18"/>
        <v>0</v>
      </c>
    </row>
    <row r="420" spans="1:11">
      <c r="A420" s="37">
        <v>98000</v>
      </c>
      <c r="B420" s="138" t="s">
        <v>492</v>
      </c>
      <c r="C420" s="39"/>
      <c r="D420" s="39"/>
      <c r="E420" s="125"/>
      <c r="F420" s="125"/>
      <c r="H420" s="126">
        <f t="shared" si="20"/>
        <v>0</v>
      </c>
      <c r="J420" s="4">
        <f t="shared" si="19"/>
        <v>25.189399999999999</v>
      </c>
      <c r="K420" s="126">
        <f t="shared" si="18"/>
        <v>0</v>
      </c>
    </row>
    <row r="421" spans="1:11">
      <c r="A421" s="37">
        <v>98001</v>
      </c>
      <c r="B421" s="138" t="s">
        <v>493</v>
      </c>
      <c r="C421" s="39"/>
      <c r="D421" s="39"/>
      <c r="E421" s="125"/>
      <c r="F421" s="125"/>
      <c r="H421" s="126">
        <f t="shared" si="20"/>
        <v>0</v>
      </c>
      <c r="J421" s="4">
        <f t="shared" si="19"/>
        <v>25.189399999999999</v>
      </c>
      <c r="K421" s="126">
        <f t="shared" si="18"/>
        <v>0</v>
      </c>
    </row>
    <row r="422" spans="1:11">
      <c r="A422" s="37">
        <v>98002</v>
      </c>
      <c r="B422" s="138" t="s">
        <v>494</v>
      </c>
      <c r="C422" s="39"/>
      <c r="D422" s="39"/>
      <c r="E422" s="125"/>
      <c r="F422" s="125"/>
      <c r="H422" s="126">
        <f t="shared" si="20"/>
        <v>0</v>
      </c>
      <c r="J422" s="4">
        <f t="shared" si="19"/>
        <v>25.189399999999999</v>
      </c>
      <c r="K422" s="126">
        <f t="shared" si="18"/>
        <v>0</v>
      </c>
    </row>
    <row r="423" spans="1:11">
      <c r="A423" s="37">
        <v>60001</v>
      </c>
      <c r="B423" s="138" t="s">
        <v>392</v>
      </c>
      <c r="C423" s="39"/>
      <c r="D423" s="39"/>
      <c r="E423" s="125"/>
      <c r="F423" s="125"/>
      <c r="H423" s="126">
        <f t="shared" si="20"/>
        <v>0</v>
      </c>
      <c r="J423" s="4">
        <f t="shared" si="19"/>
        <v>25.189399999999999</v>
      </c>
      <c r="K423" s="126">
        <f t="shared" si="18"/>
        <v>0</v>
      </c>
    </row>
    <row r="424" spans="1:11">
      <c r="A424" s="37">
        <v>60002</v>
      </c>
      <c r="B424" s="138" t="s">
        <v>393</v>
      </c>
      <c r="C424" s="39"/>
      <c r="D424" s="39">
        <v>8178.22</v>
      </c>
      <c r="E424" s="125"/>
      <c r="F424" s="125"/>
      <c r="H424" s="126">
        <f t="shared" si="20"/>
        <v>-8178.22</v>
      </c>
      <c r="J424" s="4">
        <f t="shared" si="19"/>
        <v>25.189399999999999</v>
      </c>
      <c r="K424" s="126">
        <f t="shared" si="18"/>
        <v>-206004.45</v>
      </c>
    </row>
    <row r="425" spans="1:11">
      <c r="A425" s="133">
        <v>60003</v>
      </c>
      <c r="B425" s="38" t="s">
        <v>394</v>
      </c>
      <c r="C425" s="39"/>
      <c r="D425" s="39">
        <v>1311.49</v>
      </c>
      <c r="E425" s="125"/>
      <c r="F425" s="125"/>
      <c r="H425" s="126">
        <f t="shared" si="20"/>
        <v>-1311.49</v>
      </c>
      <c r="J425" s="4">
        <f t="shared" si="19"/>
        <v>25.189399999999999</v>
      </c>
      <c r="K425" s="126">
        <f t="shared" si="18"/>
        <v>-33035.65</v>
      </c>
    </row>
    <row r="426" spans="1:11">
      <c r="A426" s="133">
        <v>60004</v>
      </c>
      <c r="B426" s="38" t="s">
        <v>395</v>
      </c>
      <c r="C426" s="39"/>
      <c r="D426" s="39">
        <v>16365.33</v>
      </c>
      <c r="E426" s="125"/>
      <c r="F426" s="125"/>
      <c r="H426" s="126">
        <f t="shared" si="20"/>
        <v>-16365.33</v>
      </c>
      <c r="J426" s="4">
        <f t="shared" si="19"/>
        <v>25.189399999999999</v>
      </c>
      <c r="K426" s="126">
        <f t="shared" si="18"/>
        <v>-412232.84</v>
      </c>
    </row>
    <row r="427" spans="1:11">
      <c r="A427" s="133">
        <v>60005</v>
      </c>
      <c r="B427" s="38" t="s">
        <v>396</v>
      </c>
      <c r="C427" s="39"/>
      <c r="D427" s="39">
        <v>643820.62</v>
      </c>
      <c r="E427" s="125"/>
      <c r="F427" s="125"/>
      <c r="H427" s="126">
        <f t="shared" si="20"/>
        <v>-643820.62</v>
      </c>
      <c r="J427" s="4">
        <f t="shared" si="19"/>
        <v>25.189399999999999</v>
      </c>
      <c r="K427" s="126">
        <f t="shared" si="18"/>
        <v>-16217455.130000001</v>
      </c>
    </row>
    <row r="428" spans="1:11">
      <c r="A428" s="133">
        <v>60006</v>
      </c>
      <c r="B428" s="38" t="s">
        <v>462</v>
      </c>
      <c r="C428" s="142"/>
      <c r="D428" s="142"/>
      <c r="E428" s="143"/>
      <c r="F428" s="143"/>
      <c r="H428" s="126">
        <f t="shared" si="20"/>
        <v>0</v>
      </c>
      <c r="J428" s="4">
        <f t="shared" si="19"/>
        <v>25.189399999999999</v>
      </c>
      <c r="K428" s="126">
        <f t="shared" si="18"/>
        <v>0</v>
      </c>
    </row>
    <row r="429" spans="1:11" ht="15" thickBot="1">
      <c r="A429" s="37"/>
      <c r="B429" s="38" t="s">
        <v>489</v>
      </c>
      <c r="C429" s="40">
        <f t="shared" ref="C429:F429" si="21">SUM(C8:C428)</f>
        <v>10581739.500000004</v>
      </c>
      <c r="D429" s="40">
        <f t="shared" si="21"/>
        <v>10581739.5</v>
      </c>
      <c r="E429" s="40">
        <f t="shared" si="21"/>
        <v>405772.02999999997</v>
      </c>
      <c r="F429" s="40">
        <f t="shared" si="21"/>
        <v>405772.03</v>
      </c>
      <c r="H429" s="40">
        <f t="shared" ref="H429" si="22">SUM(H8:H428)</f>
        <v>-1.0477378964424133E-9</v>
      </c>
      <c r="K429" s="40">
        <f t="shared" ref="K429" si="23">SUM(K8:K428)</f>
        <v>-4.0000032633543015E-2</v>
      </c>
    </row>
    <row r="430" spans="1:11" ht="15" thickTop="1">
      <c r="A430" s="38"/>
      <c r="D430" s="41">
        <v>0</v>
      </c>
      <c r="F430" s="41">
        <v>0</v>
      </c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48"/>
  <sheetViews>
    <sheetView zoomScaleNormal="100" workbookViewId="0">
      <selection sqref="A1:G1048576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21" t="s">
        <v>570</v>
      </c>
      <c r="D6" s="222"/>
      <c r="E6" s="221" t="s">
        <v>571</v>
      </c>
      <c r="F6" s="222"/>
      <c r="H6" s="223" t="s">
        <v>490</v>
      </c>
      <c r="K6" s="223" t="s">
        <v>490</v>
      </c>
    </row>
    <row r="7" spans="1:11">
      <c r="A7" s="36" t="s">
        <v>472</v>
      </c>
      <c r="B7" s="36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Ex.rate25!S15</f>
        <v>25.266200000000001</v>
      </c>
      <c r="K7" s="124" t="s">
        <v>513</v>
      </c>
    </row>
    <row r="8" spans="1:11">
      <c r="A8" s="37">
        <v>11100</v>
      </c>
      <c r="B8" s="38" t="s">
        <v>227</v>
      </c>
      <c r="C8" s="39">
        <v>359699.58</v>
      </c>
      <c r="D8" s="39"/>
      <c r="E8" s="125"/>
      <c r="F8" s="125"/>
      <c r="H8" s="126">
        <f>ROUND(C8-D8+E8-F8,2)</f>
        <v>359699.58</v>
      </c>
      <c r="J8" s="4">
        <f>J7</f>
        <v>25.266200000000001</v>
      </c>
      <c r="K8" s="126">
        <f t="shared" ref="K8:K71" si="0">ROUND(H8*J8,2)</f>
        <v>9088241.5299999993</v>
      </c>
    </row>
    <row r="9" spans="1:11">
      <c r="A9" s="37">
        <v>11101</v>
      </c>
      <c r="B9" s="38" t="s">
        <v>228</v>
      </c>
      <c r="C9" s="39"/>
      <c r="D9" s="39">
        <v>330435.27</v>
      </c>
      <c r="E9" s="125"/>
      <c r="F9" s="125"/>
      <c r="H9" s="126">
        <f t="shared" ref="H9:H72" si="1">ROUND(C9-D9+E9-F9,2)</f>
        <v>-330435.27</v>
      </c>
      <c r="J9" s="4">
        <f t="shared" ref="J9:J72" si="2">J8</f>
        <v>25.266200000000001</v>
      </c>
      <c r="K9" s="126">
        <f t="shared" si="0"/>
        <v>-8348843.6200000001</v>
      </c>
    </row>
    <row r="10" spans="1:11">
      <c r="A10" s="37">
        <v>11200</v>
      </c>
      <c r="B10" s="38" t="s">
        <v>229</v>
      </c>
      <c r="C10" s="39">
        <v>35465.279999999999</v>
      </c>
      <c r="D10" s="39"/>
      <c r="E10" s="125"/>
      <c r="F10" s="125"/>
      <c r="H10" s="126">
        <f t="shared" si="1"/>
        <v>35465.279999999999</v>
      </c>
      <c r="J10" s="4">
        <f t="shared" si="2"/>
        <v>25.266200000000001</v>
      </c>
      <c r="K10" s="126">
        <f t="shared" si="0"/>
        <v>896072.86</v>
      </c>
    </row>
    <row r="11" spans="1:11">
      <c r="A11" s="37">
        <v>11201</v>
      </c>
      <c r="B11" s="38" t="s">
        <v>230</v>
      </c>
      <c r="C11" s="39"/>
      <c r="D11" s="39">
        <v>27799.98</v>
      </c>
      <c r="E11" s="125"/>
      <c r="F11" s="125"/>
      <c r="H11" s="126">
        <f t="shared" si="1"/>
        <v>-27799.98</v>
      </c>
      <c r="J11" s="4">
        <f t="shared" si="2"/>
        <v>25.266200000000001</v>
      </c>
      <c r="K11" s="126">
        <f t="shared" si="0"/>
        <v>-702399.85</v>
      </c>
    </row>
    <row r="12" spans="1:11">
      <c r="A12" s="37">
        <v>11300</v>
      </c>
      <c r="B12" s="38" t="s">
        <v>231</v>
      </c>
      <c r="C12" s="39">
        <v>41869.54</v>
      </c>
      <c r="D12" s="39"/>
      <c r="E12" s="125"/>
      <c r="F12" s="125"/>
      <c r="H12" s="126">
        <f t="shared" si="1"/>
        <v>41869.54</v>
      </c>
      <c r="J12" s="4">
        <f t="shared" si="2"/>
        <v>25.266200000000001</v>
      </c>
      <c r="K12" s="126">
        <f t="shared" si="0"/>
        <v>1057884.17</v>
      </c>
    </row>
    <row r="13" spans="1:11">
      <c r="A13" s="37">
        <v>11301</v>
      </c>
      <c r="B13" s="38" t="s">
        <v>232</v>
      </c>
      <c r="C13" s="39"/>
      <c r="D13" s="39">
        <v>32743.37</v>
      </c>
      <c r="E13" s="125"/>
      <c r="F13" s="125"/>
      <c r="H13" s="126">
        <f t="shared" si="1"/>
        <v>-32743.37</v>
      </c>
      <c r="J13" s="4">
        <f t="shared" si="2"/>
        <v>25.266200000000001</v>
      </c>
      <c r="K13" s="126">
        <f t="shared" si="0"/>
        <v>-827300.54</v>
      </c>
    </row>
    <row r="14" spans="1:11">
      <c r="A14" s="37">
        <v>11400</v>
      </c>
      <c r="B14" s="38" t="s">
        <v>233</v>
      </c>
      <c r="C14" s="39">
        <v>2880</v>
      </c>
      <c r="D14" s="39"/>
      <c r="E14" s="125"/>
      <c r="F14" s="125"/>
      <c r="H14" s="126">
        <f t="shared" si="1"/>
        <v>2880</v>
      </c>
      <c r="J14" s="4">
        <f t="shared" si="2"/>
        <v>25.266200000000001</v>
      </c>
      <c r="K14" s="126">
        <f t="shared" si="0"/>
        <v>72766.66</v>
      </c>
    </row>
    <row r="15" spans="1:11">
      <c r="A15" s="37">
        <v>11401</v>
      </c>
      <c r="B15" s="38" t="s">
        <v>234</v>
      </c>
      <c r="C15" s="39"/>
      <c r="D15" s="39">
        <v>336</v>
      </c>
      <c r="E15" s="125"/>
      <c r="F15" s="125"/>
      <c r="H15" s="126">
        <f t="shared" si="1"/>
        <v>-336</v>
      </c>
      <c r="J15" s="4">
        <f t="shared" si="2"/>
        <v>25.266200000000001</v>
      </c>
      <c r="K15" s="126">
        <f t="shared" si="0"/>
        <v>-8489.44</v>
      </c>
    </row>
    <row r="16" spans="1:11">
      <c r="A16" s="127">
        <v>11500</v>
      </c>
      <c r="B16" s="128" t="s">
        <v>237</v>
      </c>
      <c r="C16" s="129">
        <v>788647</v>
      </c>
      <c r="D16" s="129"/>
      <c r="E16" s="129">
        <v>52641</v>
      </c>
      <c r="F16" s="129"/>
      <c r="G16" s="130"/>
      <c r="H16" s="130">
        <f t="shared" si="1"/>
        <v>841288</v>
      </c>
      <c r="J16" s="4">
        <f t="shared" si="2"/>
        <v>25.266200000000001</v>
      </c>
      <c r="K16" s="130">
        <f t="shared" si="0"/>
        <v>21256150.870000001</v>
      </c>
    </row>
    <row r="17" spans="1:11">
      <c r="A17" s="127">
        <v>11501</v>
      </c>
      <c r="B17" s="128" t="s">
        <v>238</v>
      </c>
      <c r="C17" s="129"/>
      <c r="D17" s="129">
        <v>230563.87000000002</v>
      </c>
      <c r="E17" s="129"/>
      <c r="F17" s="129">
        <v>5928.63</v>
      </c>
      <c r="G17" s="130"/>
      <c r="H17" s="130">
        <f t="shared" si="1"/>
        <v>-236492.5</v>
      </c>
      <c r="J17" s="4">
        <f t="shared" si="2"/>
        <v>25.266200000000001</v>
      </c>
      <c r="K17" s="130">
        <f t="shared" si="0"/>
        <v>-5975266.7999999998</v>
      </c>
    </row>
    <row r="18" spans="1:11">
      <c r="A18" s="37">
        <v>11600</v>
      </c>
      <c r="B18" s="38" t="s">
        <v>239</v>
      </c>
      <c r="C18" s="39"/>
      <c r="D18" s="39"/>
      <c r="E18" s="125"/>
      <c r="F18" s="125"/>
      <c r="H18" s="126">
        <f t="shared" si="1"/>
        <v>0</v>
      </c>
      <c r="J18" s="4">
        <f t="shared" si="2"/>
        <v>25.266200000000001</v>
      </c>
      <c r="K18" s="126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5"/>
      <c r="F19" s="125"/>
      <c r="H19" s="126">
        <f t="shared" si="1"/>
        <v>0</v>
      </c>
      <c r="J19" s="4">
        <f t="shared" si="2"/>
        <v>25.266200000000001</v>
      </c>
      <c r="K19" s="126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5"/>
      <c r="F20" s="125"/>
      <c r="H20" s="126">
        <f t="shared" si="1"/>
        <v>0</v>
      </c>
      <c r="J20" s="4">
        <f t="shared" si="2"/>
        <v>25.266200000000001</v>
      </c>
      <c r="K20" s="126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5"/>
      <c r="F21" s="125"/>
      <c r="H21" s="126">
        <f t="shared" si="1"/>
        <v>0</v>
      </c>
      <c r="J21" s="4">
        <f t="shared" si="2"/>
        <v>25.266200000000001</v>
      </c>
      <c r="K21" s="126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5"/>
      <c r="F22" s="125"/>
      <c r="H22" s="126">
        <f t="shared" si="1"/>
        <v>0</v>
      </c>
      <c r="J22" s="4">
        <f t="shared" si="2"/>
        <v>25.266200000000001</v>
      </c>
      <c r="K22" s="126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5"/>
      <c r="F23" s="125"/>
      <c r="H23" s="126">
        <f t="shared" si="1"/>
        <v>0</v>
      </c>
      <c r="J23" s="4">
        <f t="shared" si="2"/>
        <v>25.266200000000001</v>
      </c>
      <c r="K23" s="126">
        <f t="shared" si="0"/>
        <v>0</v>
      </c>
    </row>
    <row r="24" spans="1:11" s="132" customFormat="1">
      <c r="A24" s="37">
        <v>12003</v>
      </c>
      <c r="B24" s="131" t="s">
        <v>226</v>
      </c>
      <c r="C24" s="39"/>
      <c r="D24" s="39"/>
      <c r="E24" s="125"/>
      <c r="F24" s="125"/>
      <c r="G24" s="34"/>
      <c r="H24" s="126">
        <f t="shared" si="1"/>
        <v>0</v>
      </c>
      <c r="J24" s="4">
        <f t="shared" si="2"/>
        <v>25.266200000000001</v>
      </c>
      <c r="K24" s="126">
        <f t="shared" si="0"/>
        <v>0</v>
      </c>
    </row>
    <row r="25" spans="1:11">
      <c r="A25" s="133">
        <v>13011</v>
      </c>
      <c r="B25" s="38" t="s">
        <v>91</v>
      </c>
      <c r="C25" s="39"/>
      <c r="D25" s="39"/>
      <c r="E25" s="125"/>
      <c r="F25" s="125"/>
      <c r="H25" s="126">
        <f t="shared" si="1"/>
        <v>0</v>
      </c>
      <c r="J25" s="4">
        <f t="shared" si="2"/>
        <v>25.266200000000001</v>
      </c>
      <c r="K25" s="126">
        <f t="shared" si="0"/>
        <v>0</v>
      </c>
    </row>
    <row r="26" spans="1:11">
      <c r="A26" s="133">
        <v>13012</v>
      </c>
      <c r="B26" s="131" t="s">
        <v>92</v>
      </c>
      <c r="C26" s="39"/>
      <c r="D26" s="39"/>
      <c r="E26" s="125"/>
      <c r="F26" s="125"/>
      <c r="H26" s="126">
        <f t="shared" si="1"/>
        <v>0</v>
      </c>
      <c r="J26" s="4">
        <f t="shared" si="2"/>
        <v>25.266200000000001</v>
      </c>
      <c r="K26" s="126">
        <f t="shared" si="0"/>
        <v>0</v>
      </c>
    </row>
    <row r="27" spans="1:11">
      <c r="A27" s="133">
        <v>13021</v>
      </c>
      <c r="B27" s="38" t="s">
        <v>93</v>
      </c>
      <c r="C27" s="39"/>
      <c r="D27" s="39"/>
      <c r="E27" s="125"/>
      <c r="F27" s="125"/>
      <c r="H27" s="126">
        <f t="shared" si="1"/>
        <v>0</v>
      </c>
      <c r="J27" s="4">
        <f t="shared" si="2"/>
        <v>25.266200000000001</v>
      </c>
      <c r="K27" s="126">
        <f t="shared" si="0"/>
        <v>0</v>
      </c>
    </row>
    <row r="28" spans="1:11">
      <c r="A28" s="133">
        <v>13022</v>
      </c>
      <c r="B28" s="38" t="s">
        <v>94</v>
      </c>
      <c r="C28" s="39"/>
      <c r="D28" s="39"/>
      <c r="E28" s="125"/>
      <c r="F28" s="125"/>
      <c r="H28" s="126">
        <f t="shared" si="1"/>
        <v>0</v>
      </c>
      <c r="J28" s="4">
        <f t="shared" si="2"/>
        <v>25.266200000000001</v>
      </c>
      <c r="K28" s="126">
        <f t="shared" si="0"/>
        <v>0</v>
      </c>
    </row>
    <row r="29" spans="1:11">
      <c r="A29" s="133">
        <v>13023</v>
      </c>
      <c r="B29" s="38" t="s">
        <v>95</v>
      </c>
      <c r="C29" s="39"/>
      <c r="D29" s="39"/>
      <c r="E29" s="125"/>
      <c r="F29" s="125"/>
      <c r="H29" s="126">
        <f t="shared" si="1"/>
        <v>0</v>
      </c>
      <c r="J29" s="4">
        <f t="shared" si="2"/>
        <v>25.266200000000001</v>
      </c>
      <c r="K29" s="126">
        <f t="shared" si="0"/>
        <v>0</v>
      </c>
    </row>
    <row r="30" spans="1:11">
      <c r="A30" s="133">
        <v>13024</v>
      </c>
      <c r="B30" s="38" t="s">
        <v>96</v>
      </c>
      <c r="C30" s="39"/>
      <c r="D30" s="39"/>
      <c r="E30" s="125"/>
      <c r="F30" s="125"/>
      <c r="H30" s="126">
        <f t="shared" si="1"/>
        <v>0</v>
      </c>
      <c r="J30" s="4">
        <f t="shared" si="2"/>
        <v>25.266200000000001</v>
      </c>
      <c r="K30" s="126">
        <f t="shared" si="0"/>
        <v>0</v>
      </c>
    </row>
    <row r="31" spans="1:11">
      <c r="A31" s="133">
        <v>13031</v>
      </c>
      <c r="B31" s="38" t="s">
        <v>97</v>
      </c>
      <c r="C31" s="39"/>
      <c r="D31" s="39"/>
      <c r="E31" s="125"/>
      <c r="F31" s="125"/>
      <c r="H31" s="126">
        <f t="shared" si="1"/>
        <v>0</v>
      </c>
      <c r="J31" s="4">
        <f t="shared" si="2"/>
        <v>25.266200000000001</v>
      </c>
      <c r="K31" s="126">
        <f t="shared" si="0"/>
        <v>0</v>
      </c>
    </row>
    <row r="32" spans="1:11">
      <c r="A32" s="133">
        <v>13032</v>
      </c>
      <c r="B32" s="38" t="s">
        <v>98</v>
      </c>
      <c r="C32" s="39"/>
      <c r="D32" s="39"/>
      <c r="E32" s="125"/>
      <c r="F32" s="125"/>
      <c r="H32" s="126">
        <f t="shared" si="1"/>
        <v>0</v>
      </c>
      <c r="J32" s="4">
        <f t="shared" si="2"/>
        <v>25.266200000000001</v>
      </c>
      <c r="K32" s="126">
        <f t="shared" si="0"/>
        <v>0</v>
      </c>
    </row>
    <row r="33" spans="1:11">
      <c r="A33" s="133">
        <v>13041</v>
      </c>
      <c r="B33" s="38" t="s">
        <v>99</v>
      </c>
      <c r="C33" s="39"/>
      <c r="D33" s="39"/>
      <c r="E33" s="125"/>
      <c r="F33" s="125"/>
      <c r="H33" s="126">
        <f t="shared" si="1"/>
        <v>0</v>
      </c>
      <c r="J33" s="4">
        <f t="shared" si="2"/>
        <v>25.266200000000001</v>
      </c>
      <c r="K33" s="126">
        <f t="shared" si="0"/>
        <v>0</v>
      </c>
    </row>
    <row r="34" spans="1:11">
      <c r="A34" s="133">
        <v>13042</v>
      </c>
      <c r="B34" s="38" t="s">
        <v>100</v>
      </c>
      <c r="C34" s="39"/>
      <c r="D34" s="39"/>
      <c r="E34" s="125"/>
      <c r="F34" s="125"/>
      <c r="H34" s="126">
        <f t="shared" si="1"/>
        <v>0</v>
      </c>
      <c r="J34" s="4">
        <f t="shared" si="2"/>
        <v>25.266200000000001</v>
      </c>
      <c r="K34" s="126">
        <f t="shared" si="0"/>
        <v>0</v>
      </c>
    </row>
    <row r="35" spans="1:11">
      <c r="A35" s="133">
        <v>13043</v>
      </c>
      <c r="B35" s="38" t="s">
        <v>101</v>
      </c>
      <c r="C35" s="39"/>
      <c r="D35" s="39"/>
      <c r="E35" s="125"/>
      <c r="F35" s="125"/>
      <c r="H35" s="126">
        <f t="shared" si="1"/>
        <v>0</v>
      </c>
      <c r="J35" s="4">
        <f t="shared" si="2"/>
        <v>25.266200000000001</v>
      </c>
      <c r="K35" s="126">
        <f t="shared" si="0"/>
        <v>0</v>
      </c>
    </row>
    <row r="36" spans="1:11">
      <c r="A36" s="133">
        <v>13044</v>
      </c>
      <c r="B36" s="38" t="s">
        <v>102</v>
      </c>
      <c r="C36" s="39"/>
      <c r="D36" s="39"/>
      <c r="E36" s="125"/>
      <c r="F36" s="125"/>
      <c r="H36" s="126">
        <f t="shared" si="1"/>
        <v>0</v>
      </c>
      <c r="J36" s="4">
        <f t="shared" si="2"/>
        <v>25.266200000000001</v>
      </c>
      <c r="K36" s="126">
        <f t="shared" si="0"/>
        <v>0</v>
      </c>
    </row>
    <row r="37" spans="1:11">
      <c r="A37" s="133">
        <v>13045</v>
      </c>
      <c r="B37" s="38" t="s">
        <v>103</v>
      </c>
      <c r="C37" s="39"/>
      <c r="D37" s="39"/>
      <c r="E37" s="125"/>
      <c r="F37" s="125"/>
      <c r="H37" s="126">
        <f t="shared" si="1"/>
        <v>0</v>
      </c>
      <c r="J37" s="4">
        <f t="shared" si="2"/>
        <v>25.266200000000001</v>
      </c>
      <c r="K37" s="126">
        <f t="shared" si="0"/>
        <v>0</v>
      </c>
    </row>
    <row r="38" spans="1:11">
      <c r="A38" s="133">
        <v>13051</v>
      </c>
      <c r="B38" s="38" t="s">
        <v>104</v>
      </c>
      <c r="C38" s="39">
        <v>1195517.04</v>
      </c>
      <c r="D38" s="39"/>
      <c r="E38" s="125"/>
      <c r="F38" s="125"/>
      <c r="H38" s="126">
        <f t="shared" si="1"/>
        <v>1195517.04</v>
      </c>
      <c r="J38" s="4">
        <f t="shared" si="2"/>
        <v>25.266200000000001</v>
      </c>
      <c r="K38" s="126">
        <f t="shared" si="0"/>
        <v>30206172.640000001</v>
      </c>
    </row>
    <row r="39" spans="1:11">
      <c r="A39" s="133">
        <v>13052</v>
      </c>
      <c r="B39" s="38" t="s">
        <v>105</v>
      </c>
      <c r="C39" s="39">
        <v>153282.68</v>
      </c>
      <c r="D39" s="39"/>
      <c r="E39" s="125"/>
      <c r="F39" s="125"/>
      <c r="H39" s="126">
        <f t="shared" si="1"/>
        <v>153282.68</v>
      </c>
      <c r="J39" s="4">
        <f t="shared" si="2"/>
        <v>25.266200000000001</v>
      </c>
      <c r="K39" s="126">
        <f t="shared" si="0"/>
        <v>3872870.85</v>
      </c>
    </row>
    <row r="40" spans="1:11">
      <c r="A40" s="133">
        <v>13053</v>
      </c>
      <c r="B40" s="38" t="s">
        <v>106</v>
      </c>
      <c r="C40" s="39">
        <v>203592.04</v>
      </c>
      <c r="D40" s="39"/>
      <c r="E40" s="125"/>
      <c r="F40" s="125"/>
      <c r="H40" s="126">
        <f t="shared" si="1"/>
        <v>203592.04</v>
      </c>
      <c r="J40" s="4">
        <f t="shared" si="2"/>
        <v>25.266200000000001</v>
      </c>
      <c r="K40" s="126">
        <f t="shared" si="0"/>
        <v>5143997.2</v>
      </c>
    </row>
    <row r="41" spans="1:11">
      <c r="A41" s="133">
        <v>13054</v>
      </c>
      <c r="B41" s="38" t="s">
        <v>107</v>
      </c>
      <c r="C41" s="39">
        <v>297852.96000000002</v>
      </c>
      <c r="D41" s="39"/>
      <c r="E41" s="125"/>
      <c r="F41" s="125"/>
      <c r="H41" s="126">
        <f t="shared" si="1"/>
        <v>297852.96000000002</v>
      </c>
      <c r="J41" s="4">
        <f t="shared" si="2"/>
        <v>25.266200000000001</v>
      </c>
      <c r="K41" s="126">
        <f t="shared" si="0"/>
        <v>7525612.46</v>
      </c>
    </row>
    <row r="42" spans="1:11">
      <c r="A42" s="133">
        <v>13055</v>
      </c>
      <c r="B42" s="38" t="s">
        <v>108</v>
      </c>
      <c r="C42" s="39">
        <v>58176.78</v>
      </c>
      <c r="D42" s="39"/>
      <c r="E42" s="125"/>
      <c r="F42" s="125"/>
      <c r="H42" s="126">
        <f t="shared" si="1"/>
        <v>58176.78</v>
      </c>
      <c r="J42" s="4">
        <f t="shared" si="2"/>
        <v>25.266200000000001</v>
      </c>
      <c r="K42" s="126">
        <f t="shared" si="0"/>
        <v>1469906.16</v>
      </c>
    </row>
    <row r="43" spans="1:11">
      <c r="A43" s="133">
        <v>13056</v>
      </c>
      <c r="B43" s="38" t="s">
        <v>109</v>
      </c>
      <c r="C43" s="39">
        <v>916182.66</v>
      </c>
      <c r="D43" s="39"/>
      <c r="E43" s="125"/>
      <c r="F43" s="125"/>
      <c r="H43" s="126">
        <f t="shared" si="1"/>
        <v>916182.66</v>
      </c>
      <c r="J43" s="4">
        <f t="shared" si="2"/>
        <v>25.266200000000001</v>
      </c>
      <c r="K43" s="126">
        <f t="shared" si="0"/>
        <v>23148454.32</v>
      </c>
    </row>
    <row r="44" spans="1:11">
      <c r="A44" s="133">
        <v>13061</v>
      </c>
      <c r="B44" s="38" t="s">
        <v>110</v>
      </c>
      <c r="C44" s="39"/>
      <c r="D44" s="39"/>
      <c r="E44" s="125"/>
      <c r="F44" s="125"/>
      <c r="H44" s="126">
        <f t="shared" si="1"/>
        <v>0</v>
      </c>
      <c r="J44" s="4">
        <f t="shared" si="2"/>
        <v>25.266200000000001</v>
      </c>
      <c r="K44" s="126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5"/>
      <c r="F45" s="125"/>
      <c r="H45" s="126">
        <f t="shared" si="1"/>
        <v>0</v>
      </c>
      <c r="J45" s="4">
        <f t="shared" si="2"/>
        <v>25.266200000000001</v>
      </c>
      <c r="K45" s="126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5"/>
      <c r="F46" s="125"/>
      <c r="H46" s="126">
        <f t="shared" si="1"/>
        <v>0</v>
      </c>
      <c r="J46" s="4">
        <f t="shared" si="2"/>
        <v>25.266200000000001</v>
      </c>
      <c r="K46" s="126">
        <f t="shared" si="0"/>
        <v>0</v>
      </c>
    </row>
    <row r="47" spans="1:11">
      <c r="A47" s="133">
        <v>13101</v>
      </c>
      <c r="B47" s="38" t="s">
        <v>113</v>
      </c>
      <c r="C47" s="39"/>
      <c r="D47" s="39"/>
      <c r="E47" s="125"/>
      <c r="F47" s="125"/>
      <c r="H47" s="126">
        <f t="shared" si="1"/>
        <v>0</v>
      </c>
      <c r="J47" s="4">
        <f t="shared" si="2"/>
        <v>25.266200000000001</v>
      </c>
      <c r="K47" s="126">
        <f t="shared" si="0"/>
        <v>0</v>
      </c>
    </row>
    <row r="48" spans="1:11">
      <c r="A48" s="133">
        <v>13111</v>
      </c>
      <c r="B48" s="38" t="s">
        <v>114</v>
      </c>
      <c r="C48" s="39"/>
      <c r="D48" s="39"/>
      <c r="E48" s="125"/>
      <c r="F48" s="125"/>
      <c r="H48" s="126">
        <f t="shared" si="1"/>
        <v>0</v>
      </c>
      <c r="J48" s="4">
        <f t="shared" si="2"/>
        <v>25.266200000000001</v>
      </c>
      <c r="K48" s="126">
        <f t="shared" si="0"/>
        <v>0</v>
      </c>
    </row>
    <row r="49" spans="1:11">
      <c r="A49" s="133">
        <v>13112</v>
      </c>
      <c r="B49" s="38" t="s">
        <v>115</v>
      </c>
      <c r="C49" s="39"/>
      <c r="D49" s="39"/>
      <c r="E49" s="125"/>
      <c r="F49" s="125"/>
      <c r="H49" s="126">
        <f t="shared" si="1"/>
        <v>0</v>
      </c>
      <c r="J49" s="4">
        <f t="shared" si="2"/>
        <v>25.266200000000001</v>
      </c>
      <c r="K49" s="126">
        <f t="shared" si="0"/>
        <v>0</v>
      </c>
    </row>
    <row r="50" spans="1:11">
      <c r="A50" s="133">
        <v>13113</v>
      </c>
      <c r="B50" s="38" t="s">
        <v>116</v>
      </c>
      <c r="C50" s="39"/>
      <c r="D50" s="39"/>
      <c r="E50" s="125"/>
      <c r="F50" s="125"/>
      <c r="H50" s="126">
        <f t="shared" si="1"/>
        <v>0</v>
      </c>
      <c r="J50" s="4">
        <f t="shared" si="2"/>
        <v>25.266200000000001</v>
      </c>
      <c r="K50" s="126">
        <f t="shared" si="0"/>
        <v>0</v>
      </c>
    </row>
    <row r="51" spans="1:11">
      <c r="A51" s="133">
        <v>13114</v>
      </c>
      <c r="B51" s="38" t="s">
        <v>117</v>
      </c>
      <c r="C51" s="39"/>
      <c r="D51" s="39"/>
      <c r="E51" s="125"/>
      <c r="F51" s="125"/>
      <c r="H51" s="126">
        <f t="shared" si="1"/>
        <v>0</v>
      </c>
      <c r="J51" s="4">
        <f t="shared" si="2"/>
        <v>25.266200000000001</v>
      </c>
      <c r="K51" s="126">
        <f t="shared" si="0"/>
        <v>0</v>
      </c>
    </row>
    <row r="52" spans="1:11">
      <c r="A52" s="133">
        <v>13115</v>
      </c>
      <c r="B52" s="38" t="s">
        <v>118</v>
      </c>
      <c r="C52" s="39"/>
      <c r="D52" s="39"/>
      <c r="E52" s="125"/>
      <c r="F52" s="125"/>
      <c r="H52" s="126">
        <f t="shared" si="1"/>
        <v>0</v>
      </c>
      <c r="J52" s="4">
        <f t="shared" si="2"/>
        <v>25.266200000000001</v>
      </c>
      <c r="K52" s="126">
        <f t="shared" si="0"/>
        <v>0</v>
      </c>
    </row>
    <row r="53" spans="1:11">
      <c r="A53" s="133">
        <v>13116</v>
      </c>
      <c r="B53" s="38" t="s">
        <v>119</v>
      </c>
      <c r="C53" s="39"/>
      <c r="D53" s="39"/>
      <c r="E53" s="125"/>
      <c r="F53" s="125"/>
      <c r="H53" s="126">
        <f t="shared" si="1"/>
        <v>0</v>
      </c>
      <c r="J53" s="4">
        <f t="shared" si="2"/>
        <v>25.266200000000001</v>
      </c>
      <c r="K53" s="126">
        <f t="shared" si="0"/>
        <v>0</v>
      </c>
    </row>
    <row r="54" spans="1:11">
      <c r="A54" s="133">
        <v>13117</v>
      </c>
      <c r="B54" s="38" t="s">
        <v>120</v>
      </c>
      <c r="C54" s="39"/>
      <c r="D54" s="39"/>
      <c r="E54" s="125"/>
      <c r="F54" s="125"/>
      <c r="H54" s="126">
        <f t="shared" si="1"/>
        <v>0</v>
      </c>
      <c r="J54" s="4">
        <f t="shared" si="2"/>
        <v>25.266200000000001</v>
      </c>
      <c r="K54" s="126">
        <f t="shared" si="0"/>
        <v>0</v>
      </c>
    </row>
    <row r="55" spans="1:11">
      <c r="A55" s="133">
        <v>13118</v>
      </c>
      <c r="B55" s="38" t="s">
        <v>121</v>
      </c>
      <c r="C55" s="39"/>
      <c r="D55" s="39"/>
      <c r="E55" s="125"/>
      <c r="F55" s="125"/>
      <c r="H55" s="126">
        <f t="shared" si="1"/>
        <v>0</v>
      </c>
      <c r="J55" s="4">
        <f t="shared" si="2"/>
        <v>25.266200000000001</v>
      </c>
      <c r="K55" s="126">
        <f t="shared" si="0"/>
        <v>0</v>
      </c>
    </row>
    <row r="56" spans="1:11">
      <c r="A56" s="133">
        <v>13121</v>
      </c>
      <c r="B56" s="131" t="s">
        <v>122</v>
      </c>
      <c r="C56" s="39"/>
      <c r="D56" s="39"/>
      <c r="E56" s="125"/>
      <c r="F56" s="125"/>
      <c r="H56" s="126">
        <f t="shared" si="1"/>
        <v>0</v>
      </c>
      <c r="J56" s="4">
        <f t="shared" si="2"/>
        <v>25.266200000000001</v>
      </c>
      <c r="K56" s="126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5"/>
      <c r="F57" s="125"/>
      <c r="H57" s="126">
        <f t="shared" si="1"/>
        <v>0</v>
      </c>
      <c r="J57" s="4">
        <f t="shared" si="2"/>
        <v>25.266200000000001</v>
      </c>
      <c r="K57" s="126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5"/>
      <c r="F58" s="125"/>
      <c r="H58" s="126">
        <f t="shared" si="1"/>
        <v>0</v>
      </c>
      <c r="J58" s="4">
        <f t="shared" si="2"/>
        <v>25.266200000000001</v>
      </c>
      <c r="K58" s="126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5"/>
      <c r="F59" s="125"/>
      <c r="H59" s="126">
        <f t="shared" si="1"/>
        <v>0</v>
      </c>
      <c r="J59" s="4">
        <f t="shared" si="2"/>
        <v>25.266200000000001</v>
      </c>
      <c r="K59" s="126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5"/>
      <c r="F60" s="125"/>
      <c r="H60" s="126">
        <f t="shared" si="1"/>
        <v>0</v>
      </c>
      <c r="J60" s="4">
        <f t="shared" si="2"/>
        <v>25.266200000000001</v>
      </c>
      <c r="K60" s="126">
        <f t="shared" si="0"/>
        <v>0</v>
      </c>
    </row>
    <row r="61" spans="1:11">
      <c r="A61" s="37">
        <v>13135</v>
      </c>
      <c r="B61" s="131" t="s">
        <v>127</v>
      </c>
      <c r="C61" s="39"/>
      <c r="D61" s="39"/>
      <c r="E61" s="125"/>
      <c r="F61" s="125"/>
      <c r="H61" s="126">
        <f t="shared" si="1"/>
        <v>0</v>
      </c>
      <c r="J61" s="4">
        <f t="shared" si="2"/>
        <v>25.266200000000001</v>
      </c>
      <c r="K61" s="126">
        <f t="shared" si="0"/>
        <v>0</v>
      </c>
    </row>
    <row r="62" spans="1:11">
      <c r="A62" s="134">
        <v>13136</v>
      </c>
      <c r="B62" s="38" t="s">
        <v>128</v>
      </c>
      <c r="C62" s="39"/>
      <c r="D62" s="39"/>
      <c r="E62" s="125"/>
      <c r="F62" s="125"/>
      <c r="H62" s="126">
        <f t="shared" si="1"/>
        <v>0</v>
      </c>
      <c r="J62" s="4">
        <f t="shared" si="2"/>
        <v>25.266200000000001</v>
      </c>
      <c r="K62" s="126">
        <f t="shared" si="0"/>
        <v>0</v>
      </c>
    </row>
    <row r="63" spans="1:11">
      <c r="A63" s="37">
        <v>13141</v>
      </c>
      <c r="B63" s="131" t="s">
        <v>129</v>
      </c>
      <c r="C63" s="39"/>
      <c r="D63" s="39"/>
      <c r="E63" s="125"/>
      <c r="F63" s="125"/>
      <c r="H63" s="126">
        <f t="shared" si="1"/>
        <v>0</v>
      </c>
      <c r="J63" s="4">
        <f t="shared" si="2"/>
        <v>25.266200000000001</v>
      </c>
      <c r="K63" s="126">
        <f t="shared" si="0"/>
        <v>0</v>
      </c>
    </row>
    <row r="64" spans="1:11">
      <c r="A64" s="37">
        <v>13142</v>
      </c>
      <c r="B64" s="131" t="s">
        <v>130</v>
      </c>
      <c r="C64" s="39"/>
      <c r="D64" s="39"/>
      <c r="E64" s="125"/>
      <c r="F64" s="125"/>
      <c r="H64" s="126">
        <f t="shared" si="1"/>
        <v>0</v>
      </c>
      <c r="J64" s="4">
        <f t="shared" si="2"/>
        <v>25.266200000000001</v>
      </c>
      <c r="K64" s="126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5"/>
      <c r="F65" s="125"/>
      <c r="H65" s="126">
        <f t="shared" si="1"/>
        <v>0</v>
      </c>
      <c r="J65" s="4">
        <f t="shared" si="2"/>
        <v>25.266200000000001</v>
      </c>
      <c r="K65" s="126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5"/>
      <c r="F66" s="125"/>
      <c r="H66" s="126">
        <f t="shared" si="1"/>
        <v>0</v>
      </c>
      <c r="J66" s="4">
        <f t="shared" si="2"/>
        <v>25.266200000000001</v>
      </c>
      <c r="K66" s="126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5"/>
      <c r="F67" s="125"/>
      <c r="H67" s="126">
        <f t="shared" si="1"/>
        <v>0</v>
      </c>
      <c r="J67" s="4">
        <f t="shared" si="2"/>
        <v>25.266200000000001</v>
      </c>
      <c r="K67" s="126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5"/>
      <c r="F68" s="125"/>
      <c r="H68" s="126">
        <f t="shared" si="1"/>
        <v>0</v>
      </c>
      <c r="J68" s="4">
        <f t="shared" si="2"/>
        <v>25.266200000000001</v>
      </c>
      <c r="K68" s="126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5"/>
      <c r="F69" s="125"/>
      <c r="H69" s="126">
        <f t="shared" si="1"/>
        <v>0</v>
      </c>
      <c r="J69" s="4">
        <f t="shared" si="2"/>
        <v>25.266200000000001</v>
      </c>
      <c r="K69" s="126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125"/>
      <c r="F70" s="125"/>
      <c r="H70" s="126">
        <f t="shared" si="1"/>
        <v>0</v>
      </c>
      <c r="J70" s="4">
        <f t="shared" si="2"/>
        <v>25.266200000000001</v>
      </c>
      <c r="K70" s="126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125"/>
      <c r="F71" s="125"/>
      <c r="H71" s="126">
        <f t="shared" si="1"/>
        <v>0</v>
      </c>
      <c r="J71" s="4">
        <f t="shared" si="2"/>
        <v>25.266200000000001</v>
      </c>
      <c r="K71" s="126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125"/>
      <c r="F72" s="125"/>
      <c r="H72" s="126">
        <f t="shared" si="1"/>
        <v>0</v>
      </c>
      <c r="J72" s="4">
        <f t="shared" si="2"/>
        <v>25.266200000000001</v>
      </c>
      <c r="K72" s="126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5"/>
      <c r="F73" s="125"/>
      <c r="H73" s="126">
        <f t="shared" ref="H73:H138" si="4">ROUND(C73-D73+E73-F73,2)</f>
        <v>0</v>
      </c>
      <c r="J73" s="4">
        <f t="shared" ref="J73:J136" si="5">J72</f>
        <v>25.266200000000001</v>
      </c>
      <c r="K73" s="126">
        <f t="shared" si="3"/>
        <v>0</v>
      </c>
    </row>
    <row r="74" spans="1:11">
      <c r="A74" s="133">
        <v>13171</v>
      </c>
      <c r="B74" s="131" t="s">
        <v>140</v>
      </c>
      <c r="C74" s="39"/>
      <c r="D74" s="39"/>
      <c r="E74" s="125"/>
      <c r="F74" s="125"/>
      <c r="H74" s="126">
        <f t="shared" si="4"/>
        <v>0</v>
      </c>
      <c r="J74" s="4">
        <f t="shared" si="5"/>
        <v>25.266200000000001</v>
      </c>
      <c r="K74" s="126">
        <f t="shared" si="3"/>
        <v>0</v>
      </c>
    </row>
    <row r="75" spans="1:11">
      <c r="A75" s="133">
        <v>13172</v>
      </c>
      <c r="B75" s="131" t="s">
        <v>141</v>
      </c>
      <c r="C75" s="39"/>
      <c r="D75" s="39"/>
      <c r="E75" s="125"/>
      <c r="F75" s="125"/>
      <c r="H75" s="126">
        <f t="shared" si="4"/>
        <v>0</v>
      </c>
      <c r="J75" s="4">
        <f t="shared" si="5"/>
        <v>25.266200000000001</v>
      </c>
      <c r="K75" s="126">
        <f t="shared" si="3"/>
        <v>0</v>
      </c>
    </row>
    <row r="76" spans="1:11">
      <c r="A76" s="133">
        <v>13181</v>
      </c>
      <c r="B76" s="131" t="s">
        <v>478</v>
      </c>
      <c r="C76" s="39"/>
      <c r="D76" s="39"/>
      <c r="E76" s="125"/>
      <c r="F76" s="125"/>
      <c r="H76" s="126">
        <f t="shared" si="4"/>
        <v>0</v>
      </c>
      <c r="J76" s="4">
        <f t="shared" si="5"/>
        <v>25.266200000000001</v>
      </c>
      <c r="K76" s="126">
        <f t="shared" si="3"/>
        <v>0</v>
      </c>
    </row>
    <row r="77" spans="1:11">
      <c r="A77" s="133">
        <v>13182</v>
      </c>
      <c r="B77" s="131" t="s">
        <v>143</v>
      </c>
      <c r="C77" s="39"/>
      <c r="D77" s="39"/>
      <c r="E77" s="125"/>
      <c r="F77" s="125"/>
      <c r="H77" s="126">
        <f t="shared" si="4"/>
        <v>0</v>
      </c>
      <c r="J77" s="4">
        <f t="shared" si="5"/>
        <v>25.266200000000001</v>
      </c>
      <c r="K77" s="126">
        <f t="shared" si="3"/>
        <v>0</v>
      </c>
    </row>
    <row r="78" spans="1:11">
      <c r="A78" s="133">
        <v>13183</v>
      </c>
      <c r="B78" s="131" t="s">
        <v>144</v>
      </c>
      <c r="C78" s="39"/>
      <c r="D78" s="39"/>
      <c r="E78" s="125"/>
      <c r="F78" s="125"/>
      <c r="H78" s="126">
        <f t="shared" si="4"/>
        <v>0</v>
      </c>
      <c r="J78" s="4">
        <f t="shared" si="5"/>
        <v>25.266200000000001</v>
      </c>
      <c r="K78" s="126">
        <f t="shared" si="3"/>
        <v>0</v>
      </c>
    </row>
    <row r="79" spans="1:11">
      <c r="A79" s="133">
        <v>13191</v>
      </c>
      <c r="B79" s="131" t="s">
        <v>145</v>
      </c>
      <c r="C79" s="39"/>
      <c r="D79" s="39"/>
      <c r="E79" s="125"/>
      <c r="F79" s="125"/>
      <c r="H79" s="126">
        <f t="shared" si="4"/>
        <v>0</v>
      </c>
      <c r="J79" s="4">
        <f t="shared" si="5"/>
        <v>25.266200000000001</v>
      </c>
      <c r="K79" s="126">
        <f t="shared" si="3"/>
        <v>0</v>
      </c>
    </row>
    <row r="80" spans="1:11">
      <c r="A80" s="133">
        <v>13192</v>
      </c>
      <c r="B80" s="131" t="s">
        <v>146</v>
      </c>
      <c r="C80" s="39"/>
      <c r="D80" s="39"/>
      <c r="E80" s="125"/>
      <c r="F80" s="125"/>
      <c r="H80" s="126">
        <f t="shared" si="4"/>
        <v>0</v>
      </c>
      <c r="J80" s="4">
        <f t="shared" si="5"/>
        <v>25.266200000000001</v>
      </c>
      <c r="K80" s="126">
        <f t="shared" si="3"/>
        <v>0</v>
      </c>
    </row>
    <row r="81" spans="1:11">
      <c r="A81" s="133">
        <v>13193</v>
      </c>
      <c r="B81" s="131" t="s">
        <v>147</v>
      </c>
      <c r="C81" s="39"/>
      <c r="D81" s="39"/>
      <c r="E81" s="125"/>
      <c r="F81" s="125"/>
      <c r="H81" s="126">
        <f t="shared" si="4"/>
        <v>0</v>
      </c>
      <c r="J81" s="4">
        <f t="shared" si="5"/>
        <v>25.266200000000001</v>
      </c>
      <c r="K81" s="126">
        <f t="shared" si="3"/>
        <v>0</v>
      </c>
    </row>
    <row r="82" spans="1:11">
      <c r="A82" s="133">
        <v>13194</v>
      </c>
      <c r="B82" s="131" t="s">
        <v>148</v>
      </c>
      <c r="C82" s="39"/>
      <c r="D82" s="39"/>
      <c r="E82" s="125"/>
      <c r="F82" s="125"/>
      <c r="H82" s="126">
        <f t="shared" si="4"/>
        <v>0</v>
      </c>
      <c r="J82" s="4">
        <f t="shared" si="5"/>
        <v>25.266200000000001</v>
      </c>
      <c r="K82" s="126">
        <f t="shared" si="3"/>
        <v>0</v>
      </c>
    </row>
    <row r="83" spans="1:11">
      <c r="A83" s="133">
        <v>13195</v>
      </c>
      <c r="B83" s="131" t="s">
        <v>149</v>
      </c>
      <c r="C83" s="39"/>
      <c r="D83" s="39"/>
      <c r="E83" s="125"/>
      <c r="F83" s="125"/>
      <c r="H83" s="126">
        <f t="shared" si="4"/>
        <v>0</v>
      </c>
      <c r="J83" s="4">
        <f t="shared" si="5"/>
        <v>25.266200000000001</v>
      </c>
      <c r="K83" s="126">
        <f t="shared" si="3"/>
        <v>0</v>
      </c>
    </row>
    <row r="84" spans="1:11">
      <c r="A84" s="133">
        <v>13196</v>
      </c>
      <c r="B84" s="131" t="s">
        <v>150</v>
      </c>
      <c r="C84" s="39"/>
      <c r="D84" s="39"/>
      <c r="E84" s="125"/>
      <c r="F84" s="125"/>
      <c r="H84" s="126">
        <f t="shared" si="4"/>
        <v>0</v>
      </c>
      <c r="J84" s="4">
        <f t="shared" si="5"/>
        <v>25.266200000000001</v>
      </c>
      <c r="K84" s="126">
        <f t="shared" si="3"/>
        <v>0</v>
      </c>
    </row>
    <row r="85" spans="1:11">
      <c r="A85" s="133">
        <v>13201</v>
      </c>
      <c r="B85" s="131" t="s">
        <v>151</v>
      </c>
      <c r="C85" s="39"/>
      <c r="D85" s="39"/>
      <c r="E85" s="125"/>
      <c r="F85" s="125"/>
      <c r="H85" s="126">
        <f t="shared" si="4"/>
        <v>0</v>
      </c>
      <c r="J85" s="4">
        <f t="shared" si="5"/>
        <v>25.266200000000001</v>
      </c>
      <c r="K85" s="126">
        <f t="shared" si="3"/>
        <v>0</v>
      </c>
    </row>
    <row r="86" spans="1:11">
      <c r="A86" s="133">
        <v>13202</v>
      </c>
      <c r="B86" s="131" t="s">
        <v>152</v>
      </c>
      <c r="C86" s="39"/>
      <c r="D86" s="39"/>
      <c r="E86" s="125"/>
      <c r="F86" s="125"/>
      <c r="H86" s="126">
        <f t="shared" si="4"/>
        <v>0</v>
      </c>
      <c r="J86" s="4">
        <f t="shared" si="5"/>
        <v>25.266200000000001</v>
      </c>
      <c r="K86" s="126">
        <f t="shared" si="3"/>
        <v>0</v>
      </c>
    </row>
    <row r="87" spans="1:11">
      <c r="A87" s="133">
        <v>13203</v>
      </c>
      <c r="B87" s="131" t="s">
        <v>153</v>
      </c>
      <c r="C87" s="39"/>
      <c r="D87" s="39"/>
      <c r="E87" s="125"/>
      <c r="F87" s="125"/>
      <c r="H87" s="126">
        <f t="shared" si="4"/>
        <v>0</v>
      </c>
      <c r="J87" s="4">
        <f t="shared" si="5"/>
        <v>25.266200000000001</v>
      </c>
      <c r="K87" s="126">
        <f t="shared" si="3"/>
        <v>0</v>
      </c>
    </row>
    <row r="88" spans="1:11">
      <c r="A88" s="133">
        <v>13204</v>
      </c>
      <c r="B88" s="131" t="s">
        <v>154</v>
      </c>
      <c r="C88" s="39"/>
      <c r="D88" s="39"/>
      <c r="E88" s="125"/>
      <c r="F88" s="125"/>
      <c r="H88" s="126">
        <f t="shared" si="4"/>
        <v>0</v>
      </c>
      <c r="J88" s="4">
        <f t="shared" si="5"/>
        <v>25.266200000000001</v>
      </c>
      <c r="K88" s="126">
        <f t="shared" si="3"/>
        <v>0</v>
      </c>
    </row>
    <row r="89" spans="1:11">
      <c r="A89" s="133">
        <v>13205</v>
      </c>
      <c r="B89" s="131" t="s">
        <v>155</v>
      </c>
      <c r="C89" s="39"/>
      <c r="D89" s="39"/>
      <c r="E89" s="125"/>
      <c r="F89" s="125"/>
      <c r="H89" s="126">
        <f t="shared" si="4"/>
        <v>0</v>
      </c>
      <c r="J89" s="4">
        <f t="shared" si="5"/>
        <v>25.266200000000001</v>
      </c>
      <c r="K89" s="126">
        <f t="shared" si="3"/>
        <v>0</v>
      </c>
    </row>
    <row r="90" spans="1:11">
      <c r="A90" s="133">
        <v>13206</v>
      </c>
      <c r="B90" s="131" t="s">
        <v>156</v>
      </c>
      <c r="C90" s="39"/>
      <c r="D90" s="39"/>
      <c r="E90" s="125"/>
      <c r="F90" s="125"/>
      <c r="H90" s="126">
        <f t="shared" si="4"/>
        <v>0</v>
      </c>
      <c r="J90" s="4">
        <f t="shared" si="5"/>
        <v>25.266200000000001</v>
      </c>
      <c r="K90" s="126">
        <f t="shared" si="3"/>
        <v>0</v>
      </c>
    </row>
    <row r="91" spans="1:11">
      <c r="A91" s="133">
        <v>13211</v>
      </c>
      <c r="B91" s="131" t="s">
        <v>157</v>
      </c>
      <c r="C91" s="39"/>
      <c r="D91" s="39"/>
      <c r="E91" s="125"/>
      <c r="F91" s="125"/>
      <c r="H91" s="126">
        <f t="shared" si="4"/>
        <v>0</v>
      </c>
      <c r="J91" s="4">
        <f t="shared" si="5"/>
        <v>25.266200000000001</v>
      </c>
      <c r="K91" s="126">
        <f t="shared" si="3"/>
        <v>0</v>
      </c>
    </row>
    <row r="92" spans="1:11">
      <c r="A92" s="133">
        <v>13212</v>
      </c>
      <c r="B92" s="131" t="s">
        <v>158</v>
      </c>
      <c r="C92" s="39"/>
      <c r="D92" s="39"/>
      <c r="E92" s="125"/>
      <c r="F92" s="125"/>
      <c r="H92" s="126">
        <f t="shared" si="4"/>
        <v>0</v>
      </c>
      <c r="J92" s="4">
        <f t="shared" si="5"/>
        <v>25.266200000000001</v>
      </c>
      <c r="K92" s="126">
        <f t="shared" si="3"/>
        <v>0</v>
      </c>
    </row>
    <row r="93" spans="1:11">
      <c r="A93" s="133">
        <v>13213</v>
      </c>
      <c r="B93" s="131" t="s">
        <v>159</v>
      </c>
      <c r="C93" s="39"/>
      <c r="D93" s="39"/>
      <c r="E93" s="125"/>
      <c r="F93" s="125"/>
      <c r="H93" s="126">
        <f t="shared" si="4"/>
        <v>0</v>
      </c>
      <c r="J93" s="4">
        <f t="shared" si="5"/>
        <v>25.266200000000001</v>
      </c>
      <c r="K93" s="126">
        <f t="shared" si="3"/>
        <v>0</v>
      </c>
    </row>
    <row r="94" spans="1:11">
      <c r="A94" s="133">
        <v>13214</v>
      </c>
      <c r="B94" s="131" t="s">
        <v>160</v>
      </c>
      <c r="C94" s="39"/>
      <c r="D94" s="39"/>
      <c r="E94" s="125"/>
      <c r="F94" s="125"/>
      <c r="H94" s="126">
        <f t="shared" si="4"/>
        <v>0</v>
      </c>
      <c r="J94" s="4">
        <f t="shared" si="5"/>
        <v>25.266200000000001</v>
      </c>
      <c r="K94" s="126">
        <f t="shared" si="3"/>
        <v>0</v>
      </c>
    </row>
    <row r="95" spans="1:11">
      <c r="A95" s="133">
        <v>13215</v>
      </c>
      <c r="B95" s="131" t="s">
        <v>161</v>
      </c>
      <c r="C95" s="39"/>
      <c r="D95" s="39"/>
      <c r="E95" s="125"/>
      <c r="F95" s="125"/>
      <c r="H95" s="126">
        <f t="shared" si="4"/>
        <v>0</v>
      </c>
      <c r="J95" s="4">
        <f t="shared" si="5"/>
        <v>25.266200000000001</v>
      </c>
      <c r="K95" s="126">
        <f t="shared" si="3"/>
        <v>0</v>
      </c>
    </row>
    <row r="96" spans="1:11">
      <c r="A96" s="133">
        <v>13216</v>
      </c>
      <c r="B96" s="131" t="s">
        <v>162</v>
      </c>
      <c r="C96" s="39"/>
      <c r="D96" s="39"/>
      <c r="E96" s="125"/>
      <c r="F96" s="125"/>
      <c r="H96" s="126">
        <f t="shared" si="4"/>
        <v>0</v>
      </c>
      <c r="J96" s="4">
        <f t="shared" si="5"/>
        <v>25.266200000000001</v>
      </c>
      <c r="K96" s="126">
        <f t="shared" si="3"/>
        <v>0</v>
      </c>
    </row>
    <row r="97" spans="1:11">
      <c r="A97" s="133">
        <v>13217</v>
      </c>
      <c r="B97" s="131" t="s">
        <v>163</v>
      </c>
      <c r="C97" s="39"/>
      <c r="D97" s="39"/>
      <c r="E97" s="125"/>
      <c r="F97" s="125"/>
      <c r="H97" s="126">
        <f t="shared" si="4"/>
        <v>0</v>
      </c>
      <c r="J97" s="4">
        <f t="shared" si="5"/>
        <v>25.266200000000001</v>
      </c>
      <c r="K97" s="126">
        <f t="shared" si="3"/>
        <v>0</v>
      </c>
    </row>
    <row r="98" spans="1:11">
      <c r="A98" s="133">
        <v>13221</v>
      </c>
      <c r="B98" s="131" t="s">
        <v>164</v>
      </c>
      <c r="C98" s="39"/>
      <c r="D98" s="39"/>
      <c r="E98" s="125"/>
      <c r="F98" s="125"/>
      <c r="H98" s="126">
        <f t="shared" si="4"/>
        <v>0</v>
      </c>
      <c r="J98" s="4">
        <f t="shared" si="5"/>
        <v>25.266200000000001</v>
      </c>
      <c r="K98" s="126">
        <f t="shared" si="3"/>
        <v>0</v>
      </c>
    </row>
    <row r="99" spans="1:11">
      <c r="A99" s="133">
        <v>13231</v>
      </c>
      <c r="B99" s="131" t="s">
        <v>479</v>
      </c>
      <c r="C99" s="39"/>
      <c r="D99" s="39"/>
      <c r="E99" s="125"/>
      <c r="F99" s="125"/>
      <c r="H99" s="126">
        <f t="shared" si="4"/>
        <v>0</v>
      </c>
      <c r="J99" s="4">
        <f t="shared" si="5"/>
        <v>25.266200000000001</v>
      </c>
      <c r="K99" s="126">
        <f t="shared" si="3"/>
        <v>0</v>
      </c>
    </row>
    <row r="100" spans="1:11">
      <c r="A100" s="134">
        <v>13232</v>
      </c>
      <c r="B100" s="38" t="s">
        <v>166</v>
      </c>
      <c r="C100" s="39"/>
      <c r="D100" s="39"/>
      <c r="E100" s="125"/>
      <c r="F100" s="125"/>
      <c r="H100" s="126">
        <f t="shared" si="4"/>
        <v>0</v>
      </c>
      <c r="J100" s="4">
        <f t="shared" si="5"/>
        <v>25.266200000000001</v>
      </c>
      <c r="K100" s="126">
        <f t="shared" si="3"/>
        <v>0</v>
      </c>
    </row>
    <row r="101" spans="1:11">
      <c r="A101" s="133">
        <v>13241</v>
      </c>
      <c r="B101" s="131" t="s">
        <v>167</v>
      </c>
      <c r="C101" s="39"/>
      <c r="D101" s="39"/>
      <c r="E101" s="125"/>
      <c r="F101" s="125"/>
      <c r="H101" s="126">
        <f t="shared" si="4"/>
        <v>0</v>
      </c>
      <c r="J101" s="4">
        <f t="shared" si="5"/>
        <v>25.266200000000001</v>
      </c>
      <c r="K101" s="126">
        <f t="shared" si="3"/>
        <v>0</v>
      </c>
    </row>
    <row r="102" spans="1:11">
      <c r="A102" s="133">
        <v>13242</v>
      </c>
      <c r="B102" s="131" t="s">
        <v>480</v>
      </c>
      <c r="C102" s="39"/>
      <c r="D102" s="39"/>
      <c r="E102" s="125"/>
      <c r="F102" s="125"/>
      <c r="H102" s="126">
        <f t="shared" si="4"/>
        <v>0</v>
      </c>
      <c r="J102" s="4">
        <f t="shared" si="5"/>
        <v>25.266200000000001</v>
      </c>
      <c r="K102" s="126">
        <f t="shared" si="3"/>
        <v>0</v>
      </c>
    </row>
    <row r="103" spans="1:11">
      <c r="A103" s="133">
        <v>13243</v>
      </c>
      <c r="B103" s="131" t="s">
        <v>169</v>
      </c>
      <c r="C103" s="39"/>
      <c r="D103" s="39"/>
      <c r="E103" s="125"/>
      <c r="F103" s="125"/>
      <c r="H103" s="126">
        <f t="shared" si="4"/>
        <v>0</v>
      </c>
      <c r="J103" s="4">
        <f t="shared" si="5"/>
        <v>25.266200000000001</v>
      </c>
      <c r="K103" s="126">
        <f t="shared" si="3"/>
        <v>0</v>
      </c>
    </row>
    <row r="104" spans="1:11">
      <c r="A104" s="135">
        <v>13251</v>
      </c>
      <c r="B104" s="38" t="s">
        <v>170</v>
      </c>
      <c r="C104" s="39"/>
      <c r="D104" s="39"/>
      <c r="E104" s="125"/>
      <c r="F104" s="125"/>
      <c r="H104" s="126">
        <f t="shared" si="4"/>
        <v>0</v>
      </c>
      <c r="J104" s="4">
        <f t="shared" si="5"/>
        <v>25.266200000000001</v>
      </c>
      <c r="K104" s="126">
        <f t="shared" si="3"/>
        <v>0</v>
      </c>
    </row>
    <row r="105" spans="1:11">
      <c r="A105" s="135">
        <v>13252</v>
      </c>
      <c r="B105" s="38" t="s">
        <v>171</v>
      </c>
      <c r="C105" s="39"/>
      <c r="D105" s="39"/>
      <c r="E105" s="125"/>
      <c r="F105" s="125"/>
      <c r="H105" s="126">
        <f t="shared" si="4"/>
        <v>0</v>
      </c>
      <c r="J105" s="4">
        <f t="shared" si="5"/>
        <v>25.266200000000001</v>
      </c>
      <c r="K105" s="126">
        <f t="shared" si="3"/>
        <v>0</v>
      </c>
    </row>
    <row r="106" spans="1:11">
      <c r="A106" s="135">
        <v>13253</v>
      </c>
      <c r="B106" s="38" t="s">
        <v>172</v>
      </c>
      <c r="C106" s="39"/>
      <c r="D106" s="39"/>
      <c r="E106" s="125"/>
      <c r="F106" s="125"/>
      <c r="H106" s="126">
        <f t="shared" si="4"/>
        <v>0</v>
      </c>
      <c r="J106" s="4">
        <f t="shared" si="5"/>
        <v>25.266200000000001</v>
      </c>
      <c r="K106" s="126">
        <f t="shared" si="3"/>
        <v>0</v>
      </c>
    </row>
    <row r="107" spans="1:11">
      <c r="A107" s="135">
        <v>13254</v>
      </c>
      <c r="B107" s="38" t="s">
        <v>173</v>
      </c>
      <c r="C107" s="39"/>
      <c r="D107" s="39"/>
      <c r="E107" s="125"/>
      <c r="F107" s="125"/>
      <c r="H107" s="126">
        <f t="shared" si="4"/>
        <v>0</v>
      </c>
      <c r="J107" s="4">
        <f t="shared" si="5"/>
        <v>25.266200000000001</v>
      </c>
      <c r="K107" s="126">
        <f t="shared" si="3"/>
        <v>0</v>
      </c>
    </row>
    <row r="108" spans="1:11">
      <c r="A108" s="134">
        <v>13261</v>
      </c>
      <c r="B108" s="38" t="s">
        <v>174</v>
      </c>
      <c r="C108" s="39"/>
      <c r="D108" s="39"/>
      <c r="E108" s="125"/>
      <c r="F108" s="125"/>
      <c r="H108" s="126">
        <f>ROUND(C108-D108+E108-F108,2)</f>
        <v>0</v>
      </c>
      <c r="J108" s="4">
        <f t="shared" si="5"/>
        <v>25.266200000000001</v>
      </c>
      <c r="K108" s="126">
        <f t="shared" si="3"/>
        <v>0</v>
      </c>
    </row>
    <row r="109" spans="1:11">
      <c r="A109" s="133">
        <v>13501</v>
      </c>
      <c r="B109" s="38" t="s">
        <v>176</v>
      </c>
      <c r="C109" s="39">
        <v>1948471</v>
      </c>
      <c r="D109" s="39"/>
      <c r="E109" s="125"/>
      <c r="F109" s="125"/>
      <c r="H109" s="126">
        <f t="shared" si="4"/>
        <v>1948471</v>
      </c>
      <c r="J109" s="4">
        <f t="shared" si="5"/>
        <v>25.266200000000001</v>
      </c>
      <c r="K109" s="126">
        <f t="shared" si="3"/>
        <v>49230457.979999997</v>
      </c>
    </row>
    <row r="110" spans="1:11">
      <c r="A110" s="133">
        <v>13502</v>
      </c>
      <c r="B110" s="38" t="s">
        <v>177</v>
      </c>
      <c r="C110" s="39"/>
      <c r="D110" s="39"/>
      <c r="E110" s="125"/>
      <c r="F110" s="125"/>
      <c r="H110" s="126">
        <f t="shared" si="4"/>
        <v>0</v>
      </c>
      <c r="J110" s="4">
        <f t="shared" si="5"/>
        <v>25.266200000000001</v>
      </c>
      <c r="K110" s="126">
        <f t="shared" si="3"/>
        <v>0</v>
      </c>
    </row>
    <row r="111" spans="1:11">
      <c r="A111" s="133">
        <v>13503</v>
      </c>
      <c r="B111" s="38" t="s">
        <v>178</v>
      </c>
      <c r="C111" s="39"/>
      <c r="D111" s="39"/>
      <c r="E111" s="125"/>
      <c r="F111" s="125"/>
      <c r="H111" s="126">
        <f t="shared" si="4"/>
        <v>0</v>
      </c>
      <c r="J111" s="4">
        <f t="shared" si="5"/>
        <v>25.266200000000001</v>
      </c>
      <c r="K111" s="126">
        <f t="shared" si="3"/>
        <v>0</v>
      </c>
    </row>
    <row r="112" spans="1:11">
      <c r="A112" s="133">
        <v>13601</v>
      </c>
      <c r="B112" s="38" t="s">
        <v>175</v>
      </c>
      <c r="C112" s="39"/>
      <c r="D112" s="39"/>
      <c r="E112" s="125"/>
      <c r="F112" s="125"/>
      <c r="H112" s="126">
        <f t="shared" si="4"/>
        <v>0</v>
      </c>
      <c r="J112" s="4">
        <f t="shared" si="5"/>
        <v>25.266200000000001</v>
      </c>
      <c r="K112" s="126">
        <f t="shared" si="3"/>
        <v>0</v>
      </c>
    </row>
    <row r="113" spans="1:11">
      <c r="A113" s="133">
        <v>14101</v>
      </c>
      <c r="B113" s="131" t="s">
        <v>179</v>
      </c>
      <c r="C113" s="39">
        <v>215518</v>
      </c>
      <c r="D113" s="39"/>
      <c r="E113" s="125"/>
      <c r="F113" s="125"/>
      <c r="H113" s="126">
        <f t="shared" si="4"/>
        <v>215518</v>
      </c>
      <c r="J113" s="4">
        <f t="shared" si="5"/>
        <v>25.266200000000001</v>
      </c>
      <c r="K113" s="126">
        <f t="shared" si="3"/>
        <v>5445320.8899999997</v>
      </c>
    </row>
    <row r="114" spans="1:11">
      <c r="A114" s="133">
        <v>14102</v>
      </c>
      <c r="B114" s="131" t="s">
        <v>180</v>
      </c>
      <c r="C114" s="39">
        <v>696310.75</v>
      </c>
      <c r="D114" s="39"/>
      <c r="E114" s="125"/>
      <c r="F114" s="125"/>
      <c r="H114" s="126">
        <f t="shared" si="4"/>
        <v>696310.75</v>
      </c>
      <c r="J114" s="4">
        <f t="shared" si="5"/>
        <v>25.266200000000001</v>
      </c>
      <c r="K114" s="126">
        <f t="shared" si="3"/>
        <v>17593126.670000002</v>
      </c>
    </row>
    <row r="115" spans="1:11">
      <c r="A115" s="136">
        <v>14103</v>
      </c>
      <c r="B115" s="137" t="s">
        <v>481</v>
      </c>
      <c r="C115" s="129"/>
      <c r="D115" s="129"/>
      <c r="E115" s="129"/>
      <c r="F115" s="129"/>
      <c r="G115" s="130"/>
      <c r="H115" s="130">
        <f t="shared" si="4"/>
        <v>0</v>
      </c>
      <c r="J115" s="4">
        <f t="shared" si="5"/>
        <v>25.266200000000001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39">
        <v>131530.69</v>
      </c>
      <c r="D116" s="39"/>
      <c r="E116" s="125"/>
      <c r="F116" s="125"/>
      <c r="H116" s="126">
        <f t="shared" si="4"/>
        <v>131530.69</v>
      </c>
      <c r="J116" s="4">
        <f t="shared" si="5"/>
        <v>25.266200000000001</v>
      </c>
      <c r="K116" s="126">
        <f t="shared" si="3"/>
        <v>3323280.72</v>
      </c>
    </row>
    <row r="117" spans="1:11">
      <c r="A117" s="133">
        <v>15001</v>
      </c>
      <c r="B117" s="38" t="s">
        <v>182</v>
      </c>
      <c r="C117" s="39"/>
      <c r="D117" s="39"/>
      <c r="E117" s="125"/>
      <c r="F117" s="125"/>
      <c r="H117" s="126">
        <f t="shared" si="4"/>
        <v>0</v>
      </c>
      <c r="J117" s="4">
        <f t="shared" si="5"/>
        <v>25.266200000000001</v>
      </c>
      <c r="K117" s="126">
        <f t="shared" si="3"/>
        <v>0</v>
      </c>
    </row>
    <row r="118" spans="1:11">
      <c r="A118" s="133">
        <v>15002</v>
      </c>
      <c r="B118" s="38" t="s">
        <v>183</v>
      </c>
      <c r="C118" s="39"/>
      <c r="D118" s="39"/>
      <c r="E118" s="125"/>
      <c r="F118" s="125"/>
      <c r="H118" s="126">
        <f t="shared" si="4"/>
        <v>0</v>
      </c>
      <c r="J118" s="4">
        <f t="shared" si="5"/>
        <v>25.266200000000001</v>
      </c>
      <c r="K118" s="126">
        <f t="shared" si="3"/>
        <v>0</v>
      </c>
    </row>
    <row r="119" spans="1:11">
      <c r="A119" s="133">
        <v>15003</v>
      </c>
      <c r="B119" s="38" t="s">
        <v>184</v>
      </c>
      <c r="C119" s="39"/>
      <c r="D119" s="39"/>
      <c r="E119" s="125"/>
      <c r="F119" s="125"/>
      <c r="H119" s="126">
        <f t="shared" si="4"/>
        <v>0</v>
      </c>
      <c r="J119" s="4">
        <f t="shared" si="5"/>
        <v>25.266200000000001</v>
      </c>
      <c r="K119" s="126">
        <f t="shared" si="3"/>
        <v>0</v>
      </c>
    </row>
    <row r="120" spans="1:11">
      <c r="A120" s="133">
        <v>15004</v>
      </c>
      <c r="B120" s="38" t="s">
        <v>243</v>
      </c>
      <c r="C120" s="39">
        <v>68735.31</v>
      </c>
      <c r="D120" s="39"/>
      <c r="E120" s="125"/>
      <c r="F120" s="125"/>
      <c r="H120" s="126">
        <f t="shared" si="4"/>
        <v>68735.31</v>
      </c>
      <c r="J120" s="4">
        <f t="shared" si="5"/>
        <v>25.266200000000001</v>
      </c>
      <c r="K120" s="126">
        <f t="shared" si="3"/>
        <v>1736680.09</v>
      </c>
    </row>
    <row r="121" spans="1:11">
      <c r="A121" s="133">
        <v>15005</v>
      </c>
      <c r="B121" s="38" t="s">
        <v>185</v>
      </c>
      <c r="C121" s="39">
        <v>26273.33</v>
      </c>
      <c r="D121" s="39"/>
      <c r="E121" s="125"/>
      <c r="F121" s="125"/>
      <c r="H121" s="126">
        <f t="shared" si="4"/>
        <v>26273.33</v>
      </c>
      <c r="J121" s="4">
        <f t="shared" si="5"/>
        <v>25.266200000000001</v>
      </c>
      <c r="K121" s="126">
        <f t="shared" si="3"/>
        <v>663827.21</v>
      </c>
    </row>
    <row r="122" spans="1:11">
      <c r="A122" s="133">
        <v>15006</v>
      </c>
      <c r="B122" s="38" t="s">
        <v>218</v>
      </c>
      <c r="C122" s="39"/>
      <c r="D122" s="39"/>
      <c r="E122" s="125"/>
      <c r="F122" s="125"/>
      <c r="H122" s="126">
        <f t="shared" si="4"/>
        <v>0</v>
      </c>
      <c r="J122" s="4">
        <f t="shared" si="5"/>
        <v>25.266200000000001</v>
      </c>
      <c r="K122" s="126">
        <f t="shared" si="3"/>
        <v>0</v>
      </c>
    </row>
    <row r="123" spans="1:11">
      <c r="A123" s="133">
        <v>15007</v>
      </c>
      <c r="B123" s="38" t="s">
        <v>186</v>
      </c>
      <c r="C123" s="39"/>
      <c r="D123" s="39"/>
      <c r="E123" s="125"/>
      <c r="F123" s="125"/>
      <c r="H123" s="126">
        <f t="shared" si="4"/>
        <v>0</v>
      </c>
      <c r="J123" s="4">
        <f t="shared" si="5"/>
        <v>25.266200000000001</v>
      </c>
      <c r="K123" s="126">
        <f t="shared" si="3"/>
        <v>0</v>
      </c>
    </row>
    <row r="124" spans="1:11">
      <c r="A124" s="133">
        <v>15008</v>
      </c>
      <c r="B124" s="38" t="s">
        <v>187</v>
      </c>
      <c r="C124" s="39"/>
      <c r="D124" s="39"/>
      <c r="E124" s="125"/>
      <c r="F124" s="125"/>
      <c r="H124" s="126">
        <f t="shared" si="4"/>
        <v>0</v>
      </c>
      <c r="J124" s="4">
        <f t="shared" si="5"/>
        <v>25.266200000000001</v>
      </c>
      <c r="K124" s="126">
        <f t="shared" si="3"/>
        <v>0</v>
      </c>
    </row>
    <row r="125" spans="1:11">
      <c r="A125" s="133">
        <v>15009</v>
      </c>
      <c r="B125" s="38" t="s">
        <v>245</v>
      </c>
      <c r="C125" s="39"/>
      <c r="D125" s="39"/>
      <c r="E125" s="125"/>
      <c r="F125" s="125"/>
      <c r="H125" s="126">
        <f t="shared" si="4"/>
        <v>0</v>
      </c>
      <c r="J125" s="4">
        <f t="shared" si="5"/>
        <v>25.266200000000001</v>
      </c>
      <c r="K125" s="126">
        <f t="shared" si="3"/>
        <v>0</v>
      </c>
    </row>
    <row r="126" spans="1:11">
      <c r="A126" s="133">
        <v>15010</v>
      </c>
      <c r="B126" s="38" t="s">
        <v>219</v>
      </c>
      <c r="C126" s="39"/>
      <c r="D126" s="39"/>
      <c r="E126" s="125"/>
      <c r="F126" s="125"/>
      <c r="H126" s="126">
        <f t="shared" si="4"/>
        <v>0</v>
      </c>
      <c r="J126" s="4">
        <f t="shared" si="5"/>
        <v>25.266200000000001</v>
      </c>
      <c r="K126" s="126">
        <f t="shared" si="3"/>
        <v>0</v>
      </c>
    </row>
    <row r="127" spans="1:11">
      <c r="A127" s="133">
        <v>15011</v>
      </c>
      <c r="B127" s="38" t="s">
        <v>220</v>
      </c>
      <c r="C127" s="39"/>
      <c r="D127" s="39"/>
      <c r="E127" s="125"/>
      <c r="F127" s="125"/>
      <c r="H127" s="126">
        <f t="shared" si="4"/>
        <v>0</v>
      </c>
      <c r="J127" s="4">
        <f t="shared" si="5"/>
        <v>25.266200000000001</v>
      </c>
      <c r="K127" s="126">
        <f t="shared" si="3"/>
        <v>0</v>
      </c>
    </row>
    <row r="128" spans="1:11">
      <c r="A128" s="133">
        <v>15012</v>
      </c>
      <c r="B128" s="38" t="s">
        <v>221</v>
      </c>
      <c r="C128" s="39"/>
      <c r="D128" s="39"/>
      <c r="E128" s="125"/>
      <c r="F128" s="125"/>
      <c r="H128" s="126">
        <f t="shared" si="4"/>
        <v>0</v>
      </c>
      <c r="J128" s="4">
        <f t="shared" si="5"/>
        <v>25.266200000000001</v>
      </c>
      <c r="K128" s="126">
        <f t="shared" si="3"/>
        <v>0</v>
      </c>
    </row>
    <row r="129" spans="1:11">
      <c r="A129" s="133">
        <v>15013</v>
      </c>
      <c r="B129" s="38" t="s">
        <v>244</v>
      </c>
      <c r="C129" s="39">
        <f>39534.91+79702.7</f>
        <v>119237.61</v>
      </c>
      <c r="D129" s="39"/>
      <c r="E129" s="125"/>
      <c r="F129" s="125">
        <v>79702.7</v>
      </c>
      <c r="H129" s="126">
        <f t="shared" si="4"/>
        <v>39534.910000000003</v>
      </c>
      <c r="J129" s="4">
        <f t="shared" si="5"/>
        <v>25.266200000000001</v>
      </c>
      <c r="K129" s="126">
        <f t="shared" si="3"/>
        <v>998896.94</v>
      </c>
    </row>
    <row r="130" spans="1:11">
      <c r="A130" s="133">
        <v>15014</v>
      </c>
      <c r="B130" s="38" t="s">
        <v>188</v>
      </c>
      <c r="C130" s="39"/>
      <c r="D130" s="39"/>
      <c r="E130" s="125"/>
      <c r="F130" s="125"/>
      <c r="H130" s="126">
        <f t="shared" si="4"/>
        <v>0</v>
      </c>
      <c r="J130" s="4">
        <f t="shared" si="5"/>
        <v>25.266200000000001</v>
      </c>
      <c r="K130" s="126">
        <f t="shared" si="3"/>
        <v>0</v>
      </c>
    </row>
    <row r="131" spans="1:11">
      <c r="A131" s="133">
        <v>15015</v>
      </c>
      <c r="B131" s="38" t="s">
        <v>189</v>
      </c>
      <c r="C131" s="39"/>
      <c r="D131" s="39"/>
      <c r="E131" s="125"/>
      <c r="F131" s="125"/>
      <c r="H131" s="126">
        <f t="shared" si="4"/>
        <v>0</v>
      </c>
      <c r="J131" s="4">
        <f t="shared" si="5"/>
        <v>25.266200000000001</v>
      </c>
      <c r="K131" s="126">
        <f t="shared" si="3"/>
        <v>0</v>
      </c>
    </row>
    <row r="132" spans="1:11">
      <c r="A132" s="136">
        <v>15016</v>
      </c>
      <c r="B132" s="128" t="s">
        <v>241</v>
      </c>
      <c r="C132" s="192">
        <v>88072.85</v>
      </c>
      <c r="D132" s="192"/>
      <c r="E132" s="129">
        <v>16706.939999999988</v>
      </c>
      <c r="F132" s="129"/>
      <c r="G132" s="130"/>
      <c r="H132" s="130">
        <f t="shared" si="4"/>
        <v>104779.79</v>
      </c>
      <c r="J132" s="4">
        <f t="shared" si="5"/>
        <v>25.266200000000001</v>
      </c>
      <c r="K132" s="130">
        <f t="shared" si="3"/>
        <v>2647387.13</v>
      </c>
    </row>
    <row r="133" spans="1:11">
      <c r="A133" s="135">
        <v>15017</v>
      </c>
      <c r="B133" s="138" t="s">
        <v>222</v>
      </c>
      <c r="C133" s="39"/>
      <c r="D133" s="39"/>
      <c r="E133" s="125"/>
      <c r="F133" s="125"/>
      <c r="H133" s="126">
        <f t="shared" si="4"/>
        <v>0</v>
      </c>
      <c r="J133" s="4">
        <f t="shared" si="5"/>
        <v>25.266200000000001</v>
      </c>
      <c r="K133" s="126">
        <f t="shared" si="3"/>
        <v>0</v>
      </c>
    </row>
    <row r="134" spans="1:11">
      <c r="A134" s="135">
        <v>15018</v>
      </c>
      <c r="B134" s="138" t="s">
        <v>223</v>
      </c>
      <c r="C134" s="39"/>
      <c r="D134" s="39"/>
      <c r="E134" s="125"/>
      <c r="F134" s="125"/>
      <c r="H134" s="126">
        <f t="shared" si="4"/>
        <v>0</v>
      </c>
      <c r="J134" s="4">
        <f t="shared" si="5"/>
        <v>25.266200000000001</v>
      </c>
      <c r="K134" s="126">
        <f t="shared" si="3"/>
        <v>0</v>
      </c>
    </row>
    <row r="135" spans="1:11">
      <c r="A135" s="139"/>
      <c r="B135" s="140" t="s">
        <v>482</v>
      </c>
      <c r="C135" s="39"/>
      <c r="D135" s="39"/>
      <c r="E135" s="125"/>
      <c r="F135" s="125"/>
      <c r="H135" s="126">
        <f t="shared" si="4"/>
        <v>0</v>
      </c>
      <c r="J135" s="4">
        <f t="shared" si="5"/>
        <v>25.266200000000001</v>
      </c>
      <c r="K135" s="126">
        <f t="shared" si="3"/>
        <v>0</v>
      </c>
    </row>
    <row r="136" spans="1:11">
      <c r="A136" s="133">
        <v>15101</v>
      </c>
      <c r="B136" s="38" t="s">
        <v>207</v>
      </c>
      <c r="C136" s="39"/>
      <c r="D136" s="39"/>
      <c r="E136" s="125"/>
      <c r="F136" s="125"/>
      <c r="H136" s="126">
        <f t="shared" si="4"/>
        <v>0</v>
      </c>
      <c r="J136" s="4">
        <f t="shared" si="5"/>
        <v>25.266200000000001</v>
      </c>
      <c r="K136" s="126">
        <f t="shared" ref="K136:K199" si="6">ROUND(H136*J136,2)</f>
        <v>0</v>
      </c>
    </row>
    <row r="137" spans="1:11">
      <c r="A137" s="133">
        <v>15102</v>
      </c>
      <c r="B137" s="38" t="s">
        <v>208</v>
      </c>
      <c r="C137" s="39"/>
      <c r="D137" s="39"/>
      <c r="E137" s="125"/>
      <c r="F137" s="125"/>
      <c r="H137" s="126">
        <f t="shared" si="4"/>
        <v>0</v>
      </c>
      <c r="J137" s="4">
        <f t="shared" ref="J137:J200" si="7">J136</f>
        <v>25.266200000000001</v>
      </c>
      <c r="K137" s="126">
        <f t="shared" si="6"/>
        <v>0</v>
      </c>
    </row>
    <row r="138" spans="1:11">
      <c r="A138" s="133">
        <v>15103</v>
      </c>
      <c r="B138" s="38" t="s">
        <v>209</v>
      </c>
      <c r="C138" s="39"/>
      <c r="D138" s="39"/>
      <c r="E138" s="125"/>
      <c r="F138" s="125"/>
      <c r="H138" s="126">
        <f t="shared" si="4"/>
        <v>0</v>
      </c>
      <c r="J138" s="4">
        <f t="shared" si="7"/>
        <v>25.266200000000001</v>
      </c>
      <c r="K138" s="126">
        <f t="shared" si="6"/>
        <v>0</v>
      </c>
    </row>
    <row r="139" spans="1:11">
      <c r="A139" s="133">
        <v>15104</v>
      </c>
      <c r="B139" s="38" t="s">
        <v>210</v>
      </c>
      <c r="C139" s="39"/>
      <c r="D139" s="39"/>
      <c r="E139" s="125"/>
      <c r="F139" s="125"/>
      <c r="H139" s="126">
        <f t="shared" ref="H139:H202" si="8">ROUND(C139-D139+E139-F139,2)</f>
        <v>0</v>
      </c>
      <c r="J139" s="4">
        <f t="shared" si="7"/>
        <v>25.266200000000001</v>
      </c>
      <c r="K139" s="126">
        <f t="shared" si="6"/>
        <v>0</v>
      </c>
    </row>
    <row r="140" spans="1:11">
      <c r="A140" s="133">
        <v>15105</v>
      </c>
      <c r="B140" s="38" t="s">
        <v>211</v>
      </c>
      <c r="C140" s="39"/>
      <c r="D140" s="39"/>
      <c r="E140" s="125"/>
      <c r="F140" s="125"/>
      <c r="H140" s="126">
        <f t="shared" si="8"/>
        <v>0</v>
      </c>
      <c r="J140" s="4">
        <f t="shared" si="7"/>
        <v>25.266200000000001</v>
      </c>
      <c r="K140" s="126">
        <f t="shared" si="6"/>
        <v>0</v>
      </c>
    </row>
    <row r="141" spans="1:11">
      <c r="A141" s="133">
        <v>15106</v>
      </c>
      <c r="B141" s="38" t="s">
        <v>212</v>
      </c>
      <c r="C141" s="39"/>
      <c r="D141" s="39"/>
      <c r="E141" s="125"/>
      <c r="F141" s="125"/>
      <c r="H141" s="126">
        <f t="shared" si="8"/>
        <v>0</v>
      </c>
      <c r="J141" s="4">
        <f t="shared" si="7"/>
        <v>25.266200000000001</v>
      </c>
      <c r="K141" s="126">
        <f t="shared" si="6"/>
        <v>0</v>
      </c>
    </row>
    <row r="142" spans="1:11">
      <c r="A142" s="133">
        <v>15107</v>
      </c>
      <c r="B142" s="38" t="s">
        <v>213</v>
      </c>
      <c r="C142" s="39"/>
      <c r="D142" s="39"/>
      <c r="E142" s="125"/>
      <c r="F142" s="125"/>
      <c r="H142" s="126">
        <f t="shared" si="8"/>
        <v>0</v>
      </c>
      <c r="J142" s="4">
        <f t="shared" si="7"/>
        <v>25.266200000000001</v>
      </c>
      <c r="K142" s="126">
        <f t="shared" si="6"/>
        <v>0</v>
      </c>
    </row>
    <row r="143" spans="1:11">
      <c r="A143" s="133">
        <v>15108</v>
      </c>
      <c r="B143" s="38" t="s">
        <v>214</v>
      </c>
      <c r="C143" s="39"/>
      <c r="D143" s="39"/>
      <c r="E143" s="125"/>
      <c r="F143" s="125"/>
      <c r="H143" s="126">
        <f t="shared" si="8"/>
        <v>0</v>
      </c>
      <c r="J143" s="4">
        <f t="shared" si="7"/>
        <v>25.266200000000001</v>
      </c>
      <c r="K143" s="126">
        <f t="shared" si="6"/>
        <v>0</v>
      </c>
    </row>
    <row r="144" spans="1:11">
      <c r="A144" s="133">
        <v>15109</v>
      </c>
      <c r="B144" s="38" t="s">
        <v>215</v>
      </c>
      <c r="C144" s="39"/>
      <c r="D144" s="39"/>
      <c r="E144" s="125"/>
      <c r="F144" s="125"/>
      <c r="H144" s="126">
        <f t="shared" si="8"/>
        <v>0</v>
      </c>
      <c r="J144" s="4">
        <f t="shared" si="7"/>
        <v>25.266200000000001</v>
      </c>
      <c r="K144" s="126">
        <f t="shared" si="6"/>
        <v>0</v>
      </c>
    </row>
    <row r="145" spans="1:11">
      <c r="A145" s="133">
        <v>15110</v>
      </c>
      <c r="B145" s="38" t="s">
        <v>190</v>
      </c>
      <c r="C145" s="39"/>
      <c r="D145" s="39"/>
      <c r="E145" s="125"/>
      <c r="F145" s="125"/>
      <c r="H145" s="126">
        <f t="shared" si="8"/>
        <v>0</v>
      </c>
      <c r="J145" s="4">
        <f t="shared" si="7"/>
        <v>25.266200000000001</v>
      </c>
      <c r="K145" s="126">
        <f t="shared" si="6"/>
        <v>0</v>
      </c>
    </row>
    <row r="146" spans="1:11">
      <c r="A146" s="133">
        <v>15111</v>
      </c>
      <c r="B146" s="38" t="s">
        <v>191</v>
      </c>
      <c r="C146" s="39"/>
      <c r="D146" s="39"/>
      <c r="E146" s="125"/>
      <c r="F146" s="125"/>
      <c r="H146" s="126">
        <f t="shared" si="8"/>
        <v>0</v>
      </c>
      <c r="J146" s="4">
        <f t="shared" si="7"/>
        <v>25.266200000000001</v>
      </c>
      <c r="K146" s="126">
        <f t="shared" si="6"/>
        <v>0</v>
      </c>
    </row>
    <row r="147" spans="1:11">
      <c r="A147" s="133">
        <v>15112</v>
      </c>
      <c r="B147" s="38" t="s">
        <v>192</v>
      </c>
      <c r="C147" s="39"/>
      <c r="D147" s="39"/>
      <c r="E147" s="125"/>
      <c r="F147" s="125"/>
      <c r="H147" s="126">
        <f t="shared" si="8"/>
        <v>0</v>
      </c>
      <c r="J147" s="4">
        <f t="shared" si="7"/>
        <v>25.266200000000001</v>
      </c>
      <c r="K147" s="126">
        <f t="shared" si="6"/>
        <v>0</v>
      </c>
    </row>
    <row r="148" spans="1:11">
      <c r="A148" s="133">
        <v>15113</v>
      </c>
      <c r="B148" s="38" t="s">
        <v>193</v>
      </c>
      <c r="C148" s="39"/>
      <c r="D148" s="39"/>
      <c r="E148" s="125"/>
      <c r="F148" s="125"/>
      <c r="H148" s="126">
        <f t="shared" si="8"/>
        <v>0</v>
      </c>
      <c r="J148" s="4">
        <f t="shared" si="7"/>
        <v>25.266200000000001</v>
      </c>
      <c r="K148" s="126">
        <f t="shared" si="6"/>
        <v>0</v>
      </c>
    </row>
    <row r="149" spans="1:11">
      <c r="A149" s="133">
        <v>15114</v>
      </c>
      <c r="B149" s="38" t="s">
        <v>216</v>
      </c>
      <c r="C149" s="39"/>
      <c r="D149" s="39"/>
      <c r="E149" s="125"/>
      <c r="F149" s="125"/>
      <c r="H149" s="126">
        <f t="shared" si="8"/>
        <v>0</v>
      </c>
      <c r="J149" s="4">
        <f t="shared" si="7"/>
        <v>25.266200000000001</v>
      </c>
      <c r="K149" s="126">
        <f t="shared" si="6"/>
        <v>0</v>
      </c>
    </row>
    <row r="150" spans="1:11">
      <c r="A150" s="133">
        <v>15115</v>
      </c>
      <c r="B150" s="38" t="s">
        <v>194</v>
      </c>
      <c r="C150" s="39"/>
      <c r="D150" s="39"/>
      <c r="E150" s="125"/>
      <c r="F150" s="125"/>
      <c r="H150" s="126">
        <f t="shared" si="8"/>
        <v>0</v>
      </c>
      <c r="J150" s="4">
        <f t="shared" si="7"/>
        <v>25.266200000000001</v>
      </c>
      <c r="K150" s="126">
        <f t="shared" si="6"/>
        <v>0</v>
      </c>
    </row>
    <row r="151" spans="1:11">
      <c r="A151" s="133">
        <v>15116</v>
      </c>
      <c r="B151" s="38" t="s">
        <v>195</v>
      </c>
      <c r="C151" s="39"/>
      <c r="D151" s="39"/>
      <c r="E151" s="125"/>
      <c r="F151" s="125"/>
      <c r="H151" s="126">
        <f t="shared" si="8"/>
        <v>0</v>
      </c>
      <c r="J151" s="4">
        <f t="shared" si="7"/>
        <v>25.266200000000001</v>
      </c>
      <c r="K151" s="126">
        <f t="shared" si="6"/>
        <v>0</v>
      </c>
    </row>
    <row r="152" spans="1:11">
      <c r="A152" s="133">
        <v>15117</v>
      </c>
      <c r="B152" s="38" t="s">
        <v>196</v>
      </c>
      <c r="C152" s="39"/>
      <c r="D152" s="39"/>
      <c r="E152" s="125"/>
      <c r="F152" s="125"/>
      <c r="H152" s="126">
        <f t="shared" si="8"/>
        <v>0</v>
      </c>
      <c r="J152" s="4">
        <f t="shared" si="7"/>
        <v>25.266200000000001</v>
      </c>
      <c r="K152" s="126">
        <f t="shared" si="6"/>
        <v>0</v>
      </c>
    </row>
    <row r="153" spans="1:11">
      <c r="A153" s="133">
        <v>15118</v>
      </c>
      <c r="B153" s="38" t="s">
        <v>197</v>
      </c>
      <c r="C153" s="39"/>
      <c r="D153" s="39"/>
      <c r="E153" s="125"/>
      <c r="F153" s="125"/>
      <c r="H153" s="126">
        <f t="shared" si="8"/>
        <v>0</v>
      </c>
      <c r="J153" s="4">
        <f t="shared" si="7"/>
        <v>25.266200000000001</v>
      </c>
      <c r="K153" s="126">
        <f t="shared" si="6"/>
        <v>0</v>
      </c>
    </row>
    <row r="154" spans="1:11">
      <c r="A154" s="133">
        <v>15119</v>
      </c>
      <c r="B154" s="38" t="s">
        <v>198</v>
      </c>
      <c r="C154" s="39"/>
      <c r="D154" s="39"/>
      <c r="E154" s="125"/>
      <c r="F154" s="125"/>
      <c r="H154" s="126">
        <f t="shared" si="8"/>
        <v>0</v>
      </c>
      <c r="J154" s="4">
        <f t="shared" si="7"/>
        <v>25.266200000000001</v>
      </c>
      <c r="K154" s="126">
        <f t="shared" si="6"/>
        <v>0</v>
      </c>
    </row>
    <row r="155" spans="1:11">
      <c r="A155" s="133">
        <v>15120</v>
      </c>
      <c r="B155" s="38" t="s">
        <v>199</v>
      </c>
      <c r="C155" s="39"/>
      <c r="D155" s="39"/>
      <c r="E155" s="125"/>
      <c r="F155" s="125"/>
      <c r="H155" s="126">
        <f t="shared" si="8"/>
        <v>0</v>
      </c>
      <c r="J155" s="4">
        <f t="shared" si="7"/>
        <v>25.266200000000001</v>
      </c>
      <c r="K155" s="126">
        <f t="shared" si="6"/>
        <v>0</v>
      </c>
    </row>
    <row r="156" spans="1:11">
      <c r="A156" s="133">
        <v>15121</v>
      </c>
      <c r="B156" s="38" t="s">
        <v>200</v>
      </c>
      <c r="C156" s="39"/>
      <c r="D156" s="39"/>
      <c r="E156" s="125"/>
      <c r="F156" s="125"/>
      <c r="H156" s="126">
        <f t="shared" si="8"/>
        <v>0</v>
      </c>
      <c r="J156" s="4">
        <f t="shared" si="7"/>
        <v>25.266200000000001</v>
      </c>
      <c r="K156" s="126">
        <f t="shared" si="6"/>
        <v>0</v>
      </c>
    </row>
    <row r="157" spans="1:11">
      <c r="A157" s="133">
        <v>15122</v>
      </c>
      <c r="B157" s="38" t="s">
        <v>201</v>
      </c>
      <c r="C157" s="39"/>
      <c r="D157" s="39"/>
      <c r="E157" s="125"/>
      <c r="F157" s="125"/>
      <c r="H157" s="126">
        <f t="shared" si="8"/>
        <v>0</v>
      </c>
      <c r="J157" s="4">
        <f t="shared" si="7"/>
        <v>25.266200000000001</v>
      </c>
      <c r="K157" s="126">
        <f t="shared" si="6"/>
        <v>0</v>
      </c>
    </row>
    <row r="158" spans="1:11">
      <c r="A158" s="133">
        <v>15123</v>
      </c>
      <c r="B158" s="38" t="s">
        <v>202</v>
      </c>
      <c r="C158" s="39"/>
      <c r="D158" s="39"/>
      <c r="E158" s="125"/>
      <c r="F158" s="125"/>
      <c r="H158" s="126">
        <f t="shared" si="8"/>
        <v>0</v>
      </c>
      <c r="J158" s="4">
        <f t="shared" si="7"/>
        <v>25.266200000000001</v>
      </c>
      <c r="K158" s="126">
        <f t="shared" si="6"/>
        <v>0</v>
      </c>
    </row>
    <row r="159" spans="1:11">
      <c r="A159" s="133">
        <v>15124</v>
      </c>
      <c r="B159" s="38" t="s">
        <v>203</v>
      </c>
      <c r="C159" s="39"/>
      <c r="D159" s="39"/>
      <c r="E159" s="125"/>
      <c r="F159" s="125"/>
      <c r="H159" s="126">
        <f t="shared" si="8"/>
        <v>0</v>
      </c>
      <c r="J159" s="4">
        <f t="shared" si="7"/>
        <v>25.266200000000001</v>
      </c>
      <c r="K159" s="126">
        <f t="shared" si="6"/>
        <v>0</v>
      </c>
    </row>
    <row r="160" spans="1:11">
      <c r="A160" s="133">
        <v>15125</v>
      </c>
      <c r="B160" s="38" t="s">
        <v>204</v>
      </c>
      <c r="C160" s="39"/>
      <c r="D160" s="39"/>
      <c r="E160" s="125"/>
      <c r="F160" s="125"/>
      <c r="H160" s="126">
        <f t="shared" si="8"/>
        <v>0</v>
      </c>
      <c r="J160" s="4">
        <f t="shared" si="7"/>
        <v>25.266200000000001</v>
      </c>
      <c r="K160" s="126">
        <f t="shared" si="6"/>
        <v>0</v>
      </c>
    </row>
    <row r="161" spans="1:11">
      <c r="A161" s="133">
        <v>15126</v>
      </c>
      <c r="B161" s="38" t="s">
        <v>205</v>
      </c>
      <c r="C161" s="39"/>
      <c r="D161" s="39"/>
      <c r="E161" s="125"/>
      <c r="F161" s="125"/>
      <c r="H161" s="126">
        <f t="shared" si="8"/>
        <v>0</v>
      </c>
      <c r="J161" s="4">
        <f t="shared" si="7"/>
        <v>25.266200000000001</v>
      </c>
      <c r="K161" s="126">
        <f t="shared" si="6"/>
        <v>0</v>
      </c>
    </row>
    <row r="162" spans="1:11">
      <c r="A162" s="133">
        <v>15136</v>
      </c>
      <c r="B162" s="38" t="s">
        <v>217</v>
      </c>
      <c r="C162" s="39"/>
      <c r="D162" s="39"/>
      <c r="E162" s="125"/>
      <c r="F162" s="125"/>
      <c r="H162" s="126">
        <f t="shared" si="8"/>
        <v>0</v>
      </c>
      <c r="J162" s="4">
        <f t="shared" si="7"/>
        <v>25.266200000000001</v>
      </c>
      <c r="K162" s="126">
        <f t="shared" si="6"/>
        <v>0</v>
      </c>
    </row>
    <row r="163" spans="1:11">
      <c r="A163" s="135">
        <v>15137</v>
      </c>
      <c r="B163" s="38" t="s">
        <v>206</v>
      </c>
      <c r="C163" s="39"/>
      <c r="D163" s="39"/>
      <c r="E163" s="125"/>
      <c r="F163" s="125"/>
      <c r="H163" s="126">
        <f t="shared" si="8"/>
        <v>0</v>
      </c>
      <c r="J163" s="4">
        <f t="shared" si="7"/>
        <v>25.266200000000001</v>
      </c>
      <c r="K163" s="126">
        <f t="shared" si="6"/>
        <v>0</v>
      </c>
    </row>
    <row r="164" spans="1:11">
      <c r="A164" s="136">
        <v>21000</v>
      </c>
      <c r="B164" s="128" t="s">
        <v>483</v>
      </c>
      <c r="C164" s="129"/>
      <c r="D164" s="129">
        <v>365716.33999999997</v>
      </c>
      <c r="E164" s="129"/>
      <c r="F164" s="129">
        <v>28679.88</v>
      </c>
      <c r="G164" s="130"/>
      <c r="H164" s="130">
        <f t="shared" si="8"/>
        <v>-394396.22</v>
      </c>
      <c r="J164" s="4">
        <f t="shared" si="7"/>
        <v>25.266200000000001</v>
      </c>
      <c r="K164" s="130">
        <f t="shared" si="6"/>
        <v>-9964893.7699999996</v>
      </c>
    </row>
    <row r="165" spans="1:11">
      <c r="A165" s="133">
        <v>21001</v>
      </c>
      <c r="B165" s="38" t="s">
        <v>256</v>
      </c>
      <c r="C165" s="39"/>
      <c r="D165" s="39"/>
      <c r="E165" s="125"/>
      <c r="F165" s="125"/>
      <c r="H165" s="126">
        <f t="shared" si="8"/>
        <v>0</v>
      </c>
      <c r="J165" s="4">
        <f t="shared" si="7"/>
        <v>25.266200000000001</v>
      </c>
      <c r="K165" s="126">
        <f t="shared" si="6"/>
        <v>0</v>
      </c>
    </row>
    <row r="166" spans="1:11" s="132" customFormat="1">
      <c r="A166" s="133">
        <v>21002</v>
      </c>
      <c r="B166" s="38" t="s">
        <v>294</v>
      </c>
      <c r="C166" s="39"/>
      <c r="D166" s="39"/>
      <c r="E166" s="125"/>
      <c r="F166" s="125"/>
      <c r="G166" s="34"/>
      <c r="H166" s="126">
        <f t="shared" si="8"/>
        <v>0</v>
      </c>
      <c r="J166" s="4">
        <f t="shared" si="7"/>
        <v>25.266200000000001</v>
      </c>
      <c r="K166" s="126">
        <f t="shared" si="6"/>
        <v>0</v>
      </c>
    </row>
    <row r="167" spans="1:11">
      <c r="A167" s="133">
        <v>22001</v>
      </c>
      <c r="B167" s="131" t="s">
        <v>179</v>
      </c>
      <c r="C167" s="39"/>
      <c r="D167" s="39">
        <v>94978.35</v>
      </c>
      <c r="E167" s="125"/>
      <c r="F167" s="125"/>
      <c r="H167" s="126">
        <f t="shared" si="8"/>
        <v>-94978.35</v>
      </c>
      <c r="J167" s="4">
        <f t="shared" si="7"/>
        <v>25.266200000000001</v>
      </c>
      <c r="K167" s="126">
        <f t="shared" si="6"/>
        <v>-2399741.9900000002</v>
      </c>
    </row>
    <row r="168" spans="1:11">
      <c r="A168" s="133">
        <v>22002</v>
      </c>
      <c r="B168" s="131" t="s">
        <v>180</v>
      </c>
      <c r="C168" s="39"/>
      <c r="D168" s="39">
        <v>626.22</v>
      </c>
      <c r="E168" s="125"/>
      <c r="F168" s="125"/>
      <c r="H168" s="126">
        <f t="shared" si="8"/>
        <v>-626.22</v>
      </c>
      <c r="J168" s="4">
        <f t="shared" si="7"/>
        <v>25.266200000000001</v>
      </c>
      <c r="K168" s="126">
        <f t="shared" si="6"/>
        <v>-15822.2</v>
      </c>
    </row>
    <row r="169" spans="1:11">
      <c r="A169" s="133">
        <v>22101</v>
      </c>
      <c r="B169" s="38" t="s">
        <v>247</v>
      </c>
      <c r="C169" s="39"/>
      <c r="D169" s="39"/>
      <c r="E169" s="125"/>
      <c r="F169" s="125"/>
      <c r="H169" s="126">
        <f t="shared" si="8"/>
        <v>0</v>
      </c>
      <c r="J169" s="4">
        <f t="shared" si="7"/>
        <v>25.266200000000001</v>
      </c>
      <c r="K169" s="126">
        <f t="shared" si="6"/>
        <v>0</v>
      </c>
    </row>
    <row r="170" spans="1:11">
      <c r="A170" s="133">
        <v>23001</v>
      </c>
      <c r="B170" s="38" t="s">
        <v>246</v>
      </c>
      <c r="C170" s="39"/>
      <c r="D170" s="39"/>
      <c r="E170" s="125"/>
      <c r="F170" s="125"/>
      <c r="H170" s="126">
        <f t="shared" si="8"/>
        <v>0</v>
      </c>
      <c r="J170" s="4">
        <f t="shared" si="7"/>
        <v>25.266200000000001</v>
      </c>
      <c r="K170" s="126">
        <f t="shared" si="6"/>
        <v>0</v>
      </c>
    </row>
    <row r="171" spans="1:11">
      <c r="A171" s="133">
        <v>25001</v>
      </c>
      <c r="B171" s="38" t="s">
        <v>248</v>
      </c>
      <c r="C171" s="39"/>
      <c r="D171" s="39">
        <v>916410.97</v>
      </c>
      <c r="E171" s="125"/>
      <c r="F171" s="125"/>
      <c r="H171" s="126">
        <f t="shared" si="8"/>
        <v>-916410.97</v>
      </c>
      <c r="J171" s="4">
        <f t="shared" si="7"/>
        <v>25.266200000000001</v>
      </c>
      <c r="K171" s="126">
        <f t="shared" si="6"/>
        <v>-23154222.850000001</v>
      </c>
    </row>
    <row r="172" spans="1:11">
      <c r="A172" s="133">
        <v>25002</v>
      </c>
      <c r="B172" s="38" t="s">
        <v>249</v>
      </c>
      <c r="C172" s="39"/>
      <c r="D172" s="39"/>
      <c r="E172" s="125"/>
      <c r="F172" s="125"/>
      <c r="H172" s="126">
        <f t="shared" si="8"/>
        <v>0</v>
      </c>
      <c r="J172" s="4">
        <f t="shared" si="7"/>
        <v>25.266200000000001</v>
      </c>
      <c r="K172" s="126">
        <f t="shared" si="6"/>
        <v>0</v>
      </c>
    </row>
    <row r="173" spans="1:11">
      <c r="A173" s="133">
        <v>25003</v>
      </c>
      <c r="B173" s="38" t="s">
        <v>250</v>
      </c>
      <c r="C173" s="39"/>
      <c r="D173" s="39"/>
      <c r="E173" s="125"/>
      <c r="F173" s="125"/>
      <c r="H173" s="126">
        <f t="shared" si="8"/>
        <v>0</v>
      </c>
      <c r="J173" s="4">
        <f t="shared" si="7"/>
        <v>25.266200000000001</v>
      </c>
      <c r="K173" s="126">
        <f t="shared" si="6"/>
        <v>0</v>
      </c>
    </row>
    <row r="174" spans="1:11">
      <c r="A174" s="133">
        <v>25004</v>
      </c>
      <c r="B174" s="38" t="s">
        <v>251</v>
      </c>
      <c r="C174" s="39"/>
      <c r="D174" s="39">
        <f>384913.39-F174</f>
        <v>275913.09000000003</v>
      </c>
      <c r="E174" s="125"/>
      <c r="F174" s="125">
        <v>109000.3</v>
      </c>
      <c r="H174" s="126">
        <f t="shared" si="8"/>
        <v>-384913.39</v>
      </c>
      <c r="J174" s="4">
        <f t="shared" si="7"/>
        <v>25.266200000000001</v>
      </c>
      <c r="K174" s="126">
        <f t="shared" si="6"/>
        <v>-9725298.6899999995</v>
      </c>
    </row>
    <row r="175" spans="1:11">
      <c r="A175" s="133">
        <v>25005</v>
      </c>
      <c r="B175" s="38" t="s">
        <v>252</v>
      </c>
      <c r="C175" s="39"/>
      <c r="D175" s="39">
        <v>58726.02</v>
      </c>
      <c r="E175" s="125"/>
      <c r="F175" s="125"/>
      <c r="H175" s="126">
        <f t="shared" si="8"/>
        <v>-58726.02</v>
      </c>
      <c r="J175" s="4">
        <f t="shared" si="7"/>
        <v>25.266200000000001</v>
      </c>
      <c r="K175" s="126">
        <f t="shared" si="6"/>
        <v>-1483783.37</v>
      </c>
    </row>
    <row r="176" spans="1:11">
      <c r="A176" s="133">
        <v>25006</v>
      </c>
      <c r="B176" s="38" t="s">
        <v>483</v>
      </c>
      <c r="C176" s="39"/>
      <c r="D176" s="39">
        <v>204546.21</v>
      </c>
      <c r="E176" s="125"/>
      <c r="F176" s="125">
        <v>17409.28</v>
      </c>
      <c r="H176" s="126">
        <f t="shared" si="8"/>
        <v>-221955.49</v>
      </c>
      <c r="J176" s="4">
        <f t="shared" si="7"/>
        <v>25.266200000000001</v>
      </c>
      <c r="K176" s="126">
        <f t="shared" si="6"/>
        <v>-5607971.7999999998</v>
      </c>
    </row>
    <row r="177" spans="1:11">
      <c r="A177" s="133">
        <v>25007</v>
      </c>
      <c r="B177" s="38" t="s">
        <v>286</v>
      </c>
      <c r="C177" s="39"/>
      <c r="D177" s="39">
        <f>439009.2+59852.23-77858.1</f>
        <v>421003.32999999996</v>
      </c>
      <c r="E177" s="125">
        <v>59852.229999999996</v>
      </c>
      <c r="F177" s="125">
        <v>77858.100000000006</v>
      </c>
      <c r="H177" s="126">
        <f t="shared" si="8"/>
        <v>-439009.2</v>
      </c>
      <c r="J177" s="4">
        <f t="shared" si="7"/>
        <v>25.266200000000001</v>
      </c>
      <c r="K177" s="126">
        <f t="shared" si="6"/>
        <v>-11092094.25</v>
      </c>
    </row>
    <row r="178" spans="1:11">
      <c r="A178" s="133">
        <v>25008</v>
      </c>
      <c r="B178" s="131" t="s">
        <v>287</v>
      </c>
      <c r="C178" s="39"/>
      <c r="D178" s="39">
        <f>34528.89-11463.71</f>
        <v>23065.18</v>
      </c>
      <c r="E178" s="125"/>
      <c r="F178" s="125"/>
      <c r="H178" s="126">
        <f t="shared" si="8"/>
        <v>-23065.18</v>
      </c>
      <c r="J178" s="4">
        <f t="shared" si="7"/>
        <v>25.266200000000001</v>
      </c>
      <c r="K178" s="126">
        <f t="shared" si="6"/>
        <v>-582769.44999999995</v>
      </c>
    </row>
    <row r="179" spans="1:11">
      <c r="A179" s="133">
        <v>25009</v>
      </c>
      <c r="B179" s="131" t="s">
        <v>288</v>
      </c>
      <c r="C179" s="39"/>
      <c r="D179" s="39"/>
      <c r="E179" s="125"/>
      <c r="F179" s="125"/>
      <c r="H179" s="126">
        <f t="shared" si="8"/>
        <v>0</v>
      </c>
      <c r="J179" s="4">
        <f t="shared" si="7"/>
        <v>25.266200000000001</v>
      </c>
      <c r="K179" s="126">
        <f t="shared" si="6"/>
        <v>0</v>
      </c>
    </row>
    <row r="180" spans="1:11">
      <c r="A180" s="133">
        <v>25010</v>
      </c>
      <c r="B180" s="38" t="s">
        <v>253</v>
      </c>
      <c r="C180" s="39"/>
      <c r="D180" s="39"/>
      <c r="E180" s="125"/>
      <c r="F180" s="125"/>
      <c r="H180" s="126">
        <f t="shared" si="8"/>
        <v>0</v>
      </c>
      <c r="J180" s="4">
        <f t="shared" si="7"/>
        <v>25.266200000000001</v>
      </c>
      <c r="K180" s="126">
        <f t="shared" si="6"/>
        <v>0</v>
      </c>
    </row>
    <row r="181" spans="1:11">
      <c r="A181" s="133">
        <v>25011</v>
      </c>
      <c r="B181" s="131" t="s">
        <v>289</v>
      </c>
      <c r="C181" s="39"/>
      <c r="D181" s="39"/>
      <c r="E181" s="125"/>
      <c r="F181" s="125"/>
      <c r="H181" s="126">
        <f t="shared" si="8"/>
        <v>0</v>
      </c>
      <c r="J181" s="4">
        <f t="shared" si="7"/>
        <v>25.266200000000001</v>
      </c>
      <c r="K181" s="126">
        <f t="shared" si="6"/>
        <v>0</v>
      </c>
    </row>
    <row r="182" spans="1:11">
      <c r="A182" s="133">
        <v>25012</v>
      </c>
      <c r="B182" s="38" t="s">
        <v>242</v>
      </c>
      <c r="C182" s="39"/>
      <c r="D182" s="191">
        <v>86313.63</v>
      </c>
      <c r="E182" s="125"/>
      <c r="F182" s="125">
        <v>16501.61</v>
      </c>
      <c r="H182" s="126">
        <f t="shared" si="8"/>
        <v>-102815.24</v>
      </c>
      <c r="J182" s="4">
        <f t="shared" si="7"/>
        <v>25.266200000000001</v>
      </c>
      <c r="K182" s="126">
        <f t="shared" si="6"/>
        <v>-2597750.42</v>
      </c>
    </row>
    <row r="183" spans="1:11">
      <c r="A183" s="133">
        <v>25013</v>
      </c>
      <c r="B183" s="38" t="s">
        <v>292</v>
      </c>
      <c r="C183" s="39"/>
      <c r="D183" s="39"/>
      <c r="E183" s="125"/>
      <c r="F183" s="125"/>
      <c r="H183" s="126">
        <f t="shared" si="8"/>
        <v>0</v>
      </c>
      <c r="J183" s="4">
        <f t="shared" si="7"/>
        <v>25.266200000000001</v>
      </c>
      <c r="K183" s="126">
        <f t="shared" si="6"/>
        <v>0</v>
      </c>
    </row>
    <row r="184" spans="1:11">
      <c r="A184" s="135">
        <v>25014</v>
      </c>
      <c r="B184" s="138" t="s">
        <v>293</v>
      </c>
      <c r="C184" s="39"/>
      <c r="D184" s="39"/>
      <c r="E184" s="125"/>
      <c r="F184" s="125"/>
      <c r="H184" s="126">
        <f t="shared" si="8"/>
        <v>0</v>
      </c>
      <c r="J184" s="4">
        <f t="shared" si="7"/>
        <v>25.266200000000001</v>
      </c>
      <c r="K184" s="126">
        <f t="shared" si="6"/>
        <v>0</v>
      </c>
    </row>
    <row r="185" spans="1:11">
      <c r="A185" s="135">
        <v>25015</v>
      </c>
      <c r="B185" s="138" t="s">
        <v>290</v>
      </c>
      <c r="C185" s="39"/>
      <c r="D185" s="39"/>
      <c r="E185" s="125"/>
      <c r="F185" s="125"/>
      <c r="H185" s="126">
        <f t="shared" si="8"/>
        <v>0</v>
      </c>
      <c r="J185" s="4">
        <f t="shared" si="7"/>
        <v>25.266200000000001</v>
      </c>
      <c r="K185" s="126">
        <f t="shared" si="6"/>
        <v>0</v>
      </c>
    </row>
    <row r="186" spans="1:11">
      <c r="A186" s="135">
        <v>25016</v>
      </c>
      <c r="B186" s="138" t="s">
        <v>291</v>
      </c>
      <c r="C186" s="39"/>
      <c r="D186" s="39"/>
      <c r="E186" s="125"/>
      <c r="F186" s="125"/>
      <c r="H186" s="126">
        <f t="shared" si="8"/>
        <v>0</v>
      </c>
      <c r="J186" s="4">
        <f t="shared" si="7"/>
        <v>25.266200000000001</v>
      </c>
      <c r="K186" s="126">
        <f t="shared" si="6"/>
        <v>0</v>
      </c>
    </row>
    <row r="187" spans="1:11">
      <c r="A187" s="139"/>
      <c r="B187" s="140" t="s">
        <v>484</v>
      </c>
      <c r="C187" s="39"/>
      <c r="D187" s="39"/>
      <c r="E187" s="125"/>
      <c r="F187" s="125"/>
      <c r="H187" s="126">
        <f t="shared" si="8"/>
        <v>0</v>
      </c>
      <c r="J187" s="4">
        <f t="shared" si="7"/>
        <v>25.266200000000001</v>
      </c>
      <c r="K187" s="126">
        <f t="shared" si="6"/>
        <v>0</v>
      </c>
    </row>
    <row r="188" spans="1:11">
      <c r="A188" s="133" t="s">
        <v>275</v>
      </c>
      <c r="B188" s="38" t="s">
        <v>207</v>
      </c>
      <c r="C188" s="39"/>
      <c r="D188" s="39"/>
      <c r="E188" s="125"/>
      <c r="F188" s="125"/>
      <c r="H188" s="126">
        <f t="shared" si="8"/>
        <v>0</v>
      </c>
      <c r="J188" s="4">
        <f t="shared" si="7"/>
        <v>25.266200000000001</v>
      </c>
      <c r="K188" s="126">
        <f t="shared" si="6"/>
        <v>0</v>
      </c>
    </row>
    <row r="189" spans="1:11">
      <c r="A189" s="133" t="s">
        <v>276</v>
      </c>
      <c r="B189" s="38" t="s">
        <v>208</v>
      </c>
      <c r="C189" s="39"/>
      <c r="D189" s="39"/>
      <c r="E189" s="125"/>
      <c r="F189" s="125"/>
      <c r="H189" s="126">
        <f t="shared" si="8"/>
        <v>0</v>
      </c>
      <c r="J189" s="4">
        <f t="shared" si="7"/>
        <v>25.266200000000001</v>
      </c>
      <c r="K189" s="126">
        <f t="shared" si="6"/>
        <v>0</v>
      </c>
    </row>
    <row r="190" spans="1:11">
      <c r="A190" s="133" t="s">
        <v>277</v>
      </c>
      <c r="B190" s="38" t="s">
        <v>209</v>
      </c>
      <c r="C190" s="39"/>
      <c r="D190" s="39"/>
      <c r="E190" s="125"/>
      <c r="F190" s="125"/>
      <c r="H190" s="126">
        <f t="shared" si="8"/>
        <v>0</v>
      </c>
      <c r="J190" s="4">
        <f t="shared" si="7"/>
        <v>25.266200000000001</v>
      </c>
      <c r="K190" s="126">
        <f t="shared" si="6"/>
        <v>0</v>
      </c>
    </row>
    <row r="191" spans="1:11">
      <c r="A191" s="133" t="s">
        <v>278</v>
      </c>
      <c r="B191" s="38" t="s">
        <v>210</v>
      </c>
      <c r="C191" s="39"/>
      <c r="D191" s="39"/>
      <c r="E191" s="125"/>
      <c r="F191" s="125"/>
      <c r="H191" s="126">
        <f t="shared" si="8"/>
        <v>0</v>
      </c>
      <c r="J191" s="4">
        <f t="shared" si="7"/>
        <v>25.266200000000001</v>
      </c>
      <c r="K191" s="126">
        <f t="shared" si="6"/>
        <v>0</v>
      </c>
    </row>
    <row r="192" spans="1:11">
      <c r="A192" s="133" t="s">
        <v>279</v>
      </c>
      <c r="B192" s="38" t="s">
        <v>211</v>
      </c>
      <c r="C192" s="39"/>
      <c r="D192" s="39"/>
      <c r="E192" s="125"/>
      <c r="F192" s="125"/>
      <c r="H192" s="126">
        <f t="shared" si="8"/>
        <v>0</v>
      </c>
      <c r="J192" s="4">
        <f t="shared" si="7"/>
        <v>25.266200000000001</v>
      </c>
      <c r="K192" s="126">
        <f t="shared" si="6"/>
        <v>0</v>
      </c>
    </row>
    <row r="193" spans="1:11">
      <c r="A193" s="133" t="s">
        <v>280</v>
      </c>
      <c r="B193" s="38" t="s">
        <v>212</v>
      </c>
      <c r="C193" s="39"/>
      <c r="D193" s="39"/>
      <c r="E193" s="125"/>
      <c r="F193" s="125"/>
      <c r="H193" s="126">
        <f t="shared" si="8"/>
        <v>0</v>
      </c>
      <c r="J193" s="4">
        <f t="shared" si="7"/>
        <v>25.266200000000001</v>
      </c>
      <c r="K193" s="126">
        <f t="shared" si="6"/>
        <v>0</v>
      </c>
    </row>
    <row r="194" spans="1:11">
      <c r="A194" s="133" t="s">
        <v>281</v>
      </c>
      <c r="B194" s="38" t="s">
        <v>213</v>
      </c>
      <c r="C194" s="39"/>
      <c r="D194" s="39"/>
      <c r="E194" s="125"/>
      <c r="F194" s="125"/>
      <c r="H194" s="126">
        <f t="shared" si="8"/>
        <v>0</v>
      </c>
      <c r="J194" s="4">
        <f t="shared" si="7"/>
        <v>25.266200000000001</v>
      </c>
      <c r="K194" s="126">
        <f t="shared" si="6"/>
        <v>0</v>
      </c>
    </row>
    <row r="195" spans="1:11">
      <c r="A195" s="133" t="s">
        <v>282</v>
      </c>
      <c r="B195" s="38" t="s">
        <v>214</v>
      </c>
      <c r="C195" s="39"/>
      <c r="D195" s="39"/>
      <c r="E195" s="125"/>
      <c r="F195" s="125"/>
      <c r="H195" s="126">
        <f t="shared" si="8"/>
        <v>0</v>
      </c>
      <c r="J195" s="4">
        <f t="shared" si="7"/>
        <v>25.266200000000001</v>
      </c>
      <c r="K195" s="126">
        <f t="shared" si="6"/>
        <v>0</v>
      </c>
    </row>
    <row r="196" spans="1:11">
      <c r="A196" s="133" t="s">
        <v>283</v>
      </c>
      <c r="B196" s="38" t="s">
        <v>215</v>
      </c>
      <c r="C196" s="39"/>
      <c r="D196" s="39"/>
      <c r="E196" s="125"/>
      <c r="F196" s="125"/>
      <c r="H196" s="126">
        <f t="shared" si="8"/>
        <v>0</v>
      </c>
      <c r="J196" s="4">
        <f t="shared" si="7"/>
        <v>25.266200000000001</v>
      </c>
      <c r="K196" s="126">
        <f t="shared" si="6"/>
        <v>0</v>
      </c>
    </row>
    <row r="197" spans="1:11">
      <c r="A197" s="133" t="s">
        <v>258</v>
      </c>
      <c r="B197" s="38" t="s">
        <v>190</v>
      </c>
      <c r="C197" s="39"/>
      <c r="D197" s="39"/>
      <c r="E197" s="125"/>
      <c r="F197" s="125"/>
      <c r="H197" s="126">
        <f t="shared" si="8"/>
        <v>0</v>
      </c>
      <c r="J197" s="4">
        <f t="shared" si="7"/>
        <v>25.266200000000001</v>
      </c>
      <c r="K197" s="126">
        <f t="shared" si="6"/>
        <v>0</v>
      </c>
    </row>
    <row r="198" spans="1:11">
      <c r="A198" s="133" t="s">
        <v>259</v>
      </c>
      <c r="B198" s="38" t="s">
        <v>191</v>
      </c>
      <c r="C198" s="39"/>
      <c r="D198" s="39"/>
      <c r="E198" s="125"/>
      <c r="F198" s="125"/>
      <c r="H198" s="126">
        <f t="shared" si="8"/>
        <v>0</v>
      </c>
      <c r="J198" s="4">
        <f t="shared" si="7"/>
        <v>25.266200000000001</v>
      </c>
      <c r="K198" s="126">
        <f t="shared" si="6"/>
        <v>0</v>
      </c>
    </row>
    <row r="199" spans="1:11">
      <c r="A199" s="133" t="s">
        <v>260</v>
      </c>
      <c r="B199" s="38" t="s">
        <v>192</v>
      </c>
      <c r="C199" s="39"/>
      <c r="D199" s="39"/>
      <c r="E199" s="125"/>
      <c r="F199" s="125"/>
      <c r="H199" s="126">
        <f t="shared" si="8"/>
        <v>0</v>
      </c>
      <c r="J199" s="4">
        <f t="shared" si="7"/>
        <v>25.266200000000001</v>
      </c>
      <c r="K199" s="126">
        <f t="shared" si="6"/>
        <v>0</v>
      </c>
    </row>
    <row r="200" spans="1:11">
      <c r="A200" s="133" t="s">
        <v>261</v>
      </c>
      <c r="B200" s="38" t="s">
        <v>193</v>
      </c>
      <c r="C200" s="39"/>
      <c r="D200" s="39"/>
      <c r="E200" s="125"/>
      <c r="F200" s="125"/>
      <c r="H200" s="126">
        <f t="shared" si="8"/>
        <v>0</v>
      </c>
      <c r="J200" s="4">
        <f t="shared" si="7"/>
        <v>25.266200000000001</v>
      </c>
      <c r="K200" s="126">
        <f t="shared" ref="K200:K263" si="9">ROUND(H200*J200,2)</f>
        <v>0</v>
      </c>
    </row>
    <row r="201" spans="1:11">
      <c r="A201" s="133" t="s">
        <v>284</v>
      </c>
      <c r="B201" s="38" t="s">
        <v>216</v>
      </c>
      <c r="C201" s="39"/>
      <c r="D201" s="39"/>
      <c r="E201" s="125"/>
      <c r="F201" s="125"/>
      <c r="H201" s="126">
        <f t="shared" si="8"/>
        <v>0</v>
      </c>
      <c r="J201" s="4">
        <f t="shared" ref="J201:J264" si="10">J200</f>
        <v>25.266200000000001</v>
      </c>
      <c r="K201" s="126">
        <f t="shared" si="9"/>
        <v>0</v>
      </c>
    </row>
    <row r="202" spans="1:11">
      <c r="A202" s="133" t="s">
        <v>262</v>
      </c>
      <c r="B202" s="38" t="s">
        <v>194</v>
      </c>
      <c r="C202" s="39"/>
      <c r="D202" s="39"/>
      <c r="E202" s="125"/>
      <c r="F202" s="125"/>
      <c r="H202" s="126">
        <f t="shared" si="8"/>
        <v>0</v>
      </c>
      <c r="J202" s="4">
        <f t="shared" si="10"/>
        <v>25.266200000000001</v>
      </c>
      <c r="K202" s="126">
        <f t="shared" si="9"/>
        <v>0</v>
      </c>
    </row>
    <row r="203" spans="1:11">
      <c r="A203" s="133" t="s">
        <v>263</v>
      </c>
      <c r="B203" s="38" t="s">
        <v>195</v>
      </c>
      <c r="C203" s="39"/>
      <c r="D203" s="39"/>
      <c r="E203" s="125"/>
      <c r="F203" s="125"/>
      <c r="H203" s="126">
        <f t="shared" ref="H203:H266" si="11">ROUND(C203-D203+E203-F203,2)</f>
        <v>0</v>
      </c>
      <c r="J203" s="4">
        <f t="shared" si="10"/>
        <v>25.266200000000001</v>
      </c>
      <c r="K203" s="126">
        <f t="shared" si="9"/>
        <v>0</v>
      </c>
    </row>
    <row r="204" spans="1:11">
      <c r="A204" s="133" t="s">
        <v>264</v>
      </c>
      <c r="B204" s="38" t="s">
        <v>196</v>
      </c>
      <c r="C204" s="39"/>
      <c r="D204" s="39"/>
      <c r="E204" s="125"/>
      <c r="F204" s="125"/>
      <c r="H204" s="126">
        <f t="shared" si="11"/>
        <v>0</v>
      </c>
      <c r="J204" s="4">
        <f t="shared" si="10"/>
        <v>25.266200000000001</v>
      </c>
      <c r="K204" s="126">
        <f t="shared" si="9"/>
        <v>0</v>
      </c>
    </row>
    <row r="205" spans="1:11">
      <c r="A205" s="133" t="s">
        <v>265</v>
      </c>
      <c r="B205" s="38" t="s">
        <v>197</v>
      </c>
      <c r="C205" s="39"/>
      <c r="D205" s="39"/>
      <c r="E205" s="125"/>
      <c r="F205" s="125"/>
      <c r="H205" s="126">
        <f t="shared" si="11"/>
        <v>0</v>
      </c>
      <c r="J205" s="4">
        <f t="shared" si="10"/>
        <v>25.266200000000001</v>
      </c>
      <c r="K205" s="126">
        <f t="shared" si="9"/>
        <v>0</v>
      </c>
    </row>
    <row r="206" spans="1:11">
      <c r="A206" s="133" t="s">
        <v>266</v>
      </c>
      <c r="B206" s="38" t="s">
        <v>198</v>
      </c>
      <c r="C206" s="39"/>
      <c r="D206" s="39"/>
      <c r="E206" s="125"/>
      <c r="F206" s="125"/>
      <c r="H206" s="126">
        <f t="shared" si="11"/>
        <v>0</v>
      </c>
      <c r="J206" s="4">
        <f t="shared" si="10"/>
        <v>25.266200000000001</v>
      </c>
      <c r="K206" s="126">
        <f t="shared" si="9"/>
        <v>0</v>
      </c>
    </row>
    <row r="207" spans="1:11">
      <c r="A207" s="133" t="s">
        <v>267</v>
      </c>
      <c r="B207" s="38" t="s">
        <v>199</v>
      </c>
      <c r="C207" s="39"/>
      <c r="D207" s="39"/>
      <c r="E207" s="125"/>
      <c r="F207" s="125"/>
      <c r="H207" s="126">
        <f t="shared" si="11"/>
        <v>0</v>
      </c>
      <c r="J207" s="4">
        <f t="shared" si="10"/>
        <v>25.266200000000001</v>
      </c>
      <c r="K207" s="126">
        <f t="shared" si="9"/>
        <v>0</v>
      </c>
    </row>
    <row r="208" spans="1:11">
      <c r="A208" s="133" t="s">
        <v>268</v>
      </c>
      <c r="B208" s="38" t="s">
        <v>200</v>
      </c>
      <c r="C208" s="39"/>
      <c r="D208" s="39"/>
      <c r="E208" s="125"/>
      <c r="F208" s="125"/>
      <c r="H208" s="126">
        <f t="shared" si="11"/>
        <v>0</v>
      </c>
      <c r="J208" s="4">
        <f t="shared" si="10"/>
        <v>25.266200000000001</v>
      </c>
      <c r="K208" s="126">
        <f t="shared" si="9"/>
        <v>0</v>
      </c>
    </row>
    <row r="209" spans="1:11">
      <c r="A209" s="133" t="s">
        <v>269</v>
      </c>
      <c r="B209" s="38" t="s">
        <v>201</v>
      </c>
      <c r="C209" s="39"/>
      <c r="D209" s="39"/>
      <c r="E209" s="125"/>
      <c r="F209" s="125"/>
      <c r="H209" s="126">
        <f t="shared" si="11"/>
        <v>0</v>
      </c>
      <c r="J209" s="4">
        <f t="shared" si="10"/>
        <v>25.266200000000001</v>
      </c>
      <c r="K209" s="126">
        <f t="shared" si="9"/>
        <v>0</v>
      </c>
    </row>
    <row r="210" spans="1:11">
      <c r="A210" s="133" t="s">
        <v>270</v>
      </c>
      <c r="B210" s="38" t="s">
        <v>202</v>
      </c>
      <c r="C210" s="39"/>
      <c r="D210" s="39"/>
      <c r="E210" s="125"/>
      <c r="F210" s="125"/>
      <c r="H210" s="126">
        <f t="shared" si="11"/>
        <v>0</v>
      </c>
      <c r="J210" s="4">
        <f t="shared" si="10"/>
        <v>25.266200000000001</v>
      </c>
      <c r="K210" s="126">
        <f t="shared" si="9"/>
        <v>0</v>
      </c>
    </row>
    <row r="211" spans="1:11">
      <c r="A211" s="133" t="s">
        <v>271</v>
      </c>
      <c r="B211" s="38" t="s">
        <v>203</v>
      </c>
      <c r="C211" s="39"/>
      <c r="D211" s="39"/>
      <c r="E211" s="125"/>
      <c r="F211" s="125"/>
      <c r="H211" s="126">
        <f t="shared" si="11"/>
        <v>0</v>
      </c>
      <c r="J211" s="4">
        <f t="shared" si="10"/>
        <v>25.266200000000001</v>
      </c>
      <c r="K211" s="126">
        <f t="shared" si="9"/>
        <v>0</v>
      </c>
    </row>
    <row r="212" spans="1:11">
      <c r="A212" s="133" t="s">
        <v>272</v>
      </c>
      <c r="B212" s="38" t="s">
        <v>204</v>
      </c>
      <c r="C212" s="39"/>
      <c r="D212" s="39"/>
      <c r="E212" s="125"/>
      <c r="F212" s="125"/>
      <c r="H212" s="126">
        <f t="shared" si="11"/>
        <v>0</v>
      </c>
      <c r="J212" s="4">
        <f t="shared" si="10"/>
        <v>25.266200000000001</v>
      </c>
      <c r="K212" s="126">
        <f t="shared" si="9"/>
        <v>0</v>
      </c>
    </row>
    <row r="213" spans="1:11">
      <c r="A213" s="133" t="s">
        <v>273</v>
      </c>
      <c r="B213" s="38" t="s">
        <v>205</v>
      </c>
      <c r="C213" s="39"/>
      <c r="D213" s="39"/>
      <c r="E213" s="125"/>
      <c r="F213" s="125"/>
      <c r="H213" s="126">
        <f t="shared" si="11"/>
        <v>0</v>
      </c>
      <c r="J213" s="4">
        <f t="shared" si="10"/>
        <v>25.266200000000001</v>
      </c>
      <c r="K213" s="126">
        <f t="shared" si="9"/>
        <v>0</v>
      </c>
    </row>
    <row r="214" spans="1:11">
      <c r="A214" s="133" t="s">
        <v>285</v>
      </c>
      <c r="B214" s="38" t="s">
        <v>217</v>
      </c>
      <c r="C214" s="39"/>
      <c r="D214" s="39"/>
      <c r="E214" s="125"/>
      <c r="F214" s="125"/>
      <c r="H214" s="126">
        <f t="shared" si="11"/>
        <v>0</v>
      </c>
      <c r="J214" s="4">
        <f t="shared" si="10"/>
        <v>25.266200000000001</v>
      </c>
      <c r="K214" s="126">
        <f t="shared" si="9"/>
        <v>0</v>
      </c>
    </row>
    <row r="215" spans="1:11">
      <c r="A215" s="133" t="s">
        <v>274</v>
      </c>
      <c r="B215" s="38" t="s">
        <v>206</v>
      </c>
      <c r="C215" s="39"/>
      <c r="D215" s="39"/>
      <c r="E215" s="125"/>
      <c r="F215" s="125"/>
      <c r="H215" s="126">
        <f t="shared" si="11"/>
        <v>0</v>
      </c>
      <c r="J215" s="4">
        <f t="shared" si="10"/>
        <v>25.266200000000001</v>
      </c>
      <c r="K215" s="126">
        <f t="shared" si="9"/>
        <v>0</v>
      </c>
    </row>
    <row r="216" spans="1:11">
      <c r="A216" s="133">
        <v>30010</v>
      </c>
      <c r="B216" s="38" t="s">
        <v>295</v>
      </c>
      <c r="C216" s="39"/>
      <c r="D216" s="39">
        <v>500000</v>
      </c>
      <c r="E216" s="125"/>
      <c r="F216" s="125"/>
      <c r="H216" s="126">
        <f t="shared" si="11"/>
        <v>-500000</v>
      </c>
      <c r="J216" s="4">
        <f t="shared" si="10"/>
        <v>25.266200000000001</v>
      </c>
      <c r="K216" s="126">
        <f t="shared" si="9"/>
        <v>-12633100</v>
      </c>
    </row>
    <row r="217" spans="1:11">
      <c r="A217" s="133">
        <v>30011</v>
      </c>
      <c r="B217" s="131" t="s">
        <v>296</v>
      </c>
      <c r="C217" s="39"/>
      <c r="D217" s="39"/>
      <c r="E217" s="125"/>
      <c r="F217" s="125"/>
      <c r="H217" s="126">
        <f t="shared" si="11"/>
        <v>0</v>
      </c>
      <c r="J217" s="4">
        <f t="shared" si="10"/>
        <v>25.266200000000001</v>
      </c>
      <c r="K217" s="126">
        <f t="shared" si="9"/>
        <v>0</v>
      </c>
    </row>
    <row r="218" spans="1:11">
      <c r="A218" s="133">
        <v>30020</v>
      </c>
      <c r="B218" s="38" t="s">
        <v>297</v>
      </c>
      <c r="C218" s="39"/>
      <c r="D218" s="39"/>
      <c r="E218" s="125"/>
      <c r="F218" s="125"/>
      <c r="H218" s="126">
        <f t="shared" si="11"/>
        <v>0</v>
      </c>
      <c r="J218" s="4">
        <f t="shared" si="10"/>
        <v>25.266200000000001</v>
      </c>
      <c r="K218" s="126">
        <f t="shared" si="9"/>
        <v>0</v>
      </c>
    </row>
    <row r="219" spans="1:11">
      <c r="A219" s="133">
        <v>30030</v>
      </c>
      <c r="B219" s="38" t="s">
        <v>298</v>
      </c>
      <c r="C219" s="39"/>
      <c r="D219" s="39"/>
      <c r="E219" s="125"/>
      <c r="F219" s="125"/>
      <c r="H219" s="126">
        <f t="shared" si="11"/>
        <v>0</v>
      </c>
      <c r="J219" s="4">
        <f t="shared" si="10"/>
        <v>25.266200000000001</v>
      </c>
      <c r="K219" s="126">
        <f t="shared" si="9"/>
        <v>0</v>
      </c>
    </row>
    <row r="220" spans="1:11">
      <c r="A220" s="133">
        <v>30031</v>
      </c>
      <c r="B220" s="131" t="s">
        <v>299</v>
      </c>
      <c r="C220" s="39"/>
      <c r="D220" s="39"/>
      <c r="E220" s="125"/>
      <c r="F220" s="125"/>
      <c r="H220" s="126">
        <f t="shared" si="11"/>
        <v>0</v>
      </c>
      <c r="J220" s="4">
        <f t="shared" si="10"/>
        <v>25.266200000000001</v>
      </c>
      <c r="K220" s="126">
        <f t="shared" si="9"/>
        <v>0</v>
      </c>
    </row>
    <row r="221" spans="1:11">
      <c r="A221" s="136">
        <v>30040</v>
      </c>
      <c r="B221" s="128" t="s">
        <v>301</v>
      </c>
      <c r="C221" s="129"/>
      <c r="D221" s="129">
        <v>4389788.41</v>
      </c>
      <c r="E221" s="129"/>
      <c r="F221" s="129"/>
      <c r="G221" s="130"/>
      <c r="H221" s="130">
        <f>ROUND(C221-D221+E221-F221,2)</f>
        <v>-4389788.41</v>
      </c>
      <c r="J221" s="4">
        <f t="shared" si="10"/>
        <v>25.266200000000001</v>
      </c>
      <c r="K221" s="130">
        <f t="shared" si="9"/>
        <v>-110913271.92</v>
      </c>
    </row>
    <row r="222" spans="1:11">
      <c r="A222" s="133">
        <v>30041</v>
      </c>
      <c r="B222" s="131" t="s">
        <v>300</v>
      </c>
      <c r="C222" s="39">
        <v>1500000</v>
      </c>
      <c r="D222" s="39"/>
      <c r="E222" s="125"/>
      <c r="F222" s="125"/>
      <c r="H222" s="126">
        <f>ROUND(C222-D222+E222-F222,2)</f>
        <v>1500000</v>
      </c>
      <c r="J222" s="4">
        <f t="shared" si="10"/>
        <v>25.266200000000001</v>
      </c>
      <c r="K222" s="126">
        <f t="shared" si="9"/>
        <v>37899300</v>
      </c>
    </row>
    <row r="223" spans="1:11">
      <c r="A223" s="133">
        <v>30050</v>
      </c>
      <c r="B223" s="38" t="s">
        <v>302</v>
      </c>
      <c r="C223" s="39"/>
      <c r="D223" s="39"/>
      <c r="E223" s="125"/>
      <c r="F223" s="125"/>
      <c r="H223" s="126">
        <f t="shared" si="11"/>
        <v>0</v>
      </c>
      <c r="J223" s="4">
        <f t="shared" si="10"/>
        <v>25.266200000000001</v>
      </c>
      <c r="K223" s="126">
        <f t="shared" si="9"/>
        <v>0</v>
      </c>
    </row>
    <row r="224" spans="1:11">
      <c r="A224" s="133">
        <v>71000</v>
      </c>
      <c r="B224" s="38" t="s">
        <v>485</v>
      </c>
      <c r="C224" s="39"/>
      <c r="D224" s="39"/>
      <c r="E224" s="125"/>
      <c r="F224" s="125"/>
      <c r="H224" s="126">
        <f t="shared" si="11"/>
        <v>0</v>
      </c>
      <c r="J224" s="4">
        <f t="shared" si="10"/>
        <v>25.266200000000001</v>
      </c>
      <c r="K224" s="126">
        <f t="shared" si="9"/>
        <v>0</v>
      </c>
    </row>
    <row r="225" spans="1:11">
      <c r="A225" s="133">
        <v>71001</v>
      </c>
      <c r="B225" s="38" t="s">
        <v>304</v>
      </c>
      <c r="C225" s="39"/>
      <c r="D225" s="39"/>
      <c r="E225" s="125"/>
      <c r="F225" s="125"/>
      <c r="H225" s="126">
        <f t="shared" si="11"/>
        <v>0</v>
      </c>
      <c r="J225" s="4">
        <f t="shared" si="10"/>
        <v>25.266200000000001</v>
      </c>
      <c r="K225" s="126">
        <f t="shared" si="9"/>
        <v>0</v>
      </c>
    </row>
    <row r="226" spans="1:11">
      <c r="A226" s="133">
        <v>71002</v>
      </c>
      <c r="B226" s="38" t="s">
        <v>305</v>
      </c>
      <c r="C226" s="39"/>
      <c r="D226" s="39"/>
      <c r="E226" s="125"/>
      <c r="F226" s="125"/>
      <c r="H226" s="126">
        <f t="shared" si="11"/>
        <v>0</v>
      </c>
      <c r="J226" s="4">
        <f t="shared" si="10"/>
        <v>25.266200000000001</v>
      </c>
      <c r="K226" s="126">
        <f t="shared" si="9"/>
        <v>0</v>
      </c>
    </row>
    <row r="227" spans="1:11">
      <c r="A227" s="133">
        <v>71003</v>
      </c>
      <c r="B227" s="38" t="s">
        <v>306</v>
      </c>
      <c r="C227" s="39"/>
      <c r="D227" s="39"/>
      <c r="E227" s="125"/>
      <c r="F227" s="125"/>
      <c r="H227" s="126">
        <f t="shared" si="11"/>
        <v>0</v>
      </c>
      <c r="J227" s="4">
        <f t="shared" si="10"/>
        <v>25.266200000000001</v>
      </c>
      <c r="K227" s="126">
        <f t="shared" si="9"/>
        <v>0</v>
      </c>
    </row>
    <row r="228" spans="1:11">
      <c r="A228" s="133">
        <v>71004</v>
      </c>
      <c r="B228" s="38" t="s">
        <v>307</v>
      </c>
      <c r="C228" s="39"/>
      <c r="D228" s="39"/>
      <c r="E228" s="125"/>
      <c r="F228" s="125"/>
      <c r="H228" s="126">
        <f t="shared" si="11"/>
        <v>0</v>
      </c>
      <c r="J228" s="4">
        <f t="shared" si="10"/>
        <v>25.266200000000001</v>
      </c>
      <c r="K228" s="126">
        <f t="shared" si="9"/>
        <v>0</v>
      </c>
    </row>
    <row r="229" spans="1:11">
      <c r="A229" s="133">
        <v>71005</v>
      </c>
      <c r="B229" s="38" t="s">
        <v>308</v>
      </c>
      <c r="C229" s="39"/>
      <c r="D229" s="39"/>
      <c r="E229" s="125"/>
      <c r="F229" s="125"/>
      <c r="H229" s="126">
        <f t="shared" si="11"/>
        <v>0</v>
      </c>
      <c r="J229" s="4">
        <f t="shared" si="10"/>
        <v>25.266200000000001</v>
      </c>
      <c r="K229" s="126">
        <f t="shared" si="9"/>
        <v>0</v>
      </c>
    </row>
    <row r="230" spans="1:11">
      <c r="A230" s="133">
        <v>71006</v>
      </c>
      <c r="B230" s="38" t="s">
        <v>309</v>
      </c>
      <c r="C230" s="39"/>
      <c r="D230" s="39"/>
      <c r="E230" s="125"/>
      <c r="F230" s="125"/>
      <c r="H230" s="126">
        <f t="shared" si="11"/>
        <v>0</v>
      </c>
      <c r="J230" s="4">
        <f t="shared" si="10"/>
        <v>25.266200000000001</v>
      </c>
      <c r="K230" s="126">
        <f t="shared" si="9"/>
        <v>0</v>
      </c>
    </row>
    <row r="231" spans="1:11">
      <c r="A231" s="133">
        <v>71007</v>
      </c>
      <c r="B231" s="38" t="s">
        <v>310</v>
      </c>
      <c r="C231" s="39"/>
      <c r="D231" s="39"/>
      <c r="E231" s="125"/>
      <c r="F231" s="125"/>
      <c r="H231" s="126">
        <f t="shared" si="11"/>
        <v>0</v>
      </c>
      <c r="J231" s="4">
        <f t="shared" si="10"/>
        <v>25.266200000000001</v>
      </c>
      <c r="K231" s="126">
        <f t="shared" si="9"/>
        <v>0</v>
      </c>
    </row>
    <row r="232" spans="1:11">
      <c r="A232" s="133">
        <v>71008</v>
      </c>
      <c r="B232" s="38" t="s">
        <v>311</v>
      </c>
      <c r="C232" s="39"/>
      <c r="D232" s="39"/>
      <c r="E232" s="125"/>
      <c r="F232" s="125"/>
      <c r="H232" s="126">
        <f t="shared" si="11"/>
        <v>0</v>
      </c>
      <c r="J232" s="4">
        <f t="shared" si="10"/>
        <v>25.266200000000001</v>
      </c>
      <c r="K232" s="126">
        <f t="shared" si="9"/>
        <v>0</v>
      </c>
    </row>
    <row r="233" spans="1:11">
      <c r="A233" s="133">
        <v>71009</v>
      </c>
      <c r="B233" s="38" t="s">
        <v>312</v>
      </c>
      <c r="C233" s="39"/>
      <c r="D233" s="39"/>
      <c r="E233" s="125"/>
      <c r="F233" s="125"/>
      <c r="H233" s="126">
        <f t="shared" si="11"/>
        <v>0</v>
      </c>
      <c r="J233" s="4">
        <f t="shared" si="10"/>
        <v>25.266200000000001</v>
      </c>
      <c r="K233" s="126">
        <f t="shared" si="9"/>
        <v>0</v>
      </c>
    </row>
    <row r="234" spans="1:11">
      <c r="A234" s="133">
        <v>71010</v>
      </c>
      <c r="B234" s="131" t="s">
        <v>313</v>
      </c>
      <c r="C234" s="39"/>
      <c r="D234" s="39"/>
      <c r="E234" s="125"/>
      <c r="F234" s="125"/>
      <c r="H234" s="126">
        <f t="shared" si="11"/>
        <v>0</v>
      </c>
      <c r="J234" s="4">
        <f t="shared" si="10"/>
        <v>25.266200000000001</v>
      </c>
      <c r="K234" s="126">
        <f t="shared" si="9"/>
        <v>0</v>
      </c>
    </row>
    <row r="235" spans="1:11">
      <c r="A235" s="37">
        <v>71011</v>
      </c>
      <c r="B235" s="131" t="s">
        <v>314</v>
      </c>
      <c r="C235" s="39"/>
      <c r="D235" s="39"/>
      <c r="E235" s="125"/>
      <c r="F235" s="125"/>
      <c r="H235" s="126">
        <f t="shared" si="11"/>
        <v>0</v>
      </c>
      <c r="J235" s="4">
        <f t="shared" si="10"/>
        <v>25.266200000000001</v>
      </c>
      <c r="K235" s="126">
        <f t="shared" si="9"/>
        <v>0</v>
      </c>
    </row>
    <row r="236" spans="1:11">
      <c r="A236" s="37">
        <v>71012</v>
      </c>
      <c r="B236" s="131" t="s">
        <v>315</v>
      </c>
      <c r="C236" s="39"/>
      <c r="D236" s="39"/>
      <c r="E236" s="125"/>
      <c r="F236" s="125"/>
      <c r="H236" s="126">
        <f t="shared" si="11"/>
        <v>0</v>
      </c>
      <c r="J236" s="4">
        <f t="shared" si="10"/>
        <v>25.266200000000001</v>
      </c>
      <c r="K236" s="126">
        <f t="shared" si="9"/>
        <v>0</v>
      </c>
    </row>
    <row r="237" spans="1:11">
      <c r="A237" s="37">
        <v>71013</v>
      </c>
      <c r="B237" s="131" t="s">
        <v>316</v>
      </c>
      <c r="C237" s="39"/>
      <c r="D237" s="39"/>
      <c r="E237" s="125"/>
      <c r="F237" s="125"/>
      <c r="H237" s="126">
        <f t="shared" si="11"/>
        <v>0</v>
      </c>
      <c r="J237" s="4">
        <f t="shared" si="10"/>
        <v>25.266200000000001</v>
      </c>
      <c r="K237" s="126">
        <f t="shared" si="9"/>
        <v>0</v>
      </c>
    </row>
    <row r="238" spans="1:11">
      <c r="A238" s="37">
        <v>71014</v>
      </c>
      <c r="B238" s="131" t="s">
        <v>317</v>
      </c>
      <c r="C238" s="39"/>
      <c r="D238" s="39"/>
      <c r="E238" s="125"/>
      <c r="F238" s="125"/>
      <c r="H238" s="126">
        <f t="shared" si="11"/>
        <v>0</v>
      </c>
      <c r="J238" s="4">
        <f t="shared" si="10"/>
        <v>25.266200000000001</v>
      </c>
      <c r="K238" s="126">
        <f t="shared" si="9"/>
        <v>0</v>
      </c>
    </row>
    <row r="239" spans="1:11">
      <c r="A239" s="37">
        <v>71015</v>
      </c>
      <c r="B239" s="131" t="s">
        <v>318</v>
      </c>
      <c r="C239" s="39"/>
      <c r="D239" s="39"/>
      <c r="E239" s="125"/>
      <c r="F239" s="125"/>
      <c r="H239" s="126">
        <f t="shared" si="11"/>
        <v>0</v>
      </c>
      <c r="J239" s="4">
        <f t="shared" si="10"/>
        <v>25.266200000000001</v>
      </c>
      <c r="K239" s="126">
        <f t="shared" si="9"/>
        <v>0</v>
      </c>
    </row>
    <row r="240" spans="1:11">
      <c r="A240" s="37">
        <v>71016</v>
      </c>
      <c r="B240" s="131" t="s">
        <v>319</v>
      </c>
      <c r="C240" s="39"/>
      <c r="D240" s="39"/>
      <c r="E240" s="125"/>
      <c r="F240" s="125"/>
      <c r="H240" s="126">
        <f t="shared" si="11"/>
        <v>0</v>
      </c>
      <c r="J240" s="4">
        <f t="shared" si="10"/>
        <v>25.266200000000001</v>
      </c>
      <c r="K240" s="126">
        <f t="shared" si="9"/>
        <v>0</v>
      </c>
    </row>
    <row r="241" spans="1:11">
      <c r="A241" s="37">
        <v>71017</v>
      </c>
      <c r="B241" s="131" t="s">
        <v>320</v>
      </c>
      <c r="C241" s="39"/>
      <c r="D241" s="39"/>
      <c r="E241" s="125"/>
      <c r="F241" s="125"/>
      <c r="H241" s="126">
        <f t="shared" si="11"/>
        <v>0</v>
      </c>
      <c r="J241" s="4">
        <f t="shared" si="10"/>
        <v>25.266200000000001</v>
      </c>
      <c r="K241" s="126">
        <f t="shared" si="9"/>
        <v>0</v>
      </c>
    </row>
    <row r="242" spans="1:11">
      <c r="A242" s="37">
        <v>71018</v>
      </c>
      <c r="B242" s="131" t="s">
        <v>321</v>
      </c>
      <c r="C242" s="39"/>
      <c r="D242" s="39"/>
      <c r="E242" s="125"/>
      <c r="F242" s="125"/>
      <c r="H242" s="126">
        <f t="shared" si="11"/>
        <v>0</v>
      </c>
      <c r="J242" s="4">
        <f t="shared" si="10"/>
        <v>25.266200000000001</v>
      </c>
      <c r="K242" s="126">
        <f t="shared" si="9"/>
        <v>0</v>
      </c>
    </row>
    <row r="243" spans="1:11">
      <c r="A243" s="37">
        <v>71019</v>
      </c>
      <c r="B243" s="131" t="s">
        <v>322</v>
      </c>
      <c r="C243" s="39"/>
      <c r="D243" s="39">
        <v>1690194.07</v>
      </c>
      <c r="E243" s="125"/>
      <c r="F243" s="125"/>
      <c r="H243" s="126">
        <f t="shared" si="11"/>
        <v>-1690194.07</v>
      </c>
      <c r="J243" s="4">
        <f t="shared" si="10"/>
        <v>25.266200000000001</v>
      </c>
      <c r="K243" s="126">
        <f t="shared" si="9"/>
        <v>-42704781.409999996</v>
      </c>
    </row>
    <row r="244" spans="1:11">
      <c r="A244" s="37">
        <v>71020</v>
      </c>
      <c r="B244" s="131" t="s">
        <v>323</v>
      </c>
      <c r="C244" s="39"/>
      <c r="D244" s="39"/>
      <c r="E244" s="125"/>
      <c r="F244" s="125"/>
      <c r="H244" s="126">
        <f t="shared" si="11"/>
        <v>0</v>
      </c>
      <c r="J244" s="4">
        <f t="shared" si="10"/>
        <v>25.266200000000001</v>
      </c>
      <c r="K244" s="126">
        <f t="shared" si="9"/>
        <v>0</v>
      </c>
    </row>
    <row r="245" spans="1:11">
      <c r="A245" s="37">
        <v>71021</v>
      </c>
      <c r="B245" s="131" t="s">
        <v>324</v>
      </c>
      <c r="C245" s="39"/>
      <c r="D245" s="39"/>
      <c r="E245" s="125"/>
      <c r="F245" s="125"/>
      <c r="H245" s="126">
        <f t="shared" si="11"/>
        <v>0</v>
      </c>
      <c r="J245" s="4">
        <f t="shared" si="10"/>
        <v>25.266200000000001</v>
      </c>
      <c r="K245" s="126">
        <f t="shared" si="9"/>
        <v>0</v>
      </c>
    </row>
    <row r="246" spans="1:11">
      <c r="A246" s="37">
        <v>71022</v>
      </c>
      <c r="B246" s="131" t="s">
        <v>325</v>
      </c>
      <c r="C246" s="39"/>
      <c r="D246" s="39"/>
      <c r="E246" s="125"/>
      <c r="F246" s="125"/>
      <c r="H246" s="126">
        <f t="shared" si="11"/>
        <v>0</v>
      </c>
      <c r="J246" s="4">
        <f t="shared" si="10"/>
        <v>25.266200000000001</v>
      </c>
      <c r="K246" s="126">
        <f t="shared" si="9"/>
        <v>0</v>
      </c>
    </row>
    <row r="247" spans="1:11">
      <c r="A247" s="37">
        <v>71023</v>
      </c>
      <c r="B247" s="131" t="s">
        <v>326</v>
      </c>
      <c r="C247" s="39"/>
      <c r="D247" s="39"/>
      <c r="E247" s="125"/>
      <c r="F247" s="125"/>
      <c r="H247" s="126">
        <f t="shared" si="11"/>
        <v>0</v>
      </c>
      <c r="J247" s="4">
        <f t="shared" si="10"/>
        <v>25.266200000000001</v>
      </c>
      <c r="K247" s="126">
        <f t="shared" si="9"/>
        <v>0</v>
      </c>
    </row>
    <row r="248" spans="1:11">
      <c r="A248" s="37">
        <v>71024</v>
      </c>
      <c r="B248" s="138" t="s">
        <v>327</v>
      </c>
      <c r="C248" s="39"/>
      <c r="D248" s="39"/>
      <c r="E248" s="125"/>
      <c r="F248" s="125"/>
      <c r="H248" s="126">
        <f t="shared" si="11"/>
        <v>0</v>
      </c>
      <c r="J248" s="4">
        <f t="shared" si="10"/>
        <v>25.266200000000001</v>
      </c>
      <c r="K248" s="126">
        <f t="shared" si="9"/>
        <v>0</v>
      </c>
    </row>
    <row r="249" spans="1:11">
      <c r="A249" s="134">
        <v>71025</v>
      </c>
      <c r="B249" s="38" t="s">
        <v>328</v>
      </c>
      <c r="C249" s="39"/>
      <c r="D249" s="39"/>
      <c r="E249" s="125"/>
      <c r="F249" s="125"/>
      <c r="H249" s="126">
        <f t="shared" si="11"/>
        <v>0</v>
      </c>
      <c r="J249" s="4">
        <f t="shared" si="10"/>
        <v>25.266200000000001</v>
      </c>
      <c r="K249" s="126">
        <f t="shared" si="9"/>
        <v>0</v>
      </c>
    </row>
    <row r="250" spans="1:11">
      <c r="A250" s="134">
        <v>71026</v>
      </c>
      <c r="B250" s="38" t="s">
        <v>329</v>
      </c>
      <c r="C250" s="39"/>
      <c r="D250" s="39"/>
      <c r="E250" s="125"/>
      <c r="F250" s="125"/>
      <c r="H250" s="126">
        <f t="shared" si="11"/>
        <v>0</v>
      </c>
      <c r="J250" s="4">
        <f t="shared" si="10"/>
        <v>25.266200000000001</v>
      </c>
      <c r="K250" s="126">
        <f t="shared" si="9"/>
        <v>0</v>
      </c>
    </row>
    <row r="251" spans="1:11">
      <c r="A251" s="134">
        <v>71027</v>
      </c>
      <c r="B251" s="38" t="s">
        <v>330</v>
      </c>
      <c r="C251" s="39"/>
      <c r="D251" s="39"/>
      <c r="E251" s="125"/>
      <c r="F251" s="125"/>
      <c r="H251" s="126">
        <f t="shared" si="11"/>
        <v>0</v>
      </c>
      <c r="J251" s="4">
        <f t="shared" si="10"/>
        <v>25.266200000000001</v>
      </c>
      <c r="K251" s="126">
        <f t="shared" si="9"/>
        <v>0</v>
      </c>
    </row>
    <row r="252" spans="1:11">
      <c r="A252" s="134">
        <v>71028</v>
      </c>
      <c r="B252" s="38" t="s">
        <v>331</v>
      </c>
      <c r="C252" s="39"/>
      <c r="D252" s="39"/>
      <c r="E252" s="125"/>
      <c r="F252" s="125"/>
      <c r="H252" s="126">
        <f t="shared" si="11"/>
        <v>0</v>
      </c>
      <c r="J252" s="4">
        <f t="shared" si="10"/>
        <v>25.266200000000001</v>
      </c>
      <c r="K252" s="126">
        <f t="shared" si="9"/>
        <v>0</v>
      </c>
    </row>
    <row r="253" spans="1:11">
      <c r="A253" s="133">
        <v>71998</v>
      </c>
      <c r="B253" s="38" t="s">
        <v>332</v>
      </c>
      <c r="C253" s="39"/>
      <c r="D253" s="39">
        <v>893388.72</v>
      </c>
      <c r="E253" s="125"/>
      <c r="F253" s="125"/>
      <c r="H253" s="126">
        <f t="shared" si="11"/>
        <v>-893388.72</v>
      </c>
      <c r="J253" s="4">
        <f t="shared" si="10"/>
        <v>25.266200000000001</v>
      </c>
      <c r="K253" s="126">
        <f t="shared" si="9"/>
        <v>-22572538.079999998</v>
      </c>
    </row>
    <row r="254" spans="1:11">
      <c r="A254" s="133">
        <v>72100</v>
      </c>
      <c r="B254" s="38" t="s">
        <v>333</v>
      </c>
      <c r="C254" s="39"/>
      <c r="D254" s="39"/>
      <c r="E254" s="125"/>
      <c r="F254" s="125"/>
      <c r="H254" s="126">
        <f t="shared" si="11"/>
        <v>0</v>
      </c>
      <c r="J254" s="4">
        <f t="shared" si="10"/>
        <v>25.266200000000001</v>
      </c>
      <c r="K254" s="126">
        <f t="shared" si="9"/>
        <v>0</v>
      </c>
    </row>
    <row r="255" spans="1:11">
      <c r="A255" s="133">
        <v>72101</v>
      </c>
      <c r="B255" s="38" t="s">
        <v>334</v>
      </c>
      <c r="C255" s="39"/>
      <c r="D255" s="39"/>
      <c r="E255" s="125"/>
      <c r="F255" s="125"/>
      <c r="H255" s="126">
        <f t="shared" si="11"/>
        <v>0</v>
      </c>
      <c r="J255" s="4">
        <f t="shared" si="10"/>
        <v>25.266200000000001</v>
      </c>
      <c r="K255" s="126">
        <f t="shared" si="9"/>
        <v>0</v>
      </c>
    </row>
    <row r="256" spans="1:11">
      <c r="A256" s="133">
        <v>72102</v>
      </c>
      <c r="B256" s="38" t="s">
        <v>335</v>
      </c>
      <c r="C256" s="39"/>
      <c r="D256" s="39"/>
      <c r="E256" s="125"/>
      <c r="F256" s="125"/>
      <c r="H256" s="126">
        <f t="shared" si="11"/>
        <v>0</v>
      </c>
      <c r="J256" s="4">
        <f t="shared" si="10"/>
        <v>25.266200000000001</v>
      </c>
      <c r="K256" s="126">
        <f t="shared" si="9"/>
        <v>0</v>
      </c>
    </row>
    <row r="257" spans="1:11">
      <c r="A257" s="133">
        <v>72200</v>
      </c>
      <c r="B257" s="38" t="s">
        <v>337</v>
      </c>
      <c r="C257" s="39"/>
      <c r="D257" s="39"/>
      <c r="E257" s="125"/>
      <c r="F257" s="125"/>
      <c r="H257" s="126">
        <f t="shared" si="11"/>
        <v>0</v>
      </c>
      <c r="J257" s="4">
        <f t="shared" si="10"/>
        <v>25.266200000000001</v>
      </c>
      <c r="K257" s="126">
        <f t="shared" si="9"/>
        <v>0</v>
      </c>
    </row>
    <row r="258" spans="1:11">
      <c r="A258" s="134">
        <v>73006</v>
      </c>
      <c r="B258" s="38" t="s">
        <v>338</v>
      </c>
      <c r="C258" s="39"/>
      <c r="D258" s="39"/>
      <c r="E258" s="125"/>
      <c r="F258" s="125"/>
      <c r="H258" s="126">
        <f t="shared" si="11"/>
        <v>0</v>
      </c>
      <c r="J258" s="4">
        <f t="shared" si="10"/>
        <v>25.266200000000001</v>
      </c>
      <c r="K258" s="126">
        <f t="shared" si="9"/>
        <v>0</v>
      </c>
    </row>
    <row r="259" spans="1:11">
      <c r="A259" s="133">
        <v>74100</v>
      </c>
      <c r="B259" s="38" t="s">
        <v>339</v>
      </c>
      <c r="C259" s="39"/>
      <c r="D259" s="39"/>
      <c r="E259" s="125"/>
      <c r="F259" s="125"/>
      <c r="H259" s="126">
        <f t="shared" si="11"/>
        <v>0</v>
      </c>
      <c r="J259" s="4">
        <f t="shared" si="10"/>
        <v>25.266200000000001</v>
      </c>
      <c r="K259" s="126">
        <f t="shared" si="9"/>
        <v>0</v>
      </c>
    </row>
    <row r="260" spans="1:11">
      <c r="A260" s="133">
        <v>74101</v>
      </c>
      <c r="B260" s="38" t="s">
        <v>340</v>
      </c>
      <c r="C260" s="39"/>
      <c r="D260" s="39"/>
      <c r="E260" s="125"/>
      <c r="F260" s="125"/>
      <c r="H260" s="126">
        <f t="shared" si="11"/>
        <v>0</v>
      </c>
      <c r="J260" s="4">
        <f t="shared" si="10"/>
        <v>25.266200000000001</v>
      </c>
      <c r="K260" s="126">
        <f t="shared" si="9"/>
        <v>0</v>
      </c>
    </row>
    <row r="261" spans="1:11">
      <c r="A261" s="133">
        <v>74102</v>
      </c>
      <c r="B261" s="38" t="s">
        <v>341</v>
      </c>
      <c r="C261" s="39"/>
      <c r="D261" s="39"/>
      <c r="E261" s="125"/>
      <c r="F261" s="125"/>
      <c r="H261" s="126">
        <f t="shared" si="11"/>
        <v>0</v>
      </c>
      <c r="J261" s="4">
        <f t="shared" si="10"/>
        <v>25.266200000000001</v>
      </c>
      <c r="K261" s="126">
        <f t="shared" si="9"/>
        <v>0</v>
      </c>
    </row>
    <row r="262" spans="1:11">
      <c r="A262" s="133">
        <v>74200</v>
      </c>
      <c r="B262" s="38" t="s">
        <v>342</v>
      </c>
      <c r="C262" s="39"/>
      <c r="D262" s="39"/>
      <c r="E262" s="125"/>
      <c r="F262" s="125"/>
      <c r="H262" s="126">
        <f t="shared" si="11"/>
        <v>0</v>
      </c>
      <c r="J262" s="4">
        <f t="shared" si="10"/>
        <v>25.266200000000001</v>
      </c>
      <c r="K262" s="126">
        <f t="shared" si="9"/>
        <v>0</v>
      </c>
    </row>
    <row r="263" spans="1:11">
      <c r="A263" s="133">
        <v>74201</v>
      </c>
      <c r="B263" s="38" t="s">
        <v>343</v>
      </c>
      <c r="C263" s="39"/>
      <c r="D263" s="39"/>
      <c r="E263" s="125"/>
      <c r="F263" s="125"/>
      <c r="H263" s="126">
        <f t="shared" si="11"/>
        <v>0</v>
      </c>
      <c r="J263" s="4">
        <f t="shared" si="10"/>
        <v>25.266200000000001</v>
      </c>
      <c r="K263" s="126">
        <f t="shared" si="9"/>
        <v>0</v>
      </c>
    </row>
    <row r="264" spans="1:11">
      <c r="A264" s="133">
        <v>74202</v>
      </c>
      <c r="B264" s="38" t="s">
        <v>344</v>
      </c>
      <c r="C264" s="39"/>
      <c r="D264" s="39"/>
      <c r="E264" s="125"/>
      <c r="F264" s="125"/>
      <c r="H264" s="126">
        <f t="shared" si="11"/>
        <v>0</v>
      </c>
      <c r="J264" s="4">
        <f t="shared" si="10"/>
        <v>25.266200000000001</v>
      </c>
      <c r="K264" s="126">
        <f t="shared" ref="K264:K327" si="12">ROUND(H264*J264,2)</f>
        <v>0</v>
      </c>
    </row>
    <row r="265" spans="1:11">
      <c r="A265" s="133">
        <v>74203</v>
      </c>
      <c r="B265" s="38" t="s">
        <v>345</v>
      </c>
      <c r="C265" s="39"/>
      <c r="D265" s="39"/>
      <c r="E265" s="125"/>
      <c r="F265" s="125"/>
      <c r="H265" s="126">
        <f t="shared" si="11"/>
        <v>0</v>
      </c>
      <c r="J265" s="4">
        <f t="shared" ref="J265:J328" si="13">J264</f>
        <v>25.266200000000001</v>
      </c>
      <c r="K265" s="126">
        <f t="shared" si="12"/>
        <v>0</v>
      </c>
    </row>
    <row r="266" spans="1:11">
      <c r="A266" s="133">
        <v>74204</v>
      </c>
      <c r="B266" s="38" t="s">
        <v>346</v>
      </c>
      <c r="C266" s="39"/>
      <c r="D266" s="39"/>
      <c r="E266" s="125"/>
      <c r="F266" s="125"/>
      <c r="H266" s="126">
        <f t="shared" si="11"/>
        <v>0</v>
      </c>
      <c r="J266" s="4">
        <f t="shared" si="13"/>
        <v>25.266200000000001</v>
      </c>
      <c r="K266" s="126">
        <f t="shared" si="12"/>
        <v>0</v>
      </c>
    </row>
    <row r="267" spans="1:11">
      <c r="A267" s="133">
        <v>74300</v>
      </c>
      <c r="B267" s="38" t="s">
        <v>347</v>
      </c>
      <c r="C267" s="39"/>
      <c r="D267" s="39"/>
      <c r="E267" s="125"/>
      <c r="F267" s="125"/>
      <c r="H267" s="126">
        <f t="shared" ref="H267:H334" si="14">ROUND(C267-D267+E267-F267,2)</f>
        <v>0</v>
      </c>
      <c r="J267" s="4">
        <f t="shared" si="13"/>
        <v>25.266200000000001</v>
      </c>
      <c r="K267" s="126">
        <f t="shared" si="12"/>
        <v>0</v>
      </c>
    </row>
    <row r="268" spans="1:11">
      <c r="A268" s="133">
        <v>81000</v>
      </c>
      <c r="B268" s="38" t="s">
        <v>486</v>
      </c>
      <c r="C268" s="39"/>
      <c r="D268" s="39"/>
      <c r="E268" s="125"/>
      <c r="F268" s="125"/>
      <c r="H268" s="126">
        <f t="shared" si="14"/>
        <v>0</v>
      </c>
      <c r="J268" s="4">
        <f t="shared" si="13"/>
        <v>25.266200000000001</v>
      </c>
      <c r="K268" s="126">
        <f t="shared" si="12"/>
        <v>0</v>
      </c>
    </row>
    <row r="269" spans="1:11">
      <c r="A269" s="133">
        <v>81001</v>
      </c>
      <c r="B269" s="131" t="s">
        <v>304</v>
      </c>
      <c r="C269" s="39"/>
      <c r="D269" s="39"/>
      <c r="E269" s="125"/>
      <c r="F269" s="125"/>
      <c r="H269" s="126">
        <f t="shared" si="14"/>
        <v>0</v>
      </c>
      <c r="J269" s="4">
        <f t="shared" si="13"/>
        <v>25.266200000000001</v>
      </c>
      <c r="K269" s="126">
        <f t="shared" si="12"/>
        <v>0</v>
      </c>
    </row>
    <row r="270" spans="1:11">
      <c r="A270" s="133">
        <v>81002</v>
      </c>
      <c r="B270" s="131" t="s">
        <v>305</v>
      </c>
      <c r="C270" s="39"/>
      <c r="D270" s="39"/>
      <c r="E270" s="125"/>
      <c r="F270" s="125"/>
      <c r="H270" s="126">
        <f t="shared" si="14"/>
        <v>0</v>
      </c>
      <c r="J270" s="4">
        <f t="shared" si="13"/>
        <v>25.266200000000001</v>
      </c>
      <c r="K270" s="126">
        <f t="shared" si="12"/>
        <v>0</v>
      </c>
    </row>
    <row r="271" spans="1:11">
      <c r="A271" s="133">
        <v>81003</v>
      </c>
      <c r="B271" s="131" t="s">
        <v>306</v>
      </c>
      <c r="C271" s="39">
        <v>341.9</v>
      </c>
      <c r="D271" s="39"/>
      <c r="E271" s="125">
        <v>109000.3</v>
      </c>
      <c r="F271" s="125"/>
      <c r="H271" s="126">
        <f t="shared" si="14"/>
        <v>109342.2</v>
      </c>
      <c r="J271" s="4">
        <f t="shared" si="13"/>
        <v>25.266200000000001</v>
      </c>
      <c r="K271" s="126">
        <f t="shared" si="12"/>
        <v>2762661.89</v>
      </c>
    </row>
    <row r="272" spans="1:11">
      <c r="A272" s="133">
        <v>81004</v>
      </c>
      <c r="B272" s="131" t="s">
        <v>307</v>
      </c>
      <c r="C272" s="39"/>
      <c r="D272" s="39"/>
      <c r="E272" s="125"/>
      <c r="F272" s="125"/>
      <c r="H272" s="126">
        <f t="shared" si="14"/>
        <v>0</v>
      </c>
      <c r="J272" s="4">
        <f t="shared" si="13"/>
        <v>25.266200000000001</v>
      </c>
      <c r="K272" s="126">
        <f t="shared" si="12"/>
        <v>0</v>
      </c>
    </row>
    <row r="273" spans="1:11">
      <c r="A273" s="133">
        <v>81005</v>
      </c>
      <c r="B273" s="131" t="s">
        <v>308</v>
      </c>
      <c r="C273" s="39"/>
      <c r="D273" s="39"/>
      <c r="E273" s="125"/>
      <c r="F273" s="125"/>
      <c r="H273" s="126">
        <f t="shared" si="14"/>
        <v>0</v>
      </c>
      <c r="J273" s="4">
        <f t="shared" si="13"/>
        <v>25.266200000000001</v>
      </c>
      <c r="K273" s="126">
        <f t="shared" si="12"/>
        <v>0</v>
      </c>
    </row>
    <row r="274" spans="1:11">
      <c r="A274" s="133">
        <v>81006</v>
      </c>
      <c r="B274" s="131" t="s">
        <v>309</v>
      </c>
      <c r="C274" s="39"/>
      <c r="D274" s="39"/>
      <c r="E274" s="125"/>
      <c r="F274" s="125"/>
      <c r="H274" s="126">
        <f t="shared" si="14"/>
        <v>0</v>
      </c>
      <c r="J274" s="4">
        <f t="shared" si="13"/>
        <v>25.266200000000001</v>
      </c>
      <c r="K274" s="126">
        <f t="shared" si="12"/>
        <v>0</v>
      </c>
    </row>
    <row r="275" spans="1:11">
      <c r="A275" s="133">
        <v>81007</v>
      </c>
      <c r="B275" s="38" t="s">
        <v>310</v>
      </c>
      <c r="C275" s="39"/>
      <c r="D275" s="39"/>
      <c r="E275" s="125"/>
      <c r="F275" s="125"/>
      <c r="H275" s="126">
        <f t="shared" si="14"/>
        <v>0</v>
      </c>
      <c r="J275" s="4">
        <f t="shared" si="13"/>
        <v>25.266200000000001</v>
      </c>
      <c r="K275" s="126">
        <f t="shared" si="12"/>
        <v>0</v>
      </c>
    </row>
    <row r="276" spans="1:11">
      <c r="A276" s="133">
        <v>81008</v>
      </c>
      <c r="B276" s="38" t="s">
        <v>311</v>
      </c>
      <c r="C276" s="39"/>
      <c r="D276" s="39"/>
      <c r="E276" s="125"/>
      <c r="F276" s="125"/>
      <c r="H276" s="126">
        <f t="shared" si="14"/>
        <v>0</v>
      </c>
      <c r="J276" s="4">
        <f t="shared" si="13"/>
        <v>25.266200000000001</v>
      </c>
      <c r="K276" s="126">
        <f t="shared" si="12"/>
        <v>0</v>
      </c>
    </row>
    <row r="277" spans="1:11">
      <c r="A277" s="133">
        <v>81009</v>
      </c>
      <c r="B277" s="38" t="s">
        <v>312</v>
      </c>
      <c r="C277" s="39"/>
      <c r="D277" s="39"/>
      <c r="E277" s="125"/>
      <c r="F277" s="125"/>
      <c r="H277" s="126">
        <f t="shared" si="14"/>
        <v>0</v>
      </c>
      <c r="J277" s="4">
        <f t="shared" si="13"/>
        <v>25.266200000000001</v>
      </c>
      <c r="K277" s="126">
        <f t="shared" si="12"/>
        <v>0</v>
      </c>
    </row>
    <row r="278" spans="1:11">
      <c r="A278" s="135">
        <v>81010</v>
      </c>
      <c r="B278" s="138" t="s">
        <v>313</v>
      </c>
      <c r="C278" s="39"/>
      <c r="D278" s="39"/>
      <c r="E278" s="125"/>
      <c r="F278" s="125"/>
      <c r="H278" s="126">
        <f t="shared" si="14"/>
        <v>0</v>
      </c>
      <c r="J278" s="4">
        <f t="shared" si="13"/>
        <v>25.266200000000001</v>
      </c>
      <c r="K278" s="126">
        <f t="shared" si="12"/>
        <v>0</v>
      </c>
    </row>
    <row r="279" spans="1:11">
      <c r="A279" s="133">
        <v>81011</v>
      </c>
      <c r="B279" s="131" t="s">
        <v>314</v>
      </c>
      <c r="C279" s="39"/>
      <c r="D279" s="39"/>
      <c r="E279" s="125"/>
      <c r="F279" s="125"/>
      <c r="H279" s="126">
        <f t="shared" si="14"/>
        <v>0</v>
      </c>
      <c r="J279" s="4">
        <f t="shared" si="13"/>
        <v>25.266200000000001</v>
      </c>
      <c r="K279" s="126">
        <f t="shared" si="12"/>
        <v>0</v>
      </c>
    </row>
    <row r="280" spans="1:11">
      <c r="A280" s="133">
        <v>81012</v>
      </c>
      <c r="B280" s="131" t="s">
        <v>315</v>
      </c>
      <c r="C280" s="39"/>
      <c r="D280" s="39"/>
      <c r="E280" s="125"/>
      <c r="F280" s="125"/>
      <c r="H280" s="126">
        <f t="shared" si="14"/>
        <v>0</v>
      </c>
      <c r="J280" s="4">
        <f t="shared" si="13"/>
        <v>25.266200000000001</v>
      </c>
      <c r="K280" s="126">
        <f t="shared" si="12"/>
        <v>0</v>
      </c>
    </row>
    <row r="281" spans="1:11">
      <c r="A281" s="133">
        <v>81013</v>
      </c>
      <c r="B281" s="131" t="s">
        <v>316</v>
      </c>
      <c r="C281" s="39"/>
      <c r="D281" s="39"/>
      <c r="E281" s="125"/>
      <c r="F281" s="125"/>
      <c r="H281" s="126">
        <f t="shared" si="14"/>
        <v>0</v>
      </c>
      <c r="J281" s="4">
        <f t="shared" si="13"/>
        <v>25.266200000000001</v>
      </c>
      <c r="K281" s="126">
        <f t="shared" si="12"/>
        <v>0</v>
      </c>
    </row>
    <row r="282" spans="1:11">
      <c r="A282" s="133">
        <v>81014</v>
      </c>
      <c r="B282" s="131" t="s">
        <v>317</v>
      </c>
      <c r="C282" s="39"/>
      <c r="D282" s="39"/>
      <c r="E282" s="125"/>
      <c r="F282" s="125"/>
      <c r="H282" s="126">
        <f t="shared" si="14"/>
        <v>0</v>
      </c>
      <c r="J282" s="4">
        <f t="shared" si="13"/>
        <v>25.266200000000001</v>
      </c>
      <c r="K282" s="126">
        <f t="shared" si="12"/>
        <v>0</v>
      </c>
    </row>
    <row r="283" spans="1:11">
      <c r="A283" s="133">
        <v>81015</v>
      </c>
      <c r="B283" s="131" t="s">
        <v>318</v>
      </c>
      <c r="C283" s="39"/>
      <c r="D283" s="39"/>
      <c r="E283" s="125"/>
      <c r="F283" s="125"/>
      <c r="H283" s="126">
        <f t="shared" si="14"/>
        <v>0</v>
      </c>
      <c r="J283" s="4">
        <f t="shared" si="13"/>
        <v>25.266200000000001</v>
      </c>
      <c r="K283" s="126">
        <f t="shared" si="12"/>
        <v>0</v>
      </c>
    </row>
    <row r="284" spans="1:11">
      <c r="A284" s="37">
        <v>81016</v>
      </c>
      <c r="B284" s="131" t="s">
        <v>319</v>
      </c>
      <c r="C284" s="39"/>
      <c r="D284" s="39"/>
      <c r="E284" s="125"/>
      <c r="F284" s="125"/>
      <c r="H284" s="126">
        <f t="shared" si="14"/>
        <v>0</v>
      </c>
      <c r="J284" s="4">
        <f t="shared" si="13"/>
        <v>25.266200000000001</v>
      </c>
      <c r="K284" s="126">
        <f t="shared" si="12"/>
        <v>0</v>
      </c>
    </row>
    <row r="285" spans="1:11">
      <c r="A285" s="37">
        <v>81017</v>
      </c>
      <c r="B285" s="131" t="s">
        <v>320</v>
      </c>
      <c r="C285" s="39"/>
      <c r="D285" s="39"/>
      <c r="E285" s="125"/>
      <c r="F285" s="125"/>
      <c r="H285" s="126">
        <f t="shared" si="14"/>
        <v>0</v>
      </c>
      <c r="J285" s="4">
        <f t="shared" si="13"/>
        <v>25.266200000000001</v>
      </c>
      <c r="K285" s="126">
        <f t="shared" si="12"/>
        <v>0</v>
      </c>
    </row>
    <row r="286" spans="1:11">
      <c r="A286" s="37">
        <v>81018</v>
      </c>
      <c r="B286" s="131" t="s">
        <v>321</v>
      </c>
      <c r="C286" s="39"/>
      <c r="D286" s="39"/>
      <c r="E286" s="125"/>
      <c r="F286" s="125"/>
      <c r="H286" s="126">
        <f t="shared" si="14"/>
        <v>0</v>
      </c>
      <c r="J286" s="4">
        <f t="shared" si="13"/>
        <v>25.266200000000001</v>
      </c>
      <c r="K286" s="126">
        <f t="shared" si="12"/>
        <v>0</v>
      </c>
    </row>
    <row r="287" spans="1:11">
      <c r="A287" s="37">
        <v>81019</v>
      </c>
      <c r="B287" s="131" t="s">
        <v>322</v>
      </c>
      <c r="C287" s="39">
        <v>1204302.48</v>
      </c>
      <c r="D287" s="39"/>
      <c r="E287" s="125"/>
      <c r="F287" s="125"/>
      <c r="H287" s="126">
        <f t="shared" si="14"/>
        <v>1204302.48</v>
      </c>
      <c r="J287" s="4">
        <f t="shared" si="13"/>
        <v>25.266200000000001</v>
      </c>
      <c r="K287" s="126">
        <f t="shared" si="12"/>
        <v>30428147.32</v>
      </c>
    </row>
    <row r="288" spans="1:11">
      <c r="A288" s="37">
        <v>81020</v>
      </c>
      <c r="B288" s="131" t="s">
        <v>323</v>
      </c>
      <c r="C288" s="39"/>
      <c r="D288" s="39"/>
      <c r="E288" s="125"/>
      <c r="F288" s="125"/>
      <c r="H288" s="126">
        <f t="shared" si="14"/>
        <v>0</v>
      </c>
      <c r="J288" s="4">
        <f t="shared" si="13"/>
        <v>25.266200000000001</v>
      </c>
      <c r="K288" s="126">
        <f t="shared" si="12"/>
        <v>0</v>
      </c>
    </row>
    <row r="289" spans="1:11">
      <c r="A289" s="37">
        <v>81021</v>
      </c>
      <c r="B289" s="131" t="s">
        <v>324</v>
      </c>
      <c r="C289" s="39"/>
      <c r="D289" s="39"/>
      <c r="E289" s="125"/>
      <c r="F289" s="125"/>
      <c r="H289" s="126">
        <f t="shared" si="14"/>
        <v>0</v>
      </c>
      <c r="J289" s="4">
        <f t="shared" si="13"/>
        <v>25.266200000000001</v>
      </c>
      <c r="K289" s="126">
        <f t="shared" si="12"/>
        <v>0</v>
      </c>
    </row>
    <row r="290" spans="1:11">
      <c r="A290" s="37">
        <v>81022</v>
      </c>
      <c r="B290" s="131" t="s">
        <v>325</v>
      </c>
      <c r="C290" s="39"/>
      <c r="D290" s="39"/>
      <c r="E290" s="125"/>
      <c r="F290" s="125"/>
      <c r="H290" s="126">
        <f t="shared" si="14"/>
        <v>0</v>
      </c>
      <c r="J290" s="4">
        <f t="shared" si="13"/>
        <v>25.266200000000001</v>
      </c>
      <c r="K290" s="126">
        <f t="shared" si="12"/>
        <v>0</v>
      </c>
    </row>
    <row r="291" spans="1:11">
      <c r="A291" s="37">
        <v>81023</v>
      </c>
      <c r="B291" s="131" t="s">
        <v>326</v>
      </c>
      <c r="C291" s="39"/>
      <c r="D291" s="39"/>
      <c r="E291" s="125"/>
      <c r="F291" s="125"/>
      <c r="H291" s="126">
        <f t="shared" si="14"/>
        <v>0</v>
      </c>
      <c r="J291" s="4">
        <f t="shared" si="13"/>
        <v>25.266200000000001</v>
      </c>
      <c r="K291" s="126">
        <f t="shared" si="12"/>
        <v>0</v>
      </c>
    </row>
    <row r="292" spans="1:11">
      <c r="A292" s="37">
        <v>81024</v>
      </c>
      <c r="B292" s="138" t="s">
        <v>327</v>
      </c>
      <c r="C292" s="39"/>
      <c r="D292" s="39"/>
      <c r="E292" s="125"/>
      <c r="F292" s="125"/>
      <c r="H292" s="126">
        <f t="shared" si="14"/>
        <v>0</v>
      </c>
      <c r="J292" s="4">
        <f t="shared" si="13"/>
        <v>25.266200000000001</v>
      </c>
      <c r="K292" s="126">
        <f t="shared" si="12"/>
        <v>0</v>
      </c>
    </row>
    <row r="293" spans="1:11">
      <c r="A293" s="134">
        <v>81025</v>
      </c>
      <c r="B293" s="38" t="s">
        <v>328</v>
      </c>
      <c r="C293" s="39"/>
      <c r="D293" s="39"/>
      <c r="E293" s="125"/>
      <c r="F293" s="125"/>
      <c r="H293" s="126">
        <f t="shared" si="14"/>
        <v>0</v>
      </c>
      <c r="J293" s="4">
        <f t="shared" si="13"/>
        <v>25.266200000000001</v>
      </c>
      <c r="K293" s="126">
        <f t="shared" si="12"/>
        <v>0</v>
      </c>
    </row>
    <row r="294" spans="1:11">
      <c r="A294" s="134">
        <v>81026</v>
      </c>
      <c r="B294" s="38" t="s">
        <v>329</v>
      </c>
      <c r="C294" s="39"/>
      <c r="D294" s="39"/>
      <c r="E294" s="125"/>
      <c r="F294" s="125"/>
      <c r="H294" s="126">
        <f t="shared" si="14"/>
        <v>0</v>
      </c>
      <c r="J294" s="4">
        <f t="shared" si="13"/>
        <v>25.266200000000001</v>
      </c>
      <c r="K294" s="126">
        <f t="shared" si="12"/>
        <v>0</v>
      </c>
    </row>
    <row r="295" spans="1:11">
      <c r="A295" s="134">
        <v>81027</v>
      </c>
      <c r="B295" s="38" t="s">
        <v>330</v>
      </c>
      <c r="C295" s="39"/>
      <c r="D295" s="39"/>
      <c r="E295" s="125"/>
      <c r="F295" s="125"/>
      <c r="H295" s="126">
        <f t="shared" si="14"/>
        <v>0</v>
      </c>
      <c r="J295" s="4">
        <f t="shared" si="13"/>
        <v>25.266200000000001</v>
      </c>
      <c r="K295" s="126">
        <f t="shared" si="12"/>
        <v>0</v>
      </c>
    </row>
    <row r="296" spans="1:11">
      <c r="A296" s="134">
        <v>81028</v>
      </c>
      <c r="B296" s="38" t="s">
        <v>331</v>
      </c>
      <c r="C296" s="39"/>
      <c r="D296" s="39"/>
      <c r="E296" s="125"/>
      <c r="F296" s="125"/>
      <c r="H296" s="126">
        <f t="shared" si="14"/>
        <v>0</v>
      </c>
      <c r="J296" s="4">
        <f t="shared" si="13"/>
        <v>25.266200000000001</v>
      </c>
      <c r="K296" s="126">
        <f t="shared" si="12"/>
        <v>0</v>
      </c>
    </row>
    <row r="297" spans="1:11">
      <c r="A297" s="133">
        <v>81998</v>
      </c>
      <c r="B297" s="131" t="s">
        <v>348</v>
      </c>
      <c r="C297" s="39"/>
      <c r="D297" s="39"/>
      <c r="E297" s="125"/>
      <c r="F297" s="125"/>
      <c r="H297" s="126">
        <f t="shared" si="14"/>
        <v>0</v>
      </c>
      <c r="J297" s="4">
        <f t="shared" si="13"/>
        <v>25.266200000000001</v>
      </c>
      <c r="K297" s="126">
        <f t="shared" si="12"/>
        <v>0</v>
      </c>
    </row>
    <row r="298" spans="1:11">
      <c r="A298" s="133">
        <v>82099</v>
      </c>
      <c r="B298" s="38" t="s">
        <v>349</v>
      </c>
      <c r="C298" s="39"/>
      <c r="D298" s="39"/>
      <c r="E298" s="125"/>
      <c r="F298" s="125"/>
      <c r="H298" s="126">
        <f t="shared" si="14"/>
        <v>0</v>
      </c>
      <c r="J298" s="4">
        <f t="shared" si="13"/>
        <v>25.266200000000001</v>
      </c>
      <c r="K298" s="126">
        <f t="shared" si="12"/>
        <v>0</v>
      </c>
    </row>
    <row r="299" spans="1:11">
      <c r="A299" s="133">
        <v>82100</v>
      </c>
      <c r="B299" s="38" t="s">
        <v>350</v>
      </c>
      <c r="C299" s="39"/>
      <c r="D299" s="39"/>
      <c r="E299" s="125"/>
      <c r="F299" s="125"/>
      <c r="H299" s="126">
        <f t="shared" si="14"/>
        <v>0</v>
      </c>
      <c r="J299" s="4">
        <f t="shared" si="13"/>
        <v>25.266200000000001</v>
      </c>
      <c r="K299" s="126">
        <f t="shared" si="12"/>
        <v>0</v>
      </c>
    </row>
    <row r="300" spans="1:11">
      <c r="A300" s="133">
        <v>82101</v>
      </c>
      <c r="B300" s="38" t="s">
        <v>351</v>
      </c>
      <c r="C300" s="39"/>
      <c r="D300" s="39"/>
      <c r="E300" s="125"/>
      <c r="F300" s="125"/>
      <c r="H300" s="126">
        <f t="shared" si="14"/>
        <v>0</v>
      </c>
      <c r="J300" s="4">
        <f t="shared" si="13"/>
        <v>25.266200000000001</v>
      </c>
      <c r="K300" s="126">
        <f t="shared" si="12"/>
        <v>0</v>
      </c>
    </row>
    <row r="301" spans="1:11">
      <c r="A301" s="133">
        <v>82102</v>
      </c>
      <c r="B301" s="38" t="s">
        <v>352</v>
      </c>
      <c r="C301" s="39"/>
      <c r="D301" s="39"/>
      <c r="E301" s="125"/>
      <c r="F301" s="125"/>
      <c r="H301" s="126">
        <f t="shared" si="14"/>
        <v>0</v>
      </c>
      <c r="J301" s="4">
        <f t="shared" si="13"/>
        <v>25.266200000000001</v>
      </c>
      <c r="K301" s="126">
        <f t="shared" si="12"/>
        <v>0</v>
      </c>
    </row>
    <row r="302" spans="1:11">
      <c r="A302" s="133">
        <v>82103</v>
      </c>
      <c r="B302" s="38" t="s">
        <v>353</v>
      </c>
      <c r="C302" s="39"/>
      <c r="D302" s="39"/>
      <c r="E302" s="125"/>
      <c r="F302" s="125"/>
      <c r="H302" s="126">
        <f t="shared" si="14"/>
        <v>0</v>
      </c>
      <c r="J302" s="4">
        <f t="shared" si="13"/>
        <v>25.266200000000001</v>
      </c>
      <c r="K302" s="126">
        <f t="shared" si="12"/>
        <v>0</v>
      </c>
    </row>
    <row r="303" spans="1:11">
      <c r="A303" s="133">
        <v>82104</v>
      </c>
      <c r="B303" s="38" t="s">
        <v>354</v>
      </c>
      <c r="C303" s="39"/>
      <c r="D303" s="39"/>
      <c r="E303" s="125"/>
      <c r="F303" s="125"/>
      <c r="H303" s="126">
        <f t="shared" si="14"/>
        <v>0</v>
      </c>
      <c r="J303" s="4">
        <f t="shared" si="13"/>
        <v>25.266200000000001</v>
      </c>
      <c r="K303" s="126">
        <f t="shared" si="12"/>
        <v>0</v>
      </c>
    </row>
    <row r="304" spans="1:11">
      <c r="A304" s="133">
        <v>82105</v>
      </c>
      <c r="B304" s="38" t="s">
        <v>355</v>
      </c>
      <c r="C304" s="39"/>
      <c r="D304" s="39"/>
      <c r="E304" s="125"/>
      <c r="F304" s="125"/>
      <c r="H304" s="126">
        <f t="shared" si="14"/>
        <v>0</v>
      </c>
      <c r="J304" s="4">
        <f t="shared" si="13"/>
        <v>25.266200000000001</v>
      </c>
      <c r="K304" s="126">
        <f t="shared" si="12"/>
        <v>0</v>
      </c>
    </row>
    <row r="305" spans="1:11">
      <c r="A305" s="133">
        <v>82106</v>
      </c>
      <c r="B305" s="131" t="s">
        <v>356</v>
      </c>
      <c r="C305" s="39"/>
      <c r="D305" s="39"/>
      <c r="E305" s="125"/>
      <c r="F305" s="125"/>
      <c r="H305" s="126">
        <f t="shared" si="14"/>
        <v>0</v>
      </c>
      <c r="J305" s="4">
        <f t="shared" si="13"/>
        <v>25.266200000000001</v>
      </c>
      <c r="K305" s="126">
        <f t="shared" si="12"/>
        <v>0</v>
      </c>
    </row>
    <row r="306" spans="1:11">
      <c r="A306" s="133">
        <v>82107</v>
      </c>
      <c r="B306" s="131" t="s">
        <v>357</v>
      </c>
      <c r="C306" s="39"/>
      <c r="D306" s="39"/>
      <c r="E306" s="125"/>
      <c r="F306" s="125"/>
      <c r="H306" s="126">
        <f t="shared" si="14"/>
        <v>0</v>
      </c>
      <c r="J306" s="4">
        <f t="shared" si="13"/>
        <v>25.266200000000001</v>
      </c>
      <c r="K306" s="126">
        <f t="shared" si="12"/>
        <v>0</v>
      </c>
    </row>
    <row r="307" spans="1:11">
      <c r="A307" s="133">
        <v>82108</v>
      </c>
      <c r="B307" s="38" t="s">
        <v>358</v>
      </c>
      <c r="C307" s="39"/>
      <c r="D307" s="39"/>
      <c r="E307" s="125"/>
      <c r="F307" s="125"/>
      <c r="H307" s="126">
        <f t="shared" si="14"/>
        <v>0</v>
      </c>
      <c r="J307" s="4">
        <f t="shared" si="13"/>
        <v>25.266200000000001</v>
      </c>
      <c r="K307" s="126">
        <f t="shared" si="12"/>
        <v>0</v>
      </c>
    </row>
    <row r="308" spans="1:11">
      <c r="A308" s="133">
        <v>82201</v>
      </c>
      <c r="B308" s="131" t="s">
        <v>360</v>
      </c>
      <c r="C308" s="39"/>
      <c r="D308" s="39"/>
      <c r="E308" s="125"/>
      <c r="F308" s="125"/>
      <c r="H308" s="126">
        <f t="shared" si="14"/>
        <v>0</v>
      </c>
      <c r="J308" s="4">
        <f t="shared" si="13"/>
        <v>25.266200000000001</v>
      </c>
      <c r="K308" s="126">
        <f t="shared" si="12"/>
        <v>0</v>
      </c>
    </row>
    <row r="309" spans="1:11">
      <c r="A309" s="133">
        <v>82202</v>
      </c>
      <c r="B309" s="131" t="s">
        <v>361</v>
      </c>
      <c r="C309" s="39"/>
      <c r="D309" s="39"/>
      <c r="E309" s="125"/>
      <c r="F309" s="125"/>
      <c r="H309" s="126">
        <f t="shared" si="14"/>
        <v>0</v>
      </c>
      <c r="J309" s="4">
        <f t="shared" si="13"/>
        <v>25.266200000000001</v>
      </c>
      <c r="K309" s="126">
        <f t="shared" si="12"/>
        <v>0</v>
      </c>
    </row>
    <row r="310" spans="1:11">
      <c r="A310" s="133">
        <v>82203</v>
      </c>
      <c r="B310" s="131" t="s">
        <v>362</v>
      </c>
      <c r="C310" s="39"/>
      <c r="D310" s="39"/>
      <c r="E310" s="125"/>
      <c r="F310" s="125"/>
      <c r="H310" s="126">
        <f t="shared" si="14"/>
        <v>0</v>
      </c>
      <c r="J310" s="4">
        <f t="shared" si="13"/>
        <v>25.266200000000001</v>
      </c>
      <c r="K310" s="126">
        <f t="shared" si="12"/>
        <v>0</v>
      </c>
    </row>
    <row r="311" spans="1:11">
      <c r="A311" s="133">
        <v>82204</v>
      </c>
      <c r="B311" s="131" t="s">
        <v>363</v>
      </c>
      <c r="C311" s="39"/>
      <c r="D311" s="39"/>
      <c r="E311" s="125"/>
      <c r="F311" s="125"/>
      <c r="H311" s="126">
        <f t="shared" si="14"/>
        <v>0</v>
      </c>
      <c r="J311" s="4">
        <f t="shared" si="13"/>
        <v>25.266200000000001</v>
      </c>
      <c r="K311" s="126">
        <f t="shared" si="12"/>
        <v>0</v>
      </c>
    </row>
    <row r="312" spans="1:11">
      <c r="A312" s="133">
        <v>82205</v>
      </c>
      <c r="B312" s="131" t="s">
        <v>364</v>
      </c>
      <c r="C312" s="39"/>
      <c r="D312" s="39"/>
      <c r="E312" s="125"/>
      <c r="F312" s="125"/>
      <c r="H312" s="126">
        <f t="shared" si="14"/>
        <v>0</v>
      </c>
      <c r="J312" s="4">
        <f t="shared" si="13"/>
        <v>25.266200000000001</v>
      </c>
      <c r="K312" s="126">
        <f t="shared" si="12"/>
        <v>0</v>
      </c>
    </row>
    <row r="313" spans="1:11">
      <c r="A313" s="133">
        <v>82600</v>
      </c>
      <c r="B313" s="38" t="s">
        <v>365</v>
      </c>
      <c r="C313" s="39"/>
      <c r="D313" s="39"/>
      <c r="E313" s="125"/>
      <c r="F313" s="125"/>
      <c r="H313" s="126">
        <f t="shared" si="14"/>
        <v>0</v>
      </c>
      <c r="J313" s="4">
        <f t="shared" si="13"/>
        <v>25.266200000000001</v>
      </c>
      <c r="K313" s="126">
        <f t="shared" si="12"/>
        <v>0</v>
      </c>
    </row>
    <row r="314" spans="1:11">
      <c r="A314" s="133">
        <v>82601</v>
      </c>
      <c r="B314" s="38" t="s">
        <v>366</v>
      </c>
      <c r="C314" s="39"/>
      <c r="D314" s="39"/>
      <c r="E314" s="125"/>
      <c r="F314" s="125"/>
      <c r="H314" s="126">
        <f t="shared" si="14"/>
        <v>0</v>
      </c>
      <c r="J314" s="4">
        <f t="shared" si="13"/>
        <v>25.266200000000001</v>
      </c>
      <c r="K314" s="126">
        <f t="shared" si="12"/>
        <v>0</v>
      </c>
    </row>
    <row r="315" spans="1:11">
      <c r="A315" s="133">
        <v>82602</v>
      </c>
      <c r="B315" s="38" t="s">
        <v>367</v>
      </c>
      <c r="C315" s="39"/>
      <c r="D315" s="39"/>
      <c r="E315" s="125"/>
      <c r="F315" s="125"/>
      <c r="H315" s="126">
        <f t="shared" si="14"/>
        <v>0</v>
      </c>
      <c r="J315" s="4">
        <f t="shared" si="13"/>
        <v>25.266200000000001</v>
      </c>
      <c r="K315" s="126">
        <f t="shared" si="12"/>
        <v>0</v>
      </c>
    </row>
    <row r="316" spans="1:11">
      <c r="A316" s="133">
        <v>82603</v>
      </c>
      <c r="B316" s="38" t="s">
        <v>368</v>
      </c>
      <c r="C316" s="39"/>
      <c r="D316" s="39"/>
      <c r="E316" s="125"/>
      <c r="F316" s="125"/>
      <c r="H316" s="126">
        <f t="shared" si="14"/>
        <v>0</v>
      </c>
      <c r="J316" s="4">
        <f t="shared" si="13"/>
        <v>25.266200000000001</v>
      </c>
      <c r="K316" s="126">
        <f t="shared" si="12"/>
        <v>0</v>
      </c>
    </row>
    <row r="317" spans="1:11">
      <c r="A317" s="133">
        <v>82604</v>
      </c>
      <c r="B317" s="38" t="s">
        <v>369</v>
      </c>
      <c r="C317" s="39"/>
      <c r="D317" s="39"/>
      <c r="E317" s="125"/>
      <c r="F317" s="125"/>
      <c r="H317" s="126">
        <f t="shared" si="14"/>
        <v>0</v>
      </c>
      <c r="J317" s="4">
        <f t="shared" si="13"/>
        <v>25.266200000000001</v>
      </c>
      <c r="K317" s="126">
        <f t="shared" si="12"/>
        <v>0</v>
      </c>
    </row>
    <row r="318" spans="1:11">
      <c r="A318" s="133">
        <v>82605</v>
      </c>
      <c r="B318" s="38" t="s">
        <v>370</v>
      </c>
      <c r="C318" s="39"/>
      <c r="D318" s="39"/>
      <c r="E318" s="125"/>
      <c r="F318" s="125"/>
      <c r="H318" s="126">
        <f t="shared" si="14"/>
        <v>0</v>
      </c>
      <c r="J318" s="4">
        <f t="shared" si="13"/>
        <v>25.266200000000001</v>
      </c>
      <c r="K318" s="126">
        <f t="shared" si="12"/>
        <v>0</v>
      </c>
    </row>
    <row r="319" spans="1:11">
      <c r="A319" s="133">
        <v>82606</v>
      </c>
      <c r="B319" s="131" t="s">
        <v>371</v>
      </c>
      <c r="C319" s="39"/>
      <c r="D319" s="39"/>
      <c r="E319" s="125"/>
      <c r="F319" s="125"/>
      <c r="H319" s="126">
        <f t="shared" si="14"/>
        <v>0</v>
      </c>
      <c r="J319" s="4">
        <f t="shared" si="13"/>
        <v>25.266200000000001</v>
      </c>
      <c r="K319" s="126">
        <f t="shared" si="12"/>
        <v>0</v>
      </c>
    </row>
    <row r="320" spans="1:11">
      <c r="A320" s="133">
        <v>82607</v>
      </c>
      <c r="B320" s="131" t="s">
        <v>372</v>
      </c>
      <c r="C320" s="39"/>
      <c r="D320" s="39"/>
      <c r="E320" s="125"/>
      <c r="F320" s="125"/>
      <c r="H320" s="126">
        <f t="shared" si="14"/>
        <v>0</v>
      </c>
      <c r="J320" s="4">
        <f t="shared" si="13"/>
        <v>25.266200000000001</v>
      </c>
      <c r="K320" s="126">
        <f t="shared" si="12"/>
        <v>0</v>
      </c>
    </row>
    <row r="321" spans="1:11">
      <c r="A321" s="133">
        <v>82700</v>
      </c>
      <c r="B321" s="38" t="s">
        <v>373</v>
      </c>
      <c r="C321" s="39"/>
      <c r="D321" s="39"/>
      <c r="E321" s="125"/>
      <c r="F321" s="125"/>
      <c r="H321" s="126">
        <f t="shared" si="14"/>
        <v>0</v>
      </c>
      <c r="J321" s="4">
        <f t="shared" si="13"/>
        <v>25.266200000000001</v>
      </c>
      <c r="K321" s="126">
        <f t="shared" si="12"/>
        <v>0</v>
      </c>
    </row>
    <row r="322" spans="1:11">
      <c r="A322" s="133">
        <v>82701</v>
      </c>
      <c r="B322" s="38" t="s">
        <v>374</v>
      </c>
      <c r="C322" s="39"/>
      <c r="D322" s="39"/>
      <c r="E322" s="125"/>
      <c r="F322" s="125"/>
      <c r="H322" s="126">
        <f t="shared" si="14"/>
        <v>0</v>
      </c>
      <c r="J322" s="4">
        <f t="shared" si="13"/>
        <v>25.266200000000001</v>
      </c>
      <c r="K322" s="126">
        <f t="shared" si="12"/>
        <v>0</v>
      </c>
    </row>
    <row r="323" spans="1:11">
      <c r="A323" s="133">
        <v>82702</v>
      </c>
      <c r="B323" s="38" t="s">
        <v>375</v>
      </c>
      <c r="C323" s="39"/>
      <c r="D323" s="39"/>
      <c r="E323" s="125"/>
      <c r="F323" s="125"/>
      <c r="H323" s="126">
        <f t="shared" si="14"/>
        <v>0</v>
      </c>
      <c r="J323" s="4">
        <f t="shared" si="13"/>
        <v>25.266200000000001</v>
      </c>
      <c r="K323" s="126">
        <f t="shared" si="12"/>
        <v>0</v>
      </c>
    </row>
    <row r="324" spans="1:11">
      <c r="A324" s="133">
        <v>82703</v>
      </c>
      <c r="B324" s="38" t="s">
        <v>376</v>
      </c>
      <c r="C324" s="39"/>
      <c r="D324" s="39"/>
      <c r="E324" s="125"/>
      <c r="F324" s="125"/>
      <c r="H324" s="126">
        <f t="shared" si="14"/>
        <v>0</v>
      </c>
      <c r="J324" s="4">
        <f t="shared" si="13"/>
        <v>25.266200000000001</v>
      </c>
      <c r="K324" s="126">
        <f t="shared" si="12"/>
        <v>0</v>
      </c>
    </row>
    <row r="325" spans="1:11">
      <c r="A325" s="133">
        <v>82704</v>
      </c>
      <c r="B325" s="38" t="s">
        <v>377</v>
      </c>
      <c r="C325" s="39"/>
      <c r="D325" s="39"/>
      <c r="E325" s="125"/>
      <c r="F325" s="125"/>
      <c r="H325" s="126">
        <f t="shared" si="14"/>
        <v>0</v>
      </c>
      <c r="J325" s="4">
        <f t="shared" si="13"/>
        <v>25.266200000000001</v>
      </c>
      <c r="K325" s="126">
        <f t="shared" si="12"/>
        <v>0</v>
      </c>
    </row>
    <row r="326" spans="1:11">
      <c r="A326" s="133">
        <v>82705</v>
      </c>
      <c r="B326" s="38" t="s">
        <v>378</v>
      </c>
      <c r="C326" s="39"/>
      <c r="D326" s="39"/>
      <c r="E326" s="125"/>
      <c r="F326" s="125"/>
      <c r="H326" s="126">
        <f t="shared" si="14"/>
        <v>0</v>
      </c>
      <c r="J326" s="4">
        <f t="shared" si="13"/>
        <v>25.266200000000001</v>
      </c>
      <c r="K326" s="126">
        <f t="shared" si="12"/>
        <v>0</v>
      </c>
    </row>
    <row r="327" spans="1:11">
      <c r="A327" s="133">
        <v>82706</v>
      </c>
      <c r="B327" s="38" t="s">
        <v>379</v>
      </c>
      <c r="C327" s="39"/>
      <c r="D327" s="39"/>
      <c r="E327" s="125"/>
      <c r="F327" s="125"/>
      <c r="H327" s="126">
        <f t="shared" si="14"/>
        <v>0</v>
      </c>
      <c r="J327" s="4">
        <f t="shared" si="13"/>
        <v>25.266200000000001</v>
      </c>
      <c r="K327" s="126">
        <f t="shared" si="12"/>
        <v>0</v>
      </c>
    </row>
    <row r="328" spans="1:11">
      <c r="A328" s="134">
        <v>83006</v>
      </c>
      <c r="B328" s="38" t="s">
        <v>380</v>
      </c>
      <c r="C328" s="39"/>
      <c r="D328" s="39"/>
      <c r="E328" s="125"/>
      <c r="F328" s="125"/>
      <c r="H328" s="126">
        <f t="shared" si="14"/>
        <v>0</v>
      </c>
      <c r="J328" s="4">
        <f t="shared" si="13"/>
        <v>25.266200000000001</v>
      </c>
      <c r="K328" s="126">
        <f t="shared" ref="K328:K391" si="15">ROUND(H328*J328,2)</f>
        <v>0</v>
      </c>
    </row>
    <row r="329" spans="1:11">
      <c r="A329" s="133">
        <v>84100</v>
      </c>
      <c r="B329" s="38" t="s">
        <v>381</v>
      </c>
      <c r="C329" s="39"/>
      <c r="D329" s="39"/>
      <c r="E329" s="125"/>
      <c r="F329" s="125"/>
      <c r="H329" s="126">
        <f t="shared" si="14"/>
        <v>0</v>
      </c>
      <c r="J329" s="4">
        <f t="shared" ref="J329:J392" si="16">J328</f>
        <v>25.266200000000001</v>
      </c>
      <c r="K329" s="126">
        <f t="shared" si="15"/>
        <v>0</v>
      </c>
    </row>
    <row r="330" spans="1:11">
      <c r="A330" s="133">
        <v>84101</v>
      </c>
      <c r="B330" s="38" t="s">
        <v>382</v>
      </c>
      <c r="C330" s="39"/>
      <c r="D330" s="39"/>
      <c r="E330" s="125"/>
      <c r="F330" s="125"/>
      <c r="H330" s="126">
        <f t="shared" si="14"/>
        <v>0</v>
      </c>
      <c r="J330" s="4">
        <f t="shared" si="16"/>
        <v>25.266200000000001</v>
      </c>
      <c r="K330" s="126">
        <f t="shared" si="15"/>
        <v>0</v>
      </c>
    </row>
    <row r="331" spans="1:11">
      <c r="A331" s="133">
        <v>84102</v>
      </c>
      <c r="B331" s="38" t="s">
        <v>383</v>
      </c>
      <c r="C331" s="39"/>
      <c r="D331" s="39"/>
      <c r="E331" s="125"/>
      <c r="F331" s="125"/>
      <c r="H331" s="126">
        <f t="shared" si="14"/>
        <v>0</v>
      </c>
      <c r="J331" s="4">
        <f t="shared" si="16"/>
        <v>25.266200000000001</v>
      </c>
      <c r="K331" s="126">
        <f t="shared" si="15"/>
        <v>0</v>
      </c>
    </row>
    <row r="332" spans="1:11">
      <c r="A332" s="133">
        <v>84103</v>
      </c>
      <c r="B332" s="38" t="s">
        <v>384</v>
      </c>
      <c r="C332" s="39"/>
      <c r="D332" s="39"/>
      <c r="E332" s="125"/>
      <c r="F332" s="125"/>
      <c r="H332" s="126">
        <f t="shared" si="14"/>
        <v>0</v>
      </c>
      <c r="J332" s="4">
        <f t="shared" si="16"/>
        <v>25.266200000000001</v>
      </c>
      <c r="K332" s="126">
        <f t="shared" si="15"/>
        <v>0</v>
      </c>
    </row>
    <row r="333" spans="1:11">
      <c r="A333" s="133">
        <v>84104</v>
      </c>
      <c r="B333" s="38" t="s">
        <v>385</v>
      </c>
      <c r="C333" s="39"/>
      <c r="D333" s="39"/>
      <c r="E333" s="125"/>
      <c r="F333" s="125"/>
      <c r="H333" s="126">
        <f t="shared" si="14"/>
        <v>0</v>
      </c>
      <c r="J333" s="4">
        <f t="shared" si="16"/>
        <v>25.266200000000001</v>
      </c>
      <c r="K333" s="126">
        <f t="shared" si="15"/>
        <v>0</v>
      </c>
    </row>
    <row r="334" spans="1:11">
      <c r="A334" s="133">
        <v>84201</v>
      </c>
      <c r="B334" s="38" t="s">
        <v>343</v>
      </c>
      <c r="C334" s="39"/>
      <c r="D334" s="39"/>
      <c r="E334" s="125"/>
      <c r="F334" s="125"/>
      <c r="H334" s="126">
        <f t="shared" si="14"/>
        <v>0</v>
      </c>
      <c r="J334" s="4">
        <f t="shared" si="16"/>
        <v>25.266200000000001</v>
      </c>
      <c r="K334" s="126">
        <f t="shared" si="15"/>
        <v>0</v>
      </c>
    </row>
    <row r="335" spans="1:11">
      <c r="A335" s="133">
        <v>84202</v>
      </c>
      <c r="B335" s="38" t="s">
        <v>344</v>
      </c>
      <c r="C335" s="39"/>
      <c r="D335" s="39"/>
      <c r="E335" s="125"/>
      <c r="F335" s="125"/>
      <c r="H335" s="126">
        <f t="shared" ref="H335:H398" si="17">ROUND(C335-D335+E335-F335,2)</f>
        <v>0</v>
      </c>
      <c r="J335" s="4">
        <f t="shared" si="16"/>
        <v>25.266200000000001</v>
      </c>
      <c r="K335" s="126">
        <f t="shared" si="15"/>
        <v>0</v>
      </c>
    </row>
    <row r="336" spans="1:11">
      <c r="A336" s="133">
        <v>84203</v>
      </c>
      <c r="B336" s="38" t="s">
        <v>345</v>
      </c>
      <c r="C336" s="39"/>
      <c r="D336" s="39"/>
      <c r="E336" s="125"/>
      <c r="F336" s="125"/>
      <c r="H336" s="126">
        <f t="shared" si="17"/>
        <v>0</v>
      </c>
      <c r="J336" s="4">
        <f t="shared" si="16"/>
        <v>25.266200000000001</v>
      </c>
      <c r="K336" s="126">
        <f t="shared" si="15"/>
        <v>0</v>
      </c>
    </row>
    <row r="337" spans="1:11">
      <c r="A337" s="133">
        <v>84204</v>
      </c>
      <c r="B337" s="38" t="s">
        <v>346</v>
      </c>
      <c r="C337" s="39"/>
      <c r="D337" s="39"/>
      <c r="E337" s="125"/>
      <c r="F337" s="125"/>
      <c r="H337" s="126">
        <f t="shared" si="17"/>
        <v>0</v>
      </c>
      <c r="J337" s="4">
        <f t="shared" si="16"/>
        <v>25.266200000000001</v>
      </c>
      <c r="K337" s="126">
        <f t="shared" si="15"/>
        <v>0</v>
      </c>
    </row>
    <row r="338" spans="1:11">
      <c r="A338" s="133">
        <v>84205</v>
      </c>
      <c r="B338" s="38" t="s">
        <v>386</v>
      </c>
      <c r="C338" s="39"/>
      <c r="D338" s="39"/>
      <c r="E338" s="125"/>
      <c r="F338" s="125"/>
      <c r="H338" s="126">
        <f t="shared" si="17"/>
        <v>0</v>
      </c>
      <c r="J338" s="4">
        <f t="shared" si="16"/>
        <v>25.266200000000001</v>
      </c>
      <c r="K338" s="126">
        <f t="shared" si="15"/>
        <v>0</v>
      </c>
    </row>
    <row r="339" spans="1:11">
      <c r="A339" s="133">
        <v>84206</v>
      </c>
      <c r="B339" s="38" t="s">
        <v>387</v>
      </c>
      <c r="C339" s="39"/>
      <c r="D339" s="39"/>
      <c r="E339" s="125"/>
      <c r="F339" s="125"/>
      <c r="H339" s="126">
        <f t="shared" si="17"/>
        <v>0</v>
      </c>
      <c r="J339" s="4">
        <f t="shared" si="16"/>
        <v>25.266200000000001</v>
      </c>
      <c r="K339" s="126">
        <f t="shared" si="15"/>
        <v>0</v>
      </c>
    </row>
    <row r="340" spans="1:11">
      <c r="A340" s="133">
        <v>84207</v>
      </c>
      <c r="B340" s="38" t="s">
        <v>388</v>
      </c>
      <c r="C340" s="39"/>
      <c r="D340" s="39"/>
      <c r="E340" s="125"/>
      <c r="F340" s="125"/>
      <c r="H340" s="126">
        <f t="shared" si="17"/>
        <v>0</v>
      </c>
      <c r="J340" s="4">
        <f t="shared" si="16"/>
        <v>25.266200000000001</v>
      </c>
      <c r="K340" s="126">
        <f t="shared" si="15"/>
        <v>0</v>
      </c>
    </row>
    <row r="341" spans="1:11">
      <c r="A341" s="133">
        <v>84300</v>
      </c>
      <c r="B341" s="38" t="s">
        <v>389</v>
      </c>
      <c r="C341" s="39"/>
      <c r="D341" s="39"/>
      <c r="E341" s="125"/>
      <c r="F341" s="125"/>
      <c r="H341" s="126">
        <f t="shared" si="17"/>
        <v>0</v>
      </c>
      <c r="J341" s="4">
        <f t="shared" si="16"/>
        <v>25.266200000000001</v>
      </c>
      <c r="K341" s="126">
        <f t="shared" si="15"/>
        <v>0</v>
      </c>
    </row>
    <row r="342" spans="1:11">
      <c r="A342" s="133">
        <v>85001</v>
      </c>
      <c r="B342" s="131" t="s">
        <v>390</v>
      </c>
      <c r="C342" s="39"/>
      <c r="D342" s="39"/>
      <c r="E342" s="125"/>
      <c r="F342" s="125"/>
      <c r="H342" s="126">
        <f t="shared" si="17"/>
        <v>0</v>
      </c>
      <c r="J342" s="4">
        <f t="shared" si="16"/>
        <v>25.266200000000001</v>
      </c>
      <c r="K342" s="126">
        <f t="shared" si="15"/>
        <v>0</v>
      </c>
    </row>
    <row r="343" spans="1:11">
      <c r="A343" s="133">
        <v>85002</v>
      </c>
      <c r="B343" s="131" t="s">
        <v>391</v>
      </c>
      <c r="C343" s="39"/>
      <c r="D343" s="39"/>
      <c r="E343" s="125"/>
      <c r="F343" s="125"/>
      <c r="H343" s="126">
        <f t="shared" si="17"/>
        <v>0</v>
      </c>
      <c r="J343" s="4">
        <f t="shared" si="16"/>
        <v>25.266200000000001</v>
      </c>
      <c r="K343" s="126">
        <f t="shared" si="15"/>
        <v>0</v>
      </c>
    </row>
    <row r="344" spans="1:11">
      <c r="A344" s="133">
        <v>91001</v>
      </c>
      <c r="B344" s="38" t="s">
        <v>400</v>
      </c>
      <c r="C344" s="39">
        <v>642877.64</v>
      </c>
      <c r="D344" s="39"/>
      <c r="E344" s="125"/>
      <c r="F344" s="125"/>
      <c r="H344" s="126">
        <f t="shared" si="17"/>
        <v>642877.64</v>
      </c>
      <c r="J344" s="4">
        <f t="shared" si="16"/>
        <v>25.266200000000001</v>
      </c>
      <c r="K344" s="126">
        <f t="shared" si="15"/>
        <v>16243075.029999999</v>
      </c>
    </row>
    <row r="345" spans="1:11">
      <c r="A345" s="133">
        <v>91002</v>
      </c>
      <c r="B345" s="38" t="s">
        <v>401</v>
      </c>
      <c r="C345" s="39">
        <v>67601.88</v>
      </c>
      <c r="D345" s="39"/>
      <c r="E345" s="125"/>
      <c r="F345" s="125"/>
      <c r="H345" s="126">
        <f t="shared" si="17"/>
        <v>67601.88</v>
      </c>
      <c r="J345" s="4">
        <f t="shared" si="16"/>
        <v>25.266200000000001</v>
      </c>
      <c r="K345" s="126">
        <f t="shared" si="15"/>
        <v>1708042.62</v>
      </c>
    </row>
    <row r="346" spans="1:11">
      <c r="A346" s="133">
        <v>91003</v>
      </c>
      <c r="B346" s="38" t="s">
        <v>402</v>
      </c>
      <c r="C346" s="39">
        <v>19800</v>
      </c>
      <c r="D346" s="39"/>
      <c r="E346" s="125"/>
      <c r="F346" s="125"/>
      <c r="H346" s="126">
        <f t="shared" si="17"/>
        <v>19800</v>
      </c>
      <c r="J346" s="4">
        <f t="shared" si="16"/>
        <v>25.266200000000001</v>
      </c>
      <c r="K346" s="126">
        <f t="shared" si="15"/>
        <v>500270.76</v>
      </c>
    </row>
    <row r="347" spans="1:11">
      <c r="A347" s="133">
        <v>91004</v>
      </c>
      <c r="B347" s="131" t="s">
        <v>403</v>
      </c>
      <c r="C347" s="39">
        <v>6195.19</v>
      </c>
      <c r="D347" s="39"/>
      <c r="E347" s="125"/>
      <c r="F347" s="125"/>
      <c r="H347" s="126">
        <f t="shared" si="17"/>
        <v>6195.19</v>
      </c>
      <c r="J347" s="4">
        <f t="shared" si="16"/>
        <v>25.266200000000001</v>
      </c>
      <c r="K347" s="126">
        <f t="shared" si="15"/>
        <v>156528.91</v>
      </c>
    </row>
    <row r="348" spans="1:11">
      <c r="A348" s="133">
        <v>91005</v>
      </c>
      <c r="B348" s="131" t="s">
        <v>404</v>
      </c>
      <c r="C348" s="39"/>
      <c r="D348" s="39"/>
      <c r="E348" s="125"/>
      <c r="F348" s="125"/>
      <c r="H348" s="126">
        <f t="shared" si="17"/>
        <v>0</v>
      </c>
      <c r="J348" s="4">
        <f t="shared" si="16"/>
        <v>25.266200000000001</v>
      </c>
      <c r="K348" s="126">
        <f t="shared" si="15"/>
        <v>0</v>
      </c>
    </row>
    <row r="349" spans="1:11">
      <c r="A349" s="133">
        <v>91006</v>
      </c>
      <c r="B349" s="131" t="s">
        <v>405</v>
      </c>
      <c r="C349" s="39">
        <v>10735.11</v>
      </c>
      <c r="D349" s="39"/>
      <c r="E349" s="125"/>
      <c r="F349" s="125"/>
      <c r="H349" s="126">
        <f t="shared" si="17"/>
        <v>10735.11</v>
      </c>
      <c r="J349" s="4">
        <f t="shared" si="16"/>
        <v>25.266200000000001</v>
      </c>
      <c r="K349" s="126">
        <f t="shared" si="15"/>
        <v>271235.44</v>
      </c>
    </row>
    <row r="350" spans="1:11">
      <c r="A350" s="133">
        <v>91007</v>
      </c>
      <c r="B350" s="131" t="s">
        <v>406</v>
      </c>
      <c r="C350" s="39">
        <v>9191.82</v>
      </c>
      <c r="D350" s="39"/>
      <c r="E350" s="125"/>
      <c r="F350" s="125"/>
      <c r="H350" s="126">
        <f t="shared" si="17"/>
        <v>9191.82</v>
      </c>
      <c r="J350" s="4">
        <f t="shared" si="16"/>
        <v>25.266200000000001</v>
      </c>
      <c r="K350" s="126">
        <f t="shared" si="15"/>
        <v>232242.36</v>
      </c>
    </row>
    <row r="351" spans="1:11">
      <c r="A351" s="133">
        <v>91008</v>
      </c>
      <c r="B351" s="131" t="s">
        <v>407</v>
      </c>
      <c r="C351" s="39">
        <v>3790.09</v>
      </c>
      <c r="D351" s="39"/>
      <c r="E351" s="125"/>
      <c r="F351" s="125"/>
      <c r="H351" s="126">
        <f t="shared" si="17"/>
        <v>3790.09</v>
      </c>
      <c r="J351" s="4">
        <f t="shared" si="16"/>
        <v>25.266200000000001</v>
      </c>
      <c r="K351" s="126">
        <f t="shared" si="15"/>
        <v>95761.17</v>
      </c>
    </row>
    <row r="352" spans="1:11">
      <c r="A352" s="133">
        <v>91009</v>
      </c>
      <c r="B352" s="131" t="s">
        <v>408</v>
      </c>
      <c r="C352" s="39"/>
      <c r="D352" s="39"/>
      <c r="E352" s="125"/>
      <c r="F352" s="125"/>
      <c r="H352" s="126">
        <f t="shared" si="17"/>
        <v>0</v>
      </c>
      <c r="J352" s="4">
        <f t="shared" si="16"/>
        <v>25.266200000000001</v>
      </c>
      <c r="K352" s="126">
        <f t="shared" si="15"/>
        <v>0</v>
      </c>
    </row>
    <row r="353" spans="1:11">
      <c r="A353" s="133">
        <v>91010</v>
      </c>
      <c r="B353" s="131" t="s">
        <v>487</v>
      </c>
      <c r="C353" s="39">
        <v>1521.61</v>
      </c>
      <c r="D353" s="39"/>
      <c r="E353" s="125"/>
      <c r="F353" s="125"/>
      <c r="H353" s="126">
        <f t="shared" si="17"/>
        <v>1521.61</v>
      </c>
      <c r="J353" s="4">
        <f t="shared" si="16"/>
        <v>25.266200000000001</v>
      </c>
      <c r="K353" s="126">
        <f t="shared" si="15"/>
        <v>38445.300000000003</v>
      </c>
    </row>
    <row r="354" spans="1:11">
      <c r="A354" s="133">
        <v>91011</v>
      </c>
      <c r="B354" s="131" t="s">
        <v>410</v>
      </c>
      <c r="C354" s="39"/>
      <c r="D354" s="39"/>
      <c r="E354" s="125"/>
      <c r="F354" s="125"/>
      <c r="H354" s="126">
        <f t="shared" si="17"/>
        <v>0</v>
      </c>
      <c r="J354" s="4">
        <f t="shared" si="16"/>
        <v>25.266200000000001</v>
      </c>
      <c r="K354" s="126">
        <f t="shared" si="15"/>
        <v>0</v>
      </c>
    </row>
    <row r="355" spans="1:11">
      <c r="A355" s="133">
        <v>91012</v>
      </c>
      <c r="B355" s="38" t="s">
        <v>252</v>
      </c>
      <c r="C355" s="39"/>
      <c r="D355" s="39"/>
      <c r="E355" s="125"/>
      <c r="F355" s="125"/>
      <c r="H355" s="126">
        <f t="shared" si="17"/>
        <v>0</v>
      </c>
      <c r="J355" s="4">
        <f t="shared" si="16"/>
        <v>25.266200000000001</v>
      </c>
      <c r="K355" s="126">
        <f t="shared" si="15"/>
        <v>0</v>
      </c>
    </row>
    <row r="356" spans="1:11">
      <c r="A356" s="37">
        <v>91013</v>
      </c>
      <c r="B356" s="138" t="s">
        <v>411</v>
      </c>
      <c r="C356" s="39"/>
      <c r="D356" s="39"/>
      <c r="E356" s="125"/>
      <c r="F356" s="125"/>
      <c r="H356" s="126">
        <f t="shared" si="17"/>
        <v>0</v>
      </c>
      <c r="J356" s="4">
        <f t="shared" si="16"/>
        <v>25.266200000000001</v>
      </c>
      <c r="K356" s="126">
        <f t="shared" si="15"/>
        <v>0</v>
      </c>
    </row>
    <row r="357" spans="1:11">
      <c r="A357" s="133">
        <v>91200</v>
      </c>
      <c r="B357" s="131" t="s">
        <v>412</v>
      </c>
      <c r="C357" s="39">
        <v>57050</v>
      </c>
      <c r="D357" s="39"/>
      <c r="E357" s="125"/>
      <c r="F357" s="125"/>
      <c r="H357" s="126">
        <f t="shared" si="17"/>
        <v>57050</v>
      </c>
      <c r="J357" s="4">
        <f t="shared" si="16"/>
        <v>25.266200000000001</v>
      </c>
      <c r="K357" s="126">
        <f t="shared" si="15"/>
        <v>1441436.71</v>
      </c>
    </row>
    <row r="358" spans="1:11">
      <c r="A358" s="133">
        <v>91201</v>
      </c>
      <c r="B358" s="131" t="s">
        <v>413</v>
      </c>
      <c r="C358" s="39">
        <v>837</v>
      </c>
      <c r="D358" s="39"/>
      <c r="E358" s="125"/>
      <c r="F358" s="125"/>
      <c r="H358" s="126">
        <f t="shared" si="17"/>
        <v>837</v>
      </c>
      <c r="J358" s="4">
        <f t="shared" si="16"/>
        <v>25.266200000000001</v>
      </c>
      <c r="K358" s="126">
        <f t="shared" si="15"/>
        <v>21147.81</v>
      </c>
    </row>
    <row r="359" spans="1:11">
      <c r="A359" s="133">
        <v>91202</v>
      </c>
      <c r="B359" s="131" t="s">
        <v>414</v>
      </c>
      <c r="C359" s="39">
        <v>6700</v>
      </c>
      <c r="D359" s="39"/>
      <c r="E359" s="125"/>
      <c r="F359" s="125"/>
      <c r="H359" s="126">
        <f t="shared" si="17"/>
        <v>6700</v>
      </c>
      <c r="J359" s="4">
        <f t="shared" si="16"/>
        <v>25.266200000000001</v>
      </c>
      <c r="K359" s="126">
        <f t="shared" si="15"/>
        <v>169283.54</v>
      </c>
    </row>
    <row r="360" spans="1:11">
      <c r="A360" s="133">
        <v>92001</v>
      </c>
      <c r="B360" s="131" t="s">
        <v>415</v>
      </c>
      <c r="C360" s="39"/>
      <c r="D360" s="39"/>
      <c r="E360" s="125"/>
      <c r="F360" s="125"/>
      <c r="H360" s="126">
        <f t="shared" si="17"/>
        <v>0</v>
      </c>
      <c r="J360" s="4">
        <f t="shared" si="16"/>
        <v>25.266200000000001</v>
      </c>
      <c r="K360" s="126">
        <f t="shared" si="15"/>
        <v>0</v>
      </c>
    </row>
    <row r="361" spans="1:11">
      <c r="A361" s="133">
        <v>92002</v>
      </c>
      <c r="B361" s="131" t="s">
        <v>416</v>
      </c>
      <c r="C361" s="39"/>
      <c r="D361" s="39"/>
      <c r="E361" s="125"/>
      <c r="F361" s="125"/>
      <c r="H361" s="126">
        <f t="shared" si="17"/>
        <v>0</v>
      </c>
      <c r="J361" s="4">
        <f t="shared" si="16"/>
        <v>25.266200000000001</v>
      </c>
      <c r="K361" s="126">
        <f t="shared" si="15"/>
        <v>0</v>
      </c>
    </row>
    <row r="362" spans="1:11">
      <c r="A362" s="133">
        <v>92003</v>
      </c>
      <c r="B362" s="131" t="s">
        <v>417</v>
      </c>
      <c r="C362" s="39"/>
      <c r="D362" s="39"/>
      <c r="E362" s="125"/>
      <c r="F362" s="125"/>
      <c r="H362" s="126">
        <f t="shared" si="17"/>
        <v>0</v>
      </c>
      <c r="J362" s="4">
        <f t="shared" si="16"/>
        <v>25.266200000000001</v>
      </c>
      <c r="K362" s="126">
        <f t="shared" si="15"/>
        <v>0</v>
      </c>
    </row>
    <row r="363" spans="1:11">
      <c r="A363" s="133">
        <v>92004</v>
      </c>
      <c r="B363" s="131" t="s">
        <v>418</v>
      </c>
      <c r="C363" s="39"/>
      <c r="D363" s="39"/>
      <c r="E363" s="125"/>
      <c r="F363" s="125"/>
      <c r="H363" s="126">
        <f t="shared" si="17"/>
        <v>0</v>
      </c>
      <c r="J363" s="4">
        <f t="shared" si="16"/>
        <v>25.266200000000001</v>
      </c>
      <c r="K363" s="126">
        <f t="shared" si="15"/>
        <v>0</v>
      </c>
    </row>
    <row r="364" spans="1:11">
      <c r="A364" s="133">
        <v>92005</v>
      </c>
      <c r="B364" s="131" t="s">
        <v>419</v>
      </c>
      <c r="C364" s="39"/>
      <c r="D364" s="39"/>
      <c r="E364" s="125"/>
      <c r="F364" s="125"/>
      <c r="H364" s="126">
        <f t="shared" si="17"/>
        <v>0</v>
      </c>
      <c r="J364" s="4">
        <f t="shared" si="16"/>
        <v>25.266200000000001</v>
      </c>
      <c r="K364" s="126">
        <f t="shared" si="15"/>
        <v>0</v>
      </c>
    </row>
    <row r="365" spans="1:11">
      <c r="A365" s="133">
        <v>92006</v>
      </c>
      <c r="B365" s="131" t="s">
        <v>420</v>
      </c>
      <c r="C365" s="39"/>
      <c r="D365" s="39"/>
      <c r="E365" s="125"/>
      <c r="F365" s="125"/>
      <c r="H365" s="126">
        <f t="shared" si="17"/>
        <v>0</v>
      </c>
      <c r="J365" s="4">
        <f t="shared" si="16"/>
        <v>25.266200000000001</v>
      </c>
      <c r="K365" s="126">
        <f t="shared" si="15"/>
        <v>0</v>
      </c>
    </row>
    <row r="366" spans="1:11">
      <c r="A366" s="133">
        <v>92007</v>
      </c>
      <c r="B366" s="131" t="s">
        <v>421</v>
      </c>
      <c r="C366" s="39"/>
      <c r="D366" s="39"/>
      <c r="E366" s="125"/>
      <c r="F366" s="125"/>
      <c r="H366" s="126">
        <f t="shared" si="17"/>
        <v>0</v>
      </c>
      <c r="J366" s="4">
        <f t="shared" si="16"/>
        <v>25.266200000000001</v>
      </c>
      <c r="K366" s="126">
        <f t="shared" si="15"/>
        <v>0</v>
      </c>
    </row>
    <row r="367" spans="1:11">
      <c r="A367" s="133">
        <v>92008</v>
      </c>
      <c r="B367" s="131" t="s">
        <v>422</v>
      </c>
      <c r="C367" s="39"/>
      <c r="D367" s="39"/>
      <c r="E367" s="125"/>
      <c r="F367" s="125"/>
      <c r="H367" s="126">
        <f t="shared" si="17"/>
        <v>0</v>
      </c>
      <c r="J367" s="4">
        <f t="shared" si="16"/>
        <v>25.266200000000001</v>
      </c>
      <c r="K367" s="126">
        <f t="shared" si="15"/>
        <v>0</v>
      </c>
    </row>
    <row r="368" spans="1:11">
      <c r="A368" s="141">
        <v>92009</v>
      </c>
      <c r="B368" s="38" t="s">
        <v>423</v>
      </c>
      <c r="C368" s="39"/>
      <c r="D368" s="39"/>
      <c r="E368" s="125"/>
      <c r="F368" s="125"/>
      <c r="H368" s="126">
        <f t="shared" si="17"/>
        <v>0</v>
      </c>
      <c r="J368" s="4">
        <f t="shared" si="16"/>
        <v>25.266200000000001</v>
      </c>
      <c r="K368" s="126">
        <f t="shared" si="15"/>
        <v>0</v>
      </c>
    </row>
    <row r="369" spans="1:11">
      <c r="A369" s="133">
        <v>93001</v>
      </c>
      <c r="B369" s="131" t="s">
        <v>424</v>
      </c>
      <c r="C369" s="39">
        <v>5316.88</v>
      </c>
      <c r="D369" s="39"/>
      <c r="E369" s="125"/>
      <c r="F369" s="125"/>
      <c r="H369" s="126">
        <f t="shared" si="17"/>
        <v>5316.88</v>
      </c>
      <c r="J369" s="4">
        <f t="shared" si="16"/>
        <v>25.266200000000001</v>
      </c>
      <c r="K369" s="126">
        <f t="shared" si="15"/>
        <v>134337.35</v>
      </c>
    </row>
    <row r="370" spans="1:11">
      <c r="A370" s="133">
        <v>93002</v>
      </c>
      <c r="B370" s="131" t="s">
        <v>425</v>
      </c>
      <c r="C370" s="39">
        <v>1749.69</v>
      </c>
      <c r="D370" s="39"/>
      <c r="E370" s="125"/>
      <c r="F370" s="125"/>
      <c r="H370" s="126">
        <f t="shared" si="17"/>
        <v>1749.69</v>
      </c>
      <c r="J370" s="4">
        <f t="shared" si="16"/>
        <v>25.266200000000001</v>
      </c>
      <c r="K370" s="126">
        <f t="shared" si="15"/>
        <v>44208.02</v>
      </c>
    </row>
    <row r="371" spans="1:11">
      <c r="A371" s="133">
        <v>93003</v>
      </c>
      <c r="B371" s="131" t="s">
        <v>426</v>
      </c>
      <c r="C371" s="39">
        <v>2.08</v>
      </c>
      <c r="D371" s="39"/>
      <c r="E371" s="125"/>
      <c r="F371" s="125"/>
      <c r="H371" s="126">
        <f t="shared" si="17"/>
        <v>2.08</v>
      </c>
      <c r="J371" s="4">
        <f t="shared" si="16"/>
        <v>25.266200000000001</v>
      </c>
      <c r="K371" s="126">
        <f t="shared" si="15"/>
        <v>52.55</v>
      </c>
    </row>
    <row r="372" spans="1:11">
      <c r="A372" s="133">
        <v>93004</v>
      </c>
      <c r="B372" s="131" t="s">
        <v>427</v>
      </c>
      <c r="C372" s="39">
        <v>918</v>
      </c>
      <c r="D372" s="39"/>
      <c r="E372" s="125"/>
      <c r="F372" s="125"/>
      <c r="H372" s="126">
        <f t="shared" si="17"/>
        <v>918</v>
      </c>
      <c r="J372" s="4">
        <f t="shared" si="16"/>
        <v>25.266200000000001</v>
      </c>
      <c r="K372" s="126">
        <f t="shared" si="15"/>
        <v>23194.37</v>
      </c>
    </row>
    <row r="373" spans="1:11">
      <c r="A373" s="133">
        <v>93005</v>
      </c>
      <c r="B373" s="131" t="s">
        <v>428</v>
      </c>
      <c r="C373" s="39">
        <v>671.14</v>
      </c>
      <c r="D373" s="39"/>
      <c r="E373" s="125"/>
      <c r="F373" s="125"/>
      <c r="H373" s="126">
        <f t="shared" si="17"/>
        <v>671.14</v>
      </c>
      <c r="J373" s="4">
        <f t="shared" si="16"/>
        <v>25.266200000000001</v>
      </c>
      <c r="K373" s="126">
        <f t="shared" si="15"/>
        <v>16957.16</v>
      </c>
    </row>
    <row r="374" spans="1:11">
      <c r="A374" s="136">
        <v>94001</v>
      </c>
      <c r="B374" s="137" t="s">
        <v>429</v>
      </c>
      <c r="C374" s="129">
        <v>26955.35</v>
      </c>
      <c r="D374" s="129"/>
      <c r="E374" s="129"/>
      <c r="F374" s="129">
        <v>4082.4</v>
      </c>
      <c r="G374" s="130"/>
      <c r="H374" s="130">
        <f t="shared" si="17"/>
        <v>22872.95</v>
      </c>
      <c r="J374" s="4">
        <f t="shared" si="16"/>
        <v>25.266200000000001</v>
      </c>
      <c r="K374" s="130">
        <f t="shared" si="15"/>
        <v>577912.53</v>
      </c>
    </row>
    <row r="375" spans="1:11">
      <c r="A375" s="133">
        <v>94002</v>
      </c>
      <c r="B375" s="131" t="s">
        <v>430</v>
      </c>
      <c r="C375" s="39"/>
      <c r="D375" s="39"/>
      <c r="E375" s="125"/>
      <c r="F375" s="125"/>
      <c r="H375" s="126">
        <f t="shared" si="17"/>
        <v>0</v>
      </c>
      <c r="J375" s="4">
        <f t="shared" si="16"/>
        <v>25.266200000000001</v>
      </c>
      <c r="K375" s="126">
        <f t="shared" si="15"/>
        <v>0</v>
      </c>
    </row>
    <row r="376" spans="1:11">
      <c r="A376" s="133">
        <v>94003</v>
      </c>
      <c r="B376" s="131" t="s">
        <v>431</v>
      </c>
      <c r="C376" s="39">
        <v>2552</v>
      </c>
      <c r="D376" s="39"/>
      <c r="E376" s="125"/>
      <c r="F376" s="125"/>
      <c r="H376" s="126">
        <f t="shared" si="17"/>
        <v>2552</v>
      </c>
      <c r="J376" s="4">
        <f t="shared" si="16"/>
        <v>25.266200000000001</v>
      </c>
      <c r="K376" s="126">
        <f t="shared" si="15"/>
        <v>64479.34</v>
      </c>
    </row>
    <row r="377" spans="1:11">
      <c r="A377" s="133">
        <v>94004</v>
      </c>
      <c r="B377" s="131" t="s">
        <v>432</v>
      </c>
      <c r="C377" s="39">
        <v>1672.84</v>
      </c>
      <c r="D377" s="39"/>
      <c r="E377" s="125"/>
      <c r="F377" s="125"/>
      <c r="H377" s="126">
        <f t="shared" si="17"/>
        <v>1672.84</v>
      </c>
      <c r="J377" s="4">
        <f t="shared" si="16"/>
        <v>25.266200000000001</v>
      </c>
      <c r="K377" s="126">
        <f t="shared" si="15"/>
        <v>42266.31</v>
      </c>
    </row>
    <row r="378" spans="1:11">
      <c r="A378" s="133">
        <v>94005</v>
      </c>
      <c r="B378" s="131" t="s">
        <v>433</v>
      </c>
      <c r="C378" s="39">
        <v>1735.5</v>
      </c>
      <c r="D378" s="39"/>
      <c r="E378" s="125"/>
      <c r="F378" s="125"/>
      <c r="H378" s="126">
        <f t="shared" si="17"/>
        <v>1735.5</v>
      </c>
      <c r="J378" s="4">
        <f t="shared" si="16"/>
        <v>25.266200000000001</v>
      </c>
      <c r="K378" s="126">
        <f t="shared" si="15"/>
        <v>43849.49</v>
      </c>
    </row>
    <row r="379" spans="1:11">
      <c r="A379" s="133">
        <v>94006</v>
      </c>
      <c r="B379" s="131" t="s">
        <v>434</v>
      </c>
      <c r="C379" s="39">
        <v>1715.67</v>
      </c>
      <c r="D379" s="39"/>
      <c r="E379" s="125"/>
      <c r="F379" s="125"/>
      <c r="H379" s="126">
        <f t="shared" si="17"/>
        <v>1715.67</v>
      </c>
      <c r="J379" s="4">
        <f t="shared" si="16"/>
        <v>25.266200000000001</v>
      </c>
      <c r="K379" s="126">
        <f t="shared" si="15"/>
        <v>43348.46</v>
      </c>
    </row>
    <row r="380" spans="1:11">
      <c r="A380" s="133">
        <v>94007</v>
      </c>
      <c r="B380" s="131" t="s">
        <v>435</v>
      </c>
      <c r="C380" s="39">
        <v>4201.1499999999996</v>
      </c>
      <c r="D380" s="39"/>
      <c r="E380" s="125"/>
      <c r="F380" s="125"/>
      <c r="H380" s="126">
        <f t="shared" si="17"/>
        <v>4201.1499999999996</v>
      </c>
      <c r="J380" s="4">
        <f t="shared" si="16"/>
        <v>25.266200000000001</v>
      </c>
      <c r="K380" s="126">
        <f t="shared" si="15"/>
        <v>106147.1</v>
      </c>
    </row>
    <row r="381" spans="1:11">
      <c r="A381" s="133">
        <v>94008</v>
      </c>
      <c r="B381" s="131" t="s">
        <v>436</v>
      </c>
      <c r="C381" s="39">
        <v>3160</v>
      </c>
      <c r="D381" s="39"/>
      <c r="E381" s="125"/>
      <c r="F381" s="125"/>
      <c r="H381" s="126">
        <f t="shared" si="17"/>
        <v>3160</v>
      </c>
      <c r="J381" s="4">
        <f t="shared" si="16"/>
        <v>25.266200000000001</v>
      </c>
      <c r="K381" s="126">
        <f t="shared" si="15"/>
        <v>79841.19</v>
      </c>
    </row>
    <row r="382" spans="1:11">
      <c r="A382" s="133">
        <v>94009</v>
      </c>
      <c r="B382" s="131" t="s">
        <v>437</v>
      </c>
      <c r="C382" s="39">
        <v>22</v>
      </c>
      <c r="D382" s="39"/>
      <c r="E382" s="125"/>
      <c r="F382" s="125"/>
      <c r="H382" s="126">
        <f t="shared" si="17"/>
        <v>22</v>
      </c>
      <c r="J382" s="4">
        <f t="shared" si="16"/>
        <v>25.266200000000001</v>
      </c>
      <c r="K382" s="126">
        <f t="shared" si="15"/>
        <v>555.86</v>
      </c>
    </row>
    <row r="383" spans="1:11">
      <c r="A383" s="133">
        <v>94010</v>
      </c>
      <c r="B383" s="131" t="s">
        <v>438</v>
      </c>
      <c r="C383" s="39">
        <v>2468.12</v>
      </c>
      <c r="D383" s="39"/>
      <c r="E383" s="125"/>
      <c r="F383" s="125"/>
      <c r="H383" s="126">
        <f t="shared" si="17"/>
        <v>2468.12</v>
      </c>
      <c r="J383" s="4">
        <f t="shared" si="16"/>
        <v>25.266200000000001</v>
      </c>
      <c r="K383" s="126">
        <f t="shared" si="15"/>
        <v>62360.01</v>
      </c>
    </row>
    <row r="384" spans="1:11">
      <c r="A384" s="133">
        <v>94011</v>
      </c>
      <c r="B384" s="131" t="s">
        <v>439</v>
      </c>
      <c r="C384" s="39">
        <v>271.2</v>
      </c>
      <c r="D384" s="39"/>
      <c r="E384" s="125"/>
      <c r="F384" s="125"/>
      <c r="H384" s="126">
        <f t="shared" si="17"/>
        <v>271.2</v>
      </c>
      <c r="J384" s="4">
        <f t="shared" si="16"/>
        <v>25.266200000000001</v>
      </c>
      <c r="K384" s="126">
        <f t="shared" si="15"/>
        <v>6852.19</v>
      </c>
    </row>
    <row r="385" spans="1:11">
      <c r="A385" s="133">
        <v>94012</v>
      </c>
      <c r="B385" s="131" t="s">
        <v>440</v>
      </c>
      <c r="C385" s="39">
        <v>7617.63</v>
      </c>
      <c r="D385" s="39"/>
      <c r="E385" s="125"/>
      <c r="F385" s="125"/>
      <c r="H385" s="126">
        <f t="shared" si="17"/>
        <v>7617.63</v>
      </c>
      <c r="J385" s="4">
        <f t="shared" si="16"/>
        <v>25.266200000000001</v>
      </c>
      <c r="K385" s="126">
        <f t="shared" si="15"/>
        <v>192468.56</v>
      </c>
    </row>
    <row r="386" spans="1:11">
      <c r="A386" s="133">
        <v>94013</v>
      </c>
      <c r="B386" s="131" t="s">
        <v>441</v>
      </c>
      <c r="C386" s="39"/>
      <c r="D386" s="39"/>
      <c r="E386" s="125"/>
      <c r="F386" s="125"/>
      <c r="H386" s="126">
        <f t="shared" si="17"/>
        <v>0</v>
      </c>
      <c r="J386" s="4">
        <f t="shared" si="16"/>
        <v>25.266200000000001</v>
      </c>
      <c r="K386" s="126">
        <f t="shared" si="15"/>
        <v>0</v>
      </c>
    </row>
    <row r="387" spans="1:11">
      <c r="A387" s="136">
        <v>94014</v>
      </c>
      <c r="B387" s="137" t="s">
        <v>465</v>
      </c>
      <c r="C387" s="129"/>
      <c r="D387" s="129"/>
      <c r="E387" s="129"/>
      <c r="F387" s="129"/>
      <c r="G387" s="130"/>
      <c r="H387" s="130">
        <f t="shared" si="17"/>
        <v>0</v>
      </c>
      <c r="J387" s="4">
        <f t="shared" si="16"/>
        <v>25.266200000000001</v>
      </c>
      <c r="K387" s="130">
        <f t="shared" si="15"/>
        <v>0</v>
      </c>
    </row>
    <row r="388" spans="1:11">
      <c r="A388" s="133">
        <v>94015</v>
      </c>
      <c r="B388" s="131" t="s">
        <v>466</v>
      </c>
      <c r="C388" s="39"/>
      <c r="D388" s="39"/>
      <c r="E388" s="125"/>
      <c r="F388" s="125"/>
      <c r="H388" s="126">
        <f t="shared" si="17"/>
        <v>0</v>
      </c>
      <c r="J388" s="4">
        <f t="shared" si="16"/>
        <v>25.266200000000001</v>
      </c>
      <c r="K388" s="126">
        <f t="shared" si="15"/>
        <v>0</v>
      </c>
    </row>
    <row r="389" spans="1:11">
      <c r="A389" s="136">
        <v>94016</v>
      </c>
      <c r="B389" s="137" t="s">
        <v>442</v>
      </c>
      <c r="C389" s="129">
        <v>79878.490000000005</v>
      </c>
      <c r="D389" s="129"/>
      <c r="E389" s="129">
        <v>5799.63</v>
      </c>
      <c r="F389" s="129"/>
      <c r="G389" s="130"/>
      <c r="H389" s="130">
        <f t="shared" si="17"/>
        <v>85678.12</v>
      </c>
      <c r="J389" s="4">
        <f t="shared" si="16"/>
        <v>25.266200000000001</v>
      </c>
      <c r="K389" s="130">
        <f t="shared" si="15"/>
        <v>2164760.52</v>
      </c>
    </row>
    <row r="390" spans="1:11">
      <c r="A390" s="133">
        <v>94017</v>
      </c>
      <c r="B390" s="131" t="s">
        <v>443</v>
      </c>
      <c r="C390" s="39"/>
      <c r="D390" s="39"/>
      <c r="E390" s="125"/>
      <c r="F390" s="125"/>
      <c r="H390" s="126">
        <f t="shared" si="17"/>
        <v>0</v>
      </c>
      <c r="J390" s="4">
        <f t="shared" si="16"/>
        <v>25.266200000000001</v>
      </c>
      <c r="K390" s="126">
        <f t="shared" si="15"/>
        <v>0</v>
      </c>
    </row>
    <row r="391" spans="1:11">
      <c r="A391" s="133">
        <v>94018</v>
      </c>
      <c r="B391" s="131" t="s">
        <v>444</v>
      </c>
      <c r="C391" s="39">
        <v>405</v>
      </c>
      <c r="D391" s="39"/>
      <c r="E391" s="125"/>
      <c r="F391" s="125"/>
      <c r="H391" s="126">
        <f t="shared" si="17"/>
        <v>405</v>
      </c>
      <c r="J391" s="4">
        <f t="shared" si="16"/>
        <v>25.266200000000001</v>
      </c>
      <c r="K391" s="126">
        <f t="shared" si="15"/>
        <v>10232.81</v>
      </c>
    </row>
    <row r="392" spans="1:11">
      <c r="A392" s="133">
        <v>94019</v>
      </c>
      <c r="B392" s="131" t="s">
        <v>417</v>
      </c>
      <c r="C392" s="39">
        <v>14264.51</v>
      </c>
      <c r="D392" s="39"/>
      <c r="E392" s="125"/>
      <c r="F392" s="125"/>
      <c r="H392" s="126">
        <f t="shared" si="17"/>
        <v>14264.51</v>
      </c>
      <c r="J392" s="4">
        <f t="shared" si="16"/>
        <v>25.266200000000001</v>
      </c>
      <c r="K392" s="126">
        <f t="shared" ref="K392:K428" si="18">ROUND(H392*J392,2)</f>
        <v>360409.96</v>
      </c>
    </row>
    <row r="393" spans="1:11">
      <c r="A393" s="133">
        <v>94020</v>
      </c>
      <c r="B393" s="38" t="s">
        <v>384</v>
      </c>
      <c r="C393" s="39"/>
      <c r="D393" s="39"/>
      <c r="E393" s="125"/>
      <c r="F393" s="125"/>
      <c r="H393" s="126">
        <f t="shared" si="17"/>
        <v>0</v>
      </c>
      <c r="J393" s="4">
        <f t="shared" ref="J393:J428" si="19">J392</f>
        <v>25.266200000000001</v>
      </c>
      <c r="K393" s="126">
        <f t="shared" si="18"/>
        <v>0</v>
      </c>
    </row>
    <row r="394" spans="1:11">
      <c r="A394" s="133">
        <v>94021</v>
      </c>
      <c r="B394" s="131" t="s">
        <v>445</v>
      </c>
      <c r="C394" s="39"/>
      <c r="D394" s="39"/>
      <c r="E394" s="125"/>
      <c r="F394" s="125"/>
      <c r="H394" s="126">
        <f t="shared" si="17"/>
        <v>0</v>
      </c>
      <c r="J394" s="4">
        <f t="shared" si="19"/>
        <v>25.266200000000001</v>
      </c>
      <c r="K394" s="126">
        <f t="shared" si="18"/>
        <v>0</v>
      </c>
    </row>
    <row r="395" spans="1:11">
      <c r="A395" s="133">
        <v>94022</v>
      </c>
      <c r="B395" s="131" t="s">
        <v>446</v>
      </c>
      <c r="C395" s="39">
        <v>46302.28</v>
      </c>
      <c r="D395" s="39"/>
      <c r="E395" s="125"/>
      <c r="F395" s="125"/>
      <c r="H395" s="126">
        <f t="shared" si="17"/>
        <v>46302.28</v>
      </c>
      <c r="J395" s="4">
        <f t="shared" si="19"/>
        <v>25.266200000000001</v>
      </c>
      <c r="K395" s="126">
        <f t="shared" si="18"/>
        <v>1169882.67</v>
      </c>
    </row>
    <row r="396" spans="1:11">
      <c r="A396" s="133">
        <v>94023</v>
      </c>
      <c r="B396" s="131" t="s">
        <v>447</v>
      </c>
      <c r="C396" s="39">
        <v>50</v>
      </c>
      <c r="D396" s="39"/>
      <c r="E396" s="125"/>
      <c r="F396" s="125"/>
      <c r="H396" s="126">
        <f t="shared" si="17"/>
        <v>50</v>
      </c>
      <c r="J396" s="4">
        <f t="shared" si="19"/>
        <v>25.266200000000001</v>
      </c>
      <c r="K396" s="126">
        <f t="shared" si="18"/>
        <v>1263.31</v>
      </c>
    </row>
    <row r="397" spans="1:11">
      <c r="A397" s="133">
        <v>94024</v>
      </c>
      <c r="B397" s="131" t="s">
        <v>448</v>
      </c>
      <c r="C397" s="39"/>
      <c r="D397" s="39"/>
      <c r="E397" s="125"/>
      <c r="F397" s="125"/>
      <c r="H397" s="126">
        <f t="shared" si="17"/>
        <v>0</v>
      </c>
      <c r="J397" s="4">
        <f t="shared" si="19"/>
        <v>25.266200000000001</v>
      </c>
      <c r="K397" s="126">
        <f t="shared" si="18"/>
        <v>0</v>
      </c>
    </row>
    <row r="398" spans="1:11">
      <c r="A398" s="133">
        <v>94025</v>
      </c>
      <c r="B398" s="131" t="s">
        <v>449</v>
      </c>
      <c r="C398" s="39">
        <v>202.75</v>
      </c>
      <c r="D398" s="39"/>
      <c r="E398" s="125"/>
      <c r="F398" s="125"/>
      <c r="H398" s="126">
        <f t="shared" si="17"/>
        <v>202.75</v>
      </c>
      <c r="J398" s="4">
        <f t="shared" si="19"/>
        <v>25.266200000000001</v>
      </c>
      <c r="K398" s="126">
        <f t="shared" si="18"/>
        <v>5122.72</v>
      </c>
    </row>
    <row r="399" spans="1:11">
      <c r="A399" s="136">
        <v>94026</v>
      </c>
      <c r="B399" s="128" t="s">
        <v>488</v>
      </c>
      <c r="C399" s="129">
        <v>181950.97</v>
      </c>
      <c r="D399" s="129"/>
      <c r="E399" s="129">
        <v>142596.59</v>
      </c>
      <c r="F399" s="129">
        <v>64268.689999999988</v>
      </c>
      <c r="G399" s="130"/>
      <c r="H399" s="130">
        <f t="shared" ref="H399:H428" si="20">ROUND(C399-D399+E399-F399,2)</f>
        <v>260278.87</v>
      </c>
      <c r="J399" s="4">
        <f t="shared" si="19"/>
        <v>25.266200000000001</v>
      </c>
      <c r="K399" s="130">
        <f t="shared" si="18"/>
        <v>6576257.9900000002</v>
      </c>
    </row>
    <row r="400" spans="1:11">
      <c r="A400" s="133">
        <v>94027</v>
      </c>
      <c r="B400" s="131" t="s">
        <v>450</v>
      </c>
      <c r="C400" s="39">
        <v>1123.96</v>
      </c>
      <c r="D400" s="39"/>
      <c r="E400" s="125"/>
      <c r="F400" s="125"/>
      <c r="H400" s="126">
        <f t="shared" si="20"/>
        <v>1123.96</v>
      </c>
      <c r="J400" s="4">
        <f t="shared" si="19"/>
        <v>25.266200000000001</v>
      </c>
      <c r="K400" s="126">
        <f t="shared" si="18"/>
        <v>28398.2</v>
      </c>
    </row>
    <row r="401" spans="1:11">
      <c r="A401" s="133">
        <v>94028</v>
      </c>
      <c r="B401" s="4" t="s">
        <v>451</v>
      </c>
      <c r="C401" s="39"/>
      <c r="D401" s="39"/>
      <c r="E401" s="125"/>
      <c r="F401" s="125"/>
      <c r="H401" s="126">
        <f t="shared" si="20"/>
        <v>0</v>
      </c>
      <c r="J401" s="4">
        <f t="shared" si="19"/>
        <v>25.266200000000001</v>
      </c>
      <c r="K401" s="126">
        <f t="shared" si="18"/>
        <v>0</v>
      </c>
    </row>
    <row r="402" spans="1:11">
      <c r="A402" s="133">
        <v>94029</v>
      </c>
      <c r="B402" s="4" t="s">
        <v>452</v>
      </c>
      <c r="C402" s="39">
        <v>3089.35</v>
      </c>
      <c r="D402" s="39"/>
      <c r="E402" s="125">
        <v>19175.34</v>
      </c>
      <c r="F402" s="125"/>
      <c r="H402" s="126">
        <f t="shared" si="20"/>
        <v>22264.69</v>
      </c>
      <c r="J402" s="4">
        <f t="shared" si="19"/>
        <v>25.266200000000001</v>
      </c>
      <c r="K402" s="126">
        <f t="shared" si="18"/>
        <v>562544.11</v>
      </c>
    </row>
    <row r="403" spans="1:11">
      <c r="A403" s="133">
        <v>95001</v>
      </c>
      <c r="B403" s="38" t="s">
        <v>397</v>
      </c>
      <c r="C403" s="39"/>
      <c r="D403" s="39"/>
      <c r="E403" s="125"/>
      <c r="F403" s="125"/>
      <c r="H403" s="126">
        <f t="shared" si="20"/>
        <v>0</v>
      </c>
      <c r="J403" s="4">
        <f t="shared" si="19"/>
        <v>25.266200000000001</v>
      </c>
      <c r="K403" s="126">
        <f t="shared" si="18"/>
        <v>0</v>
      </c>
    </row>
    <row r="404" spans="1:11">
      <c r="A404" s="133">
        <v>95002</v>
      </c>
      <c r="B404" s="38" t="s">
        <v>398</v>
      </c>
      <c r="C404" s="39">
        <v>21905.13</v>
      </c>
      <c r="D404" s="39"/>
      <c r="E404" s="125"/>
      <c r="F404" s="125"/>
      <c r="H404" s="126">
        <f t="shared" si="20"/>
        <v>21905.13</v>
      </c>
      <c r="J404" s="4">
        <f t="shared" si="19"/>
        <v>25.266200000000001</v>
      </c>
      <c r="K404" s="126">
        <f t="shared" si="18"/>
        <v>553459.4</v>
      </c>
    </row>
    <row r="405" spans="1:11">
      <c r="A405" s="133">
        <v>95003</v>
      </c>
      <c r="B405" s="38" t="s">
        <v>399</v>
      </c>
      <c r="C405" s="39">
        <v>7049.69</v>
      </c>
      <c r="D405" s="39"/>
      <c r="E405" s="125"/>
      <c r="F405" s="125"/>
      <c r="H405" s="126">
        <f t="shared" si="20"/>
        <v>7049.69</v>
      </c>
      <c r="J405" s="4">
        <f t="shared" si="19"/>
        <v>25.266200000000001</v>
      </c>
      <c r="K405" s="126">
        <f t="shared" si="18"/>
        <v>178118.88</v>
      </c>
    </row>
    <row r="406" spans="1:11">
      <c r="A406" s="133">
        <v>96001</v>
      </c>
      <c r="B406" s="38" t="s">
        <v>453</v>
      </c>
      <c r="C406" s="39">
        <v>3666.68</v>
      </c>
      <c r="D406" s="39"/>
      <c r="E406" s="125"/>
      <c r="F406" s="125"/>
      <c r="H406" s="126">
        <f t="shared" si="20"/>
        <v>3666.68</v>
      </c>
      <c r="J406" s="4">
        <f t="shared" si="19"/>
        <v>25.266200000000001</v>
      </c>
      <c r="K406" s="126">
        <f t="shared" si="18"/>
        <v>92643.07</v>
      </c>
    </row>
    <row r="407" spans="1:11">
      <c r="A407" s="133">
        <v>96002</v>
      </c>
      <c r="B407" s="38" t="s">
        <v>454</v>
      </c>
      <c r="C407" s="39">
        <v>200</v>
      </c>
      <c r="D407" s="39"/>
      <c r="E407" s="125"/>
      <c r="F407" s="125"/>
      <c r="H407" s="126">
        <f t="shared" si="20"/>
        <v>200</v>
      </c>
      <c r="J407" s="4">
        <f t="shared" si="19"/>
        <v>25.266200000000001</v>
      </c>
      <c r="K407" s="126">
        <f t="shared" si="18"/>
        <v>5053.24</v>
      </c>
    </row>
    <row r="408" spans="1:11">
      <c r="A408" s="133">
        <v>96003</v>
      </c>
      <c r="B408" s="38" t="s">
        <v>455</v>
      </c>
      <c r="C408" s="39">
        <v>666.68</v>
      </c>
      <c r="D408" s="39"/>
      <c r="E408" s="125"/>
      <c r="F408" s="125"/>
      <c r="H408" s="126">
        <f t="shared" si="20"/>
        <v>666.68</v>
      </c>
      <c r="J408" s="4">
        <f t="shared" si="19"/>
        <v>25.266200000000001</v>
      </c>
      <c r="K408" s="126">
        <f t="shared" si="18"/>
        <v>16844.47</v>
      </c>
    </row>
    <row r="409" spans="1:11">
      <c r="A409" s="133">
        <v>96004</v>
      </c>
      <c r="B409" s="38" t="s">
        <v>456</v>
      </c>
      <c r="C409" s="39"/>
      <c r="D409" s="39"/>
      <c r="E409" s="125"/>
      <c r="F409" s="125"/>
      <c r="H409" s="126">
        <f t="shared" si="20"/>
        <v>0</v>
      </c>
      <c r="J409" s="4">
        <f t="shared" si="19"/>
        <v>25.266200000000001</v>
      </c>
      <c r="K409" s="126">
        <f t="shared" si="18"/>
        <v>0</v>
      </c>
    </row>
    <row r="410" spans="1:11">
      <c r="A410" s="133">
        <v>96005</v>
      </c>
      <c r="B410" s="38" t="s">
        <v>457</v>
      </c>
      <c r="C410" s="39">
        <v>100</v>
      </c>
      <c r="D410" s="39"/>
      <c r="E410" s="125"/>
      <c r="F410" s="125"/>
      <c r="H410" s="126">
        <f t="shared" si="20"/>
        <v>100</v>
      </c>
      <c r="J410" s="4">
        <f t="shared" si="19"/>
        <v>25.266200000000001</v>
      </c>
      <c r="K410" s="126">
        <f t="shared" si="18"/>
        <v>2526.62</v>
      </c>
    </row>
    <row r="411" spans="1:11">
      <c r="A411" s="133">
        <v>96006</v>
      </c>
      <c r="B411" s="38" t="s">
        <v>577</v>
      </c>
      <c r="C411" s="39"/>
      <c r="D411" s="39"/>
      <c r="E411" s="125"/>
      <c r="F411" s="125"/>
      <c r="H411" s="126">
        <f t="shared" si="20"/>
        <v>0</v>
      </c>
      <c r="J411" s="4">
        <f t="shared" si="19"/>
        <v>25.266200000000001</v>
      </c>
      <c r="K411" s="126">
        <f t="shared" si="18"/>
        <v>0</v>
      </c>
    </row>
    <row r="412" spans="1:11">
      <c r="A412" s="133">
        <v>96007</v>
      </c>
      <c r="B412" s="38" t="s">
        <v>458</v>
      </c>
      <c r="C412" s="39"/>
      <c r="D412" s="39"/>
      <c r="E412" s="125"/>
      <c r="F412" s="125"/>
      <c r="H412" s="126">
        <f t="shared" si="20"/>
        <v>0</v>
      </c>
      <c r="J412" s="4">
        <f t="shared" si="19"/>
        <v>25.266200000000001</v>
      </c>
      <c r="K412" s="126">
        <f t="shared" si="18"/>
        <v>0</v>
      </c>
    </row>
    <row r="413" spans="1:11">
      <c r="A413" s="133">
        <v>96008</v>
      </c>
      <c r="B413" s="38" t="s">
        <v>459</v>
      </c>
      <c r="C413" s="39">
        <v>500</v>
      </c>
      <c r="D413" s="39"/>
      <c r="E413" s="125"/>
      <c r="F413" s="125"/>
      <c r="H413" s="126">
        <f t="shared" si="20"/>
        <v>500</v>
      </c>
      <c r="J413" s="4">
        <f t="shared" si="19"/>
        <v>25.266200000000001</v>
      </c>
      <c r="K413" s="126">
        <f t="shared" si="18"/>
        <v>12633.1</v>
      </c>
    </row>
    <row r="414" spans="1:11">
      <c r="A414" s="133">
        <v>97001</v>
      </c>
      <c r="B414" s="38" t="s">
        <v>463</v>
      </c>
      <c r="C414" s="39"/>
      <c r="D414" s="39">
        <v>1450.21</v>
      </c>
      <c r="E414" s="125"/>
      <c r="F414" s="125"/>
      <c r="H414" s="126">
        <f t="shared" si="20"/>
        <v>-1450.21</v>
      </c>
      <c r="J414" s="4">
        <f t="shared" si="19"/>
        <v>25.266200000000001</v>
      </c>
      <c r="K414" s="126">
        <f t="shared" si="18"/>
        <v>-36641.300000000003</v>
      </c>
    </row>
    <row r="415" spans="1:11">
      <c r="A415" s="133">
        <v>97002</v>
      </c>
      <c r="B415" s="38" t="s">
        <v>464</v>
      </c>
      <c r="C415" s="39">
        <v>93789.16</v>
      </c>
      <c r="D415" s="39"/>
      <c r="E415" s="125"/>
      <c r="F415" s="125"/>
      <c r="H415" s="126">
        <f t="shared" si="20"/>
        <v>93789.16</v>
      </c>
      <c r="J415" s="4">
        <f t="shared" si="19"/>
        <v>25.266200000000001</v>
      </c>
      <c r="K415" s="126">
        <f t="shared" si="18"/>
        <v>2369695.67</v>
      </c>
    </row>
    <row r="416" spans="1:11">
      <c r="A416" s="133">
        <v>97003</v>
      </c>
      <c r="B416" s="38" t="s">
        <v>460</v>
      </c>
      <c r="C416" s="39">
        <v>8312.06</v>
      </c>
      <c r="D416" s="39"/>
      <c r="E416" s="125"/>
      <c r="F416" s="125"/>
      <c r="H416" s="126">
        <f t="shared" si="20"/>
        <v>8312.06</v>
      </c>
      <c r="J416" s="4">
        <f t="shared" si="19"/>
        <v>25.266200000000001</v>
      </c>
      <c r="K416" s="126">
        <f t="shared" si="18"/>
        <v>210014.17</v>
      </c>
    </row>
    <row r="417" spans="1:11">
      <c r="A417" s="133">
        <v>97004</v>
      </c>
      <c r="B417" s="38" t="s">
        <v>461</v>
      </c>
      <c r="C417" s="39">
        <v>563.21</v>
      </c>
      <c r="D417" s="39"/>
      <c r="E417" s="125"/>
      <c r="F417" s="125"/>
      <c r="H417" s="126">
        <f t="shared" si="20"/>
        <v>563.21</v>
      </c>
      <c r="J417" s="4">
        <f t="shared" si="19"/>
        <v>25.266200000000001</v>
      </c>
      <c r="K417" s="126">
        <f t="shared" si="18"/>
        <v>14230.18</v>
      </c>
    </row>
    <row r="418" spans="1:11">
      <c r="A418" s="136">
        <v>97005</v>
      </c>
      <c r="B418" s="128" t="s">
        <v>467</v>
      </c>
      <c r="C418" s="129">
        <v>7090.02</v>
      </c>
      <c r="D418" s="129"/>
      <c r="E418" s="129"/>
      <c r="F418" s="129">
        <v>2340.44</v>
      </c>
      <c r="G418" s="130"/>
      <c r="H418" s="130">
        <f t="shared" si="20"/>
        <v>4749.58</v>
      </c>
      <c r="J418" s="4">
        <f t="shared" si="19"/>
        <v>25.266200000000001</v>
      </c>
      <c r="K418" s="130">
        <f t="shared" si="18"/>
        <v>120003.84</v>
      </c>
    </row>
    <row r="419" spans="1:11">
      <c r="A419" s="37">
        <v>97006</v>
      </c>
      <c r="B419" s="138" t="s">
        <v>468</v>
      </c>
      <c r="C419" s="39"/>
      <c r="D419" s="39"/>
      <c r="E419" s="125"/>
      <c r="F419" s="125"/>
      <c r="H419" s="126">
        <f t="shared" si="20"/>
        <v>0</v>
      </c>
      <c r="J419" s="4">
        <f t="shared" si="19"/>
        <v>25.266200000000001</v>
      </c>
      <c r="K419" s="126">
        <f t="shared" si="18"/>
        <v>0</v>
      </c>
    </row>
    <row r="420" spans="1:11">
      <c r="A420" s="37">
        <v>98000</v>
      </c>
      <c r="B420" s="138" t="s">
        <v>492</v>
      </c>
      <c r="C420" s="39"/>
      <c r="D420" s="39"/>
      <c r="E420" s="125"/>
      <c r="F420" s="125"/>
      <c r="H420" s="126">
        <f t="shared" si="20"/>
        <v>0</v>
      </c>
      <c r="J420" s="4">
        <f t="shared" si="19"/>
        <v>25.266200000000001</v>
      </c>
      <c r="K420" s="126">
        <f t="shared" si="18"/>
        <v>0</v>
      </c>
    </row>
    <row r="421" spans="1:11">
      <c r="A421" s="37">
        <v>98001</v>
      </c>
      <c r="B421" s="138" t="s">
        <v>493</v>
      </c>
      <c r="C421" s="39"/>
      <c r="D421" s="39"/>
      <c r="E421" s="125"/>
      <c r="F421" s="125"/>
      <c r="H421" s="126">
        <f t="shared" si="20"/>
        <v>0</v>
      </c>
      <c r="J421" s="4">
        <f t="shared" si="19"/>
        <v>25.266200000000001</v>
      </c>
      <c r="K421" s="126">
        <f t="shared" si="18"/>
        <v>0</v>
      </c>
    </row>
    <row r="422" spans="1:11">
      <c r="A422" s="37">
        <v>98002</v>
      </c>
      <c r="B422" s="138" t="s">
        <v>494</v>
      </c>
      <c r="C422" s="39"/>
      <c r="D422" s="39"/>
      <c r="E422" s="125"/>
      <c r="F422" s="125"/>
      <c r="H422" s="126">
        <f t="shared" si="20"/>
        <v>0</v>
      </c>
      <c r="J422" s="4">
        <f t="shared" si="19"/>
        <v>25.266200000000001</v>
      </c>
      <c r="K422" s="126">
        <f t="shared" si="18"/>
        <v>0</v>
      </c>
    </row>
    <row r="423" spans="1:11">
      <c r="A423" s="37">
        <v>60001</v>
      </c>
      <c r="B423" s="138" t="s">
        <v>392</v>
      </c>
      <c r="C423" s="39"/>
      <c r="D423" s="39"/>
      <c r="E423" s="125"/>
      <c r="F423" s="125"/>
      <c r="H423" s="126">
        <f t="shared" si="20"/>
        <v>0</v>
      </c>
      <c r="J423" s="4">
        <f t="shared" si="19"/>
        <v>25.266200000000001</v>
      </c>
      <c r="K423" s="126">
        <f t="shared" si="18"/>
        <v>0</v>
      </c>
    </row>
    <row r="424" spans="1:11">
      <c r="A424" s="37">
        <v>60002</v>
      </c>
      <c r="B424" s="138" t="s">
        <v>393</v>
      </c>
      <c r="C424" s="39"/>
      <c r="D424" s="39">
        <v>8178.22</v>
      </c>
      <c r="E424" s="125"/>
      <c r="F424" s="125"/>
      <c r="H424" s="126">
        <f t="shared" si="20"/>
        <v>-8178.22</v>
      </c>
      <c r="J424" s="4">
        <f t="shared" si="19"/>
        <v>25.266200000000001</v>
      </c>
      <c r="K424" s="126">
        <f t="shared" si="18"/>
        <v>-206632.54</v>
      </c>
    </row>
    <row r="425" spans="1:11">
      <c r="A425" s="133">
        <v>60003</v>
      </c>
      <c r="B425" s="38" t="s">
        <v>394</v>
      </c>
      <c r="C425" s="39"/>
      <c r="D425" s="39">
        <v>1311.49</v>
      </c>
      <c r="E425" s="125"/>
      <c r="F425" s="125"/>
      <c r="H425" s="126">
        <f t="shared" si="20"/>
        <v>-1311.49</v>
      </c>
      <c r="J425" s="4">
        <f t="shared" si="19"/>
        <v>25.266200000000001</v>
      </c>
      <c r="K425" s="126">
        <f t="shared" si="18"/>
        <v>-33136.370000000003</v>
      </c>
    </row>
    <row r="426" spans="1:11">
      <c r="A426" s="133">
        <v>60004</v>
      </c>
      <c r="B426" s="38" t="s">
        <v>395</v>
      </c>
      <c r="C426" s="39"/>
      <c r="D426" s="39">
        <v>21847.439999999999</v>
      </c>
      <c r="E426" s="125"/>
      <c r="F426" s="125"/>
      <c r="H426" s="126">
        <f t="shared" si="20"/>
        <v>-21847.439999999999</v>
      </c>
      <c r="J426" s="4">
        <f t="shared" si="19"/>
        <v>25.266200000000001</v>
      </c>
      <c r="K426" s="126">
        <f t="shared" si="18"/>
        <v>-552001.79</v>
      </c>
    </row>
    <row r="427" spans="1:11">
      <c r="A427" s="133">
        <v>60005</v>
      </c>
      <c r="B427" s="38" t="s">
        <v>396</v>
      </c>
      <c r="C427" s="39"/>
      <c r="D427" s="39">
        <v>835062.62</v>
      </c>
      <c r="E427" s="125"/>
      <c r="F427" s="125"/>
      <c r="H427" s="126">
        <f t="shared" si="20"/>
        <v>-835062.62</v>
      </c>
      <c r="J427" s="4">
        <f t="shared" si="19"/>
        <v>25.266200000000001</v>
      </c>
      <c r="K427" s="126">
        <f t="shared" si="18"/>
        <v>-21098859.170000002</v>
      </c>
    </row>
    <row r="428" spans="1:11">
      <c r="A428" s="133">
        <v>60006</v>
      </c>
      <c r="B428" s="38" t="s">
        <v>462</v>
      </c>
      <c r="C428" s="142"/>
      <c r="D428" s="142"/>
      <c r="E428" s="143"/>
      <c r="F428" s="143"/>
      <c r="H428" s="126">
        <f t="shared" si="20"/>
        <v>0</v>
      </c>
      <c r="J428" s="4">
        <f t="shared" si="19"/>
        <v>25.266200000000001</v>
      </c>
      <c r="K428" s="126">
        <f t="shared" si="18"/>
        <v>0</v>
      </c>
    </row>
    <row r="429" spans="1:11" ht="15" thickBot="1">
      <c r="A429" s="37"/>
      <c r="B429" s="38" t="s">
        <v>489</v>
      </c>
      <c r="C429" s="40">
        <f t="shared" ref="C429:F429" si="21">SUM(C8:C428)</f>
        <v>11410399.010000004</v>
      </c>
      <c r="D429" s="40">
        <f t="shared" si="21"/>
        <v>11410399.010000002</v>
      </c>
      <c r="E429" s="40">
        <f t="shared" si="21"/>
        <v>405772.02999999997</v>
      </c>
      <c r="F429" s="40">
        <f t="shared" si="21"/>
        <v>405772.03</v>
      </c>
      <c r="H429" s="40">
        <f t="shared" ref="H429" si="22">SUM(H8:H428)</f>
        <v>8.149072527885437E-10</v>
      </c>
      <c r="K429" s="40">
        <f t="shared" ref="K429" si="23">SUM(K8:K428)</f>
        <v>9.9999904632568359E-3</v>
      </c>
    </row>
    <row r="430" spans="1:11" ht="15" thickTop="1">
      <c r="A430" s="38"/>
      <c r="D430" s="41">
        <v>0</v>
      </c>
      <c r="F430" s="41">
        <v>0</v>
      </c>
    </row>
    <row r="448" ht="17.899999999999999" customHeight="1"/>
  </sheetData>
  <autoFilter ref="A7:I430" xr:uid="{00000000-0009-0000-0000-000007000000}"/>
  <conditionalFormatting sqref="C113">
    <cfRule type="duplicateValues" dxfId="26" priority="5"/>
  </conditionalFormatting>
  <conditionalFormatting sqref="D177">
    <cfRule type="duplicateValues" dxfId="25" priority="2"/>
  </conditionalFormatting>
  <conditionalFormatting sqref="D253">
    <cfRule type="duplicateValues" dxfId="24" priority="4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448"/>
  <sheetViews>
    <sheetView zoomScaleNormal="100" workbookViewId="0">
      <pane xSplit="2" ySplit="7" topLeftCell="H164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  <col min="12" max="13" width="14.61328125" style="227" bestFit="1" customWidth="1"/>
    <col min="14" max="15" width="9.23046875" style="227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21" t="s">
        <v>570</v>
      </c>
      <c r="D6" s="222"/>
      <c r="E6" s="221" t="s">
        <v>571</v>
      </c>
      <c r="F6" s="222"/>
      <c r="H6" s="223" t="s">
        <v>490</v>
      </c>
      <c r="K6" s="223" t="s">
        <v>490</v>
      </c>
    </row>
    <row r="7" spans="1:11">
      <c r="A7" s="36" t="s">
        <v>472</v>
      </c>
      <c r="B7" s="36" t="s">
        <v>473</v>
      </c>
      <c r="C7" s="190" t="s">
        <v>572</v>
      </c>
      <c r="D7" s="190" t="s">
        <v>573</v>
      </c>
      <c r="E7" s="190" t="s">
        <v>572</v>
      </c>
      <c r="F7" s="190" t="s">
        <v>573</v>
      </c>
      <c r="G7" s="123"/>
      <c r="H7" s="124"/>
      <c r="J7" s="4">
        <f>Ex.rate25!T15</f>
        <v>25.305</v>
      </c>
      <c r="K7" s="124" t="s">
        <v>513</v>
      </c>
    </row>
    <row r="8" spans="1:11">
      <c r="A8" s="37">
        <v>11100</v>
      </c>
      <c r="B8" s="38" t="s">
        <v>227</v>
      </c>
      <c r="C8" s="39">
        <v>359699.58</v>
      </c>
      <c r="D8" s="39"/>
      <c r="E8" s="125"/>
      <c r="F8" s="125"/>
      <c r="H8" s="126">
        <f>ROUND(C8-D8+E8-F8,2)</f>
        <v>359699.58</v>
      </c>
      <c r="J8" s="4">
        <f>J7</f>
        <v>25.305</v>
      </c>
      <c r="K8" s="126">
        <f t="shared" ref="K8:K71" si="0">ROUND(H8*J8,2)</f>
        <v>9102197.8699999992</v>
      </c>
    </row>
    <row r="9" spans="1:11">
      <c r="A9" s="37">
        <v>11101</v>
      </c>
      <c r="B9" s="38" t="s">
        <v>228</v>
      </c>
      <c r="C9" s="39"/>
      <c r="D9" s="39">
        <v>331025.62</v>
      </c>
      <c r="E9" s="125"/>
      <c r="F9" s="125"/>
      <c r="H9" s="126">
        <f t="shared" ref="H9:H72" si="1">ROUND(C9-D9+E9-F9,2)</f>
        <v>-331025.62</v>
      </c>
      <c r="J9" s="4">
        <f t="shared" ref="J9:J72" si="2">J8</f>
        <v>25.305</v>
      </c>
      <c r="K9" s="126">
        <f t="shared" si="0"/>
        <v>-8376603.3099999996</v>
      </c>
    </row>
    <row r="10" spans="1:11">
      <c r="A10" s="37">
        <v>11200</v>
      </c>
      <c r="B10" s="38" t="s">
        <v>229</v>
      </c>
      <c r="C10" s="39">
        <v>35465.279999999999</v>
      </c>
      <c r="D10" s="39"/>
      <c r="E10" s="125"/>
      <c r="F10" s="125"/>
      <c r="H10" s="126">
        <f t="shared" si="1"/>
        <v>35465.279999999999</v>
      </c>
      <c r="J10" s="4">
        <f t="shared" si="2"/>
        <v>25.305</v>
      </c>
      <c r="K10" s="126">
        <f t="shared" si="0"/>
        <v>897448.91</v>
      </c>
    </row>
    <row r="11" spans="1:11">
      <c r="A11" s="37">
        <v>11201</v>
      </c>
      <c r="B11" s="38" t="s">
        <v>230</v>
      </c>
      <c r="C11" s="39"/>
      <c r="D11" s="39">
        <v>28090.55</v>
      </c>
      <c r="E11" s="125"/>
      <c r="F11" s="125"/>
      <c r="H11" s="126">
        <f t="shared" si="1"/>
        <v>-28090.55</v>
      </c>
      <c r="J11" s="4">
        <f t="shared" si="2"/>
        <v>25.305</v>
      </c>
      <c r="K11" s="126">
        <f t="shared" si="0"/>
        <v>-710831.37</v>
      </c>
    </row>
    <row r="12" spans="1:11">
      <c r="A12" s="37">
        <v>11300</v>
      </c>
      <c r="B12" s="38" t="s">
        <v>231</v>
      </c>
      <c r="C12" s="39">
        <v>41869.54</v>
      </c>
      <c r="D12" s="39"/>
      <c r="E12" s="125"/>
      <c r="F12" s="125"/>
      <c r="H12" s="126">
        <f t="shared" si="1"/>
        <v>41869.54</v>
      </c>
      <c r="J12" s="4">
        <f t="shared" si="2"/>
        <v>25.305</v>
      </c>
      <c r="K12" s="126">
        <f t="shared" si="0"/>
        <v>1059508.71</v>
      </c>
    </row>
    <row r="13" spans="1:11">
      <c r="A13" s="37">
        <v>11301</v>
      </c>
      <c r="B13" s="38" t="s">
        <v>232</v>
      </c>
      <c r="C13" s="39"/>
      <c r="D13" s="39">
        <v>33203.25</v>
      </c>
      <c r="E13" s="125"/>
      <c r="F13" s="125"/>
      <c r="H13" s="126">
        <f t="shared" si="1"/>
        <v>-33203.25</v>
      </c>
      <c r="J13" s="4">
        <f t="shared" si="2"/>
        <v>25.305</v>
      </c>
      <c r="K13" s="126">
        <f t="shared" si="0"/>
        <v>-840208.24</v>
      </c>
    </row>
    <row r="14" spans="1:11">
      <c r="A14" s="37">
        <v>11400</v>
      </c>
      <c r="B14" s="38" t="s">
        <v>233</v>
      </c>
      <c r="C14" s="39">
        <v>2880</v>
      </c>
      <c r="D14" s="39"/>
      <c r="E14" s="125"/>
      <c r="F14" s="125"/>
      <c r="H14" s="126">
        <f t="shared" si="1"/>
        <v>2880</v>
      </c>
      <c r="J14" s="4">
        <f t="shared" si="2"/>
        <v>25.305</v>
      </c>
      <c r="K14" s="126">
        <f t="shared" si="0"/>
        <v>72878.399999999994</v>
      </c>
    </row>
    <row r="15" spans="1:11">
      <c r="A15" s="37">
        <v>11401</v>
      </c>
      <c r="B15" s="38" t="s">
        <v>234</v>
      </c>
      <c r="C15" s="39"/>
      <c r="D15" s="39">
        <v>384</v>
      </c>
      <c r="E15" s="125"/>
      <c r="F15" s="125"/>
      <c r="H15" s="126">
        <f t="shared" si="1"/>
        <v>-384</v>
      </c>
      <c r="J15" s="4">
        <f t="shared" si="2"/>
        <v>25.305</v>
      </c>
      <c r="K15" s="126">
        <f t="shared" si="0"/>
        <v>-9717.1200000000008</v>
      </c>
    </row>
    <row r="16" spans="1:11">
      <c r="A16" s="127">
        <v>11500</v>
      </c>
      <c r="B16" s="128" t="s">
        <v>237</v>
      </c>
      <c r="C16" s="129">
        <v>788647</v>
      </c>
      <c r="D16" s="129"/>
      <c r="E16" s="129">
        <v>52641</v>
      </c>
      <c r="F16" s="129"/>
      <c r="G16" s="130"/>
      <c r="H16" s="130">
        <f t="shared" si="1"/>
        <v>841288</v>
      </c>
      <c r="J16" s="4">
        <f t="shared" si="2"/>
        <v>25.305</v>
      </c>
      <c r="K16" s="130">
        <f t="shared" si="0"/>
        <v>21288792.84</v>
      </c>
    </row>
    <row r="17" spans="1:15">
      <c r="A17" s="127">
        <v>11501</v>
      </c>
      <c r="B17" s="128" t="s">
        <v>238</v>
      </c>
      <c r="C17" s="129"/>
      <c r="D17" s="129">
        <v>230563.87000000002</v>
      </c>
      <c r="E17" s="129"/>
      <c r="F17" s="129">
        <v>5928.63</v>
      </c>
      <c r="G17" s="130"/>
      <c r="H17" s="130">
        <f t="shared" si="1"/>
        <v>-236492.5</v>
      </c>
      <c r="J17" s="4">
        <f t="shared" si="2"/>
        <v>25.305</v>
      </c>
      <c r="K17" s="130">
        <f t="shared" si="0"/>
        <v>-5984442.71</v>
      </c>
    </row>
    <row r="18" spans="1:15">
      <c r="A18" s="37">
        <v>11600</v>
      </c>
      <c r="B18" s="38" t="s">
        <v>239</v>
      </c>
      <c r="C18" s="39"/>
      <c r="D18" s="39"/>
      <c r="E18" s="125"/>
      <c r="F18" s="125"/>
      <c r="H18" s="126">
        <f t="shared" si="1"/>
        <v>0</v>
      </c>
      <c r="J18" s="4">
        <f t="shared" si="2"/>
        <v>25.305</v>
      </c>
      <c r="K18" s="126">
        <f t="shared" si="0"/>
        <v>0</v>
      </c>
    </row>
    <row r="19" spans="1:15">
      <c r="A19" s="37">
        <v>11601</v>
      </c>
      <c r="B19" s="38" t="s">
        <v>240</v>
      </c>
      <c r="C19" s="39"/>
      <c r="D19" s="39"/>
      <c r="E19" s="125"/>
      <c r="F19" s="125"/>
      <c r="H19" s="126">
        <f t="shared" si="1"/>
        <v>0</v>
      </c>
      <c r="J19" s="4">
        <f t="shared" si="2"/>
        <v>25.305</v>
      </c>
      <c r="K19" s="126">
        <f t="shared" si="0"/>
        <v>0</v>
      </c>
    </row>
    <row r="20" spans="1:15">
      <c r="A20" s="37">
        <v>11700</v>
      </c>
      <c r="B20" s="38" t="s">
        <v>474</v>
      </c>
      <c r="C20" s="39"/>
      <c r="D20" s="39"/>
      <c r="E20" s="125"/>
      <c r="F20" s="125"/>
      <c r="H20" s="126">
        <f t="shared" si="1"/>
        <v>0</v>
      </c>
      <c r="J20" s="4">
        <f t="shared" si="2"/>
        <v>25.305</v>
      </c>
      <c r="K20" s="126">
        <f t="shared" si="0"/>
        <v>0</v>
      </c>
    </row>
    <row r="21" spans="1:15">
      <c r="A21" s="37">
        <v>11701</v>
      </c>
      <c r="B21" s="38" t="s">
        <v>236</v>
      </c>
      <c r="C21" s="39"/>
      <c r="D21" s="39"/>
      <c r="E21" s="125"/>
      <c r="F21" s="125"/>
      <c r="H21" s="126">
        <f t="shared" si="1"/>
        <v>0</v>
      </c>
      <c r="J21" s="4">
        <f t="shared" si="2"/>
        <v>25.305</v>
      </c>
      <c r="K21" s="126">
        <f t="shared" si="0"/>
        <v>0</v>
      </c>
    </row>
    <row r="22" spans="1:15">
      <c r="A22" s="37">
        <v>12001</v>
      </c>
      <c r="B22" s="38" t="s">
        <v>224</v>
      </c>
      <c r="C22" s="39"/>
      <c r="D22" s="39"/>
      <c r="E22" s="125"/>
      <c r="F22" s="125"/>
      <c r="H22" s="126">
        <f t="shared" si="1"/>
        <v>0</v>
      </c>
      <c r="J22" s="4">
        <f t="shared" si="2"/>
        <v>25.305</v>
      </c>
      <c r="K22" s="126">
        <f t="shared" si="0"/>
        <v>0</v>
      </c>
    </row>
    <row r="23" spans="1:15">
      <c r="A23" s="37">
        <v>12002</v>
      </c>
      <c r="B23" s="38" t="s">
        <v>225</v>
      </c>
      <c r="C23" s="39"/>
      <c r="D23" s="39"/>
      <c r="E23" s="125"/>
      <c r="F23" s="125"/>
      <c r="H23" s="126">
        <f t="shared" si="1"/>
        <v>0</v>
      </c>
      <c r="J23" s="4">
        <f t="shared" si="2"/>
        <v>25.305</v>
      </c>
      <c r="K23" s="126">
        <f t="shared" si="0"/>
        <v>0</v>
      </c>
    </row>
    <row r="24" spans="1:15" s="132" customFormat="1">
      <c r="A24" s="37">
        <v>12003</v>
      </c>
      <c r="B24" s="131" t="s">
        <v>226</v>
      </c>
      <c r="C24" s="39"/>
      <c r="D24" s="39"/>
      <c r="E24" s="125"/>
      <c r="F24" s="125"/>
      <c r="G24" s="34"/>
      <c r="H24" s="126">
        <f t="shared" si="1"/>
        <v>0</v>
      </c>
      <c r="J24" s="4">
        <f t="shared" si="2"/>
        <v>25.305</v>
      </c>
      <c r="K24" s="126">
        <f t="shared" si="0"/>
        <v>0</v>
      </c>
      <c r="L24" s="227"/>
      <c r="M24" s="227"/>
      <c r="N24" s="258"/>
      <c r="O24" s="258"/>
    </row>
    <row r="25" spans="1:15">
      <c r="A25" s="133">
        <v>13011</v>
      </c>
      <c r="B25" s="38" t="s">
        <v>91</v>
      </c>
      <c r="C25" s="39"/>
      <c r="D25" s="39"/>
      <c r="E25" s="125"/>
      <c r="F25" s="125"/>
      <c r="H25" s="126">
        <f t="shared" si="1"/>
        <v>0</v>
      </c>
      <c r="J25" s="4">
        <f t="shared" si="2"/>
        <v>25.305</v>
      </c>
      <c r="K25" s="126">
        <f t="shared" si="0"/>
        <v>0</v>
      </c>
    </row>
    <row r="26" spans="1:15">
      <c r="A26" s="133">
        <v>13012</v>
      </c>
      <c r="B26" s="131" t="s">
        <v>92</v>
      </c>
      <c r="C26" s="39"/>
      <c r="D26" s="39"/>
      <c r="E26" s="125"/>
      <c r="F26" s="125"/>
      <c r="H26" s="126">
        <f t="shared" si="1"/>
        <v>0</v>
      </c>
      <c r="J26" s="4">
        <f t="shared" si="2"/>
        <v>25.305</v>
      </c>
      <c r="K26" s="126">
        <f t="shared" si="0"/>
        <v>0</v>
      </c>
    </row>
    <row r="27" spans="1:15">
      <c r="A27" s="133">
        <v>13021</v>
      </c>
      <c r="B27" s="38" t="s">
        <v>93</v>
      </c>
      <c r="C27" s="39"/>
      <c r="D27" s="39"/>
      <c r="E27" s="125"/>
      <c r="F27" s="125"/>
      <c r="H27" s="126">
        <f t="shared" si="1"/>
        <v>0</v>
      </c>
      <c r="J27" s="4">
        <f t="shared" si="2"/>
        <v>25.305</v>
      </c>
      <c r="K27" s="126">
        <f t="shared" si="0"/>
        <v>0</v>
      </c>
    </row>
    <row r="28" spans="1:15">
      <c r="A28" s="133">
        <v>13022</v>
      </c>
      <c r="B28" s="38" t="s">
        <v>94</v>
      </c>
      <c r="C28" s="39"/>
      <c r="D28" s="39"/>
      <c r="E28" s="125"/>
      <c r="F28" s="125"/>
      <c r="H28" s="126">
        <f t="shared" si="1"/>
        <v>0</v>
      </c>
      <c r="J28" s="4">
        <f t="shared" si="2"/>
        <v>25.305</v>
      </c>
      <c r="K28" s="126">
        <f t="shared" si="0"/>
        <v>0</v>
      </c>
    </row>
    <row r="29" spans="1:15">
      <c r="A29" s="133">
        <v>13023</v>
      </c>
      <c r="B29" s="38" t="s">
        <v>95</v>
      </c>
      <c r="C29" s="39"/>
      <c r="D29" s="39"/>
      <c r="E29" s="125"/>
      <c r="F29" s="125"/>
      <c r="H29" s="126">
        <f t="shared" si="1"/>
        <v>0</v>
      </c>
      <c r="J29" s="4">
        <f t="shared" si="2"/>
        <v>25.305</v>
      </c>
      <c r="K29" s="126">
        <f t="shared" si="0"/>
        <v>0</v>
      </c>
    </row>
    <row r="30" spans="1:15">
      <c r="A30" s="133">
        <v>13024</v>
      </c>
      <c r="B30" s="38" t="s">
        <v>96</v>
      </c>
      <c r="C30" s="39"/>
      <c r="D30" s="39"/>
      <c r="E30" s="125"/>
      <c r="F30" s="125"/>
      <c r="H30" s="126">
        <f t="shared" si="1"/>
        <v>0</v>
      </c>
      <c r="J30" s="4">
        <f t="shared" si="2"/>
        <v>25.305</v>
      </c>
      <c r="K30" s="126">
        <f t="shared" si="0"/>
        <v>0</v>
      </c>
    </row>
    <row r="31" spans="1:15">
      <c r="A31" s="133">
        <v>13031</v>
      </c>
      <c r="B31" s="38" t="s">
        <v>97</v>
      </c>
      <c r="C31" s="39"/>
      <c r="D31" s="39"/>
      <c r="E31" s="125"/>
      <c r="F31" s="125"/>
      <c r="H31" s="126">
        <f t="shared" si="1"/>
        <v>0</v>
      </c>
      <c r="J31" s="4">
        <f t="shared" si="2"/>
        <v>25.305</v>
      </c>
      <c r="K31" s="126">
        <f t="shared" si="0"/>
        <v>0</v>
      </c>
    </row>
    <row r="32" spans="1:15">
      <c r="A32" s="133">
        <v>13032</v>
      </c>
      <c r="B32" s="38" t="s">
        <v>98</v>
      </c>
      <c r="C32" s="39"/>
      <c r="D32" s="39"/>
      <c r="E32" s="125"/>
      <c r="F32" s="125"/>
      <c r="H32" s="126">
        <f t="shared" si="1"/>
        <v>0</v>
      </c>
      <c r="J32" s="4">
        <f t="shared" si="2"/>
        <v>25.305</v>
      </c>
      <c r="K32" s="126">
        <f t="shared" si="0"/>
        <v>0</v>
      </c>
    </row>
    <row r="33" spans="1:11">
      <c r="A33" s="133">
        <v>13041</v>
      </c>
      <c r="B33" s="38" t="s">
        <v>99</v>
      </c>
      <c r="C33" s="39"/>
      <c r="D33" s="39"/>
      <c r="E33" s="125"/>
      <c r="F33" s="125"/>
      <c r="H33" s="126">
        <f t="shared" si="1"/>
        <v>0</v>
      </c>
      <c r="J33" s="4">
        <f t="shared" si="2"/>
        <v>25.305</v>
      </c>
      <c r="K33" s="126">
        <f t="shared" si="0"/>
        <v>0</v>
      </c>
    </row>
    <row r="34" spans="1:11">
      <c r="A34" s="133">
        <v>13042</v>
      </c>
      <c r="B34" s="38" t="s">
        <v>100</v>
      </c>
      <c r="C34" s="39"/>
      <c r="D34" s="39"/>
      <c r="E34" s="125"/>
      <c r="F34" s="125"/>
      <c r="H34" s="126">
        <f t="shared" si="1"/>
        <v>0</v>
      </c>
      <c r="J34" s="4">
        <f t="shared" si="2"/>
        <v>25.305</v>
      </c>
      <c r="K34" s="126">
        <f t="shared" si="0"/>
        <v>0</v>
      </c>
    </row>
    <row r="35" spans="1:11">
      <c r="A35" s="133">
        <v>13043</v>
      </c>
      <c r="B35" s="38" t="s">
        <v>101</v>
      </c>
      <c r="C35" s="39"/>
      <c r="D35" s="39"/>
      <c r="E35" s="125"/>
      <c r="F35" s="125"/>
      <c r="H35" s="126">
        <f t="shared" si="1"/>
        <v>0</v>
      </c>
      <c r="J35" s="4">
        <f t="shared" si="2"/>
        <v>25.305</v>
      </c>
      <c r="K35" s="126">
        <f t="shared" si="0"/>
        <v>0</v>
      </c>
    </row>
    <row r="36" spans="1:11">
      <c r="A36" s="133">
        <v>13044</v>
      </c>
      <c r="B36" s="38" t="s">
        <v>102</v>
      </c>
      <c r="C36" s="39"/>
      <c r="D36" s="39"/>
      <c r="E36" s="125"/>
      <c r="F36" s="125"/>
      <c r="H36" s="126">
        <f t="shared" si="1"/>
        <v>0</v>
      </c>
      <c r="J36" s="4">
        <f t="shared" si="2"/>
        <v>25.305</v>
      </c>
      <c r="K36" s="126">
        <f t="shared" si="0"/>
        <v>0</v>
      </c>
    </row>
    <row r="37" spans="1:11">
      <c r="A37" s="133">
        <v>13045</v>
      </c>
      <c r="B37" s="38" t="s">
        <v>103</v>
      </c>
      <c r="C37" s="39"/>
      <c r="D37" s="39"/>
      <c r="E37" s="125"/>
      <c r="F37" s="125"/>
      <c r="H37" s="126">
        <f t="shared" si="1"/>
        <v>0</v>
      </c>
      <c r="J37" s="4">
        <f t="shared" si="2"/>
        <v>25.305</v>
      </c>
      <c r="K37" s="126">
        <f t="shared" si="0"/>
        <v>0</v>
      </c>
    </row>
    <row r="38" spans="1:11">
      <c r="A38" s="133">
        <v>13051</v>
      </c>
      <c r="B38" s="38" t="s">
        <v>104</v>
      </c>
      <c r="C38" s="39">
        <v>1537282.92</v>
      </c>
      <c r="D38" s="39"/>
      <c r="E38" s="125"/>
      <c r="F38" s="125"/>
      <c r="H38" s="126">
        <f t="shared" si="1"/>
        <v>1537282.92</v>
      </c>
      <c r="J38" s="4">
        <f t="shared" si="2"/>
        <v>25.305</v>
      </c>
      <c r="K38" s="126">
        <f t="shared" si="0"/>
        <v>38900944.289999999</v>
      </c>
    </row>
    <row r="39" spans="1:11">
      <c r="A39" s="133">
        <v>13052</v>
      </c>
      <c r="B39" s="38" t="s">
        <v>105</v>
      </c>
      <c r="C39" s="39">
        <v>159091.38</v>
      </c>
      <c r="D39" s="39"/>
      <c r="E39" s="125"/>
      <c r="F39" s="125"/>
      <c r="H39" s="126">
        <f t="shared" si="1"/>
        <v>159091.38</v>
      </c>
      <c r="J39" s="4">
        <f t="shared" si="2"/>
        <v>25.305</v>
      </c>
      <c r="K39" s="126">
        <f t="shared" si="0"/>
        <v>4025807.37</v>
      </c>
    </row>
    <row r="40" spans="1:11">
      <c r="A40" s="133">
        <v>13053</v>
      </c>
      <c r="B40" s="38" t="s">
        <v>106</v>
      </c>
      <c r="C40" s="39">
        <v>117960.12</v>
      </c>
      <c r="D40" s="39"/>
      <c r="E40" s="125"/>
      <c r="F40" s="125"/>
      <c r="H40" s="126">
        <f t="shared" si="1"/>
        <v>117960.12</v>
      </c>
      <c r="J40" s="4">
        <f t="shared" si="2"/>
        <v>25.305</v>
      </c>
      <c r="K40" s="126">
        <f t="shared" si="0"/>
        <v>2984980.84</v>
      </c>
    </row>
    <row r="41" spans="1:11">
      <c r="A41" s="133">
        <v>13054</v>
      </c>
      <c r="B41" s="38" t="s">
        <v>107</v>
      </c>
      <c r="C41" s="39">
        <v>312554.37</v>
      </c>
      <c r="D41" s="39"/>
      <c r="E41" s="125"/>
      <c r="F41" s="125"/>
      <c r="H41" s="126">
        <f t="shared" si="1"/>
        <v>312554.37</v>
      </c>
      <c r="J41" s="4">
        <f t="shared" si="2"/>
        <v>25.305</v>
      </c>
      <c r="K41" s="126">
        <f t="shared" si="0"/>
        <v>7909188.3300000001</v>
      </c>
    </row>
    <row r="42" spans="1:11">
      <c r="A42" s="133">
        <v>13055</v>
      </c>
      <c r="B42" s="38" t="s">
        <v>108</v>
      </c>
      <c r="C42" s="39">
        <v>58176.78</v>
      </c>
      <c r="D42" s="39"/>
      <c r="E42" s="125"/>
      <c r="F42" s="125"/>
      <c r="H42" s="126">
        <f t="shared" si="1"/>
        <v>58176.78</v>
      </c>
      <c r="J42" s="4">
        <f t="shared" si="2"/>
        <v>25.305</v>
      </c>
      <c r="K42" s="126">
        <f t="shared" si="0"/>
        <v>1472163.42</v>
      </c>
    </row>
    <row r="43" spans="1:11">
      <c r="A43" s="133">
        <v>13056</v>
      </c>
      <c r="B43" s="38" t="s">
        <v>109</v>
      </c>
      <c r="C43" s="39">
        <v>701762</v>
      </c>
      <c r="D43" s="39"/>
      <c r="E43" s="125"/>
      <c r="F43" s="125"/>
      <c r="H43" s="126">
        <f t="shared" si="1"/>
        <v>701762</v>
      </c>
      <c r="J43" s="4">
        <f t="shared" si="2"/>
        <v>25.305</v>
      </c>
      <c r="K43" s="126">
        <f t="shared" si="0"/>
        <v>17758087.41</v>
      </c>
    </row>
    <row r="44" spans="1:11">
      <c r="A44" s="133">
        <v>13061</v>
      </c>
      <c r="B44" s="38" t="s">
        <v>110</v>
      </c>
      <c r="C44" s="39"/>
      <c r="D44" s="39"/>
      <c r="E44" s="125"/>
      <c r="F44" s="125"/>
      <c r="H44" s="126">
        <f t="shared" si="1"/>
        <v>0</v>
      </c>
      <c r="J44" s="4">
        <f t="shared" si="2"/>
        <v>25.305</v>
      </c>
      <c r="K44" s="126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5"/>
      <c r="F45" s="125"/>
      <c r="H45" s="126">
        <f t="shared" si="1"/>
        <v>0</v>
      </c>
      <c r="J45" s="4">
        <f t="shared" si="2"/>
        <v>25.305</v>
      </c>
      <c r="K45" s="126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5"/>
      <c r="F46" s="125"/>
      <c r="H46" s="126">
        <f t="shared" si="1"/>
        <v>0</v>
      </c>
      <c r="J46" s="4">
        <f t="shared" si="2"/>
        <v>25.305</v>
      </c>
      <c r="K46" s="126">
        <f t="shared" si="0"/>
        <v>0</v>
      </c>
    </row>
    <row r="47" spans="1:11">
      <c r="A47" s="133">
        <v>13101</v>
      </c>
      <c r="B47" s="38" t="s">
        <v>113</v>
      </c>
      <c r="C47" s="39"/>
      <c r="D47" s="39"/>
      <c r="E47" s="125"/>
      <c r="F47" s="125"/>
      <c r="H47" s="126">
        <f t="shared" si="1"/>
        <v>0</v>
      </c>
      <c r="J47" s="4">
        <f t="shared" si="2"/>
        <v>25.305</v>
      </c>
      <c r="K47" s="126">
        <f t="shared" si="0"/>
        <v>0</v>
      </c>
    </row>
    <row r="48" spans="1:11">
      <c r="A48" s="133">
        <v>13111</v>
      </c>
      <c r="B48" s="38" t="s">
        <v>114</v>
      </c>
      <c r="C48" s="39"/>
      <c r="D48" s="39"/>
      <c r="E48" s="125"/>
      <c r="F48" s="125"/>
      <c r="H48" s="126">
        <f t="shared" si="1"/>
        <v>0</v>
      </c>
      <c r="J48" s="4">
        <f t="shared" si="2"/>
        <v>25.305</v>
      </c>
      <c r="K48" s="126">
        <f t="shared" si="0"/>
        <v>0</v>
      </c>
    </row>
    <row r="49" spans="1:11">
      <c r="A49" s="133">
        <v>13112</v>
      </c>
      <c r="B49" s="38" t="s">
        <v>115</v>
      </c>
      <c r="C49" s="39"/>
      <c r="D49" s="39"/>
      <c r="E49" s="125"/>
      <c r="F49" s="125"/>
      <c r="H49" s="126">
        <f t="shared" si="1"/>
        <v>0</v>
      </c>
      <c r="J49" s="4">
        <f t="shared" si="2"/>
        <v>25.305</v>
      </c>
      <c r="K49" s="126">
        <f t="shared" si="0"/>
        <v>0</v>
      </c>
    </row>
    <row r="50" spans="1:11">
      <c r="A50" s="133">
        <v>13113</v>
      </c>
      <c r="B50" s="38" t="s">
        <v>116</v>
      </c>
      <c r="C50" s="39"/>
      <c r="D50" s="39"/>
      <c r="E50" s="125"/>
      <c r="F50" s="125"/>
      <c r="H50" s="126">
        <f t="shared" si="1"/>
        <v>0</v>
      </c>
      <c r="J50" s="4">
        <f t="shared" si="2"/>
        <v>25.305</v>
      </c>
      <c r="K50" s="126">
        <f t="shared" si="0"/>
        <v>0</v>
      </c>
    </row>
    <row r="51" spans="1:11">
      <c r="A51" s="133">
        <v>13114</v>
      </c>
      <c r="B51" s="38" t="s">
        <v>117</v>
      </c>
      <c r="C51" s="39"/>
      <c r="D51" s="39"/>
      <c r="E51" s="125"/>
      <c r="F51" s="125"/>
      <c r="H51" s="126">
        <f t="shared" si="1"/>
        <v>0</v>
      </c>
      <c r="J51" s="4">
        <f t="shared" si="2"/>
        <v>25.305</v>
      </c>
      <c r="K51" s="126">
        <f t="shared" si="0"/>
        <v>0</v>
      </c>
    </row>
    <row r="52" spans="1:11">
      <c r="A52" s="133">
        <v>13115</v>
      </c>
      <c r="B52" s="38" t="s">
        <v>118</v>
      </c>
      <c r="C52" s="39"/>
      <c r="D52" s="39"/>
      <c r="E52" s="125"/>
      <c r="F52" s="125"/>
      <c r="H52" s="126">
        <f t="shared" si="1"/>
        <v>0</v>
      </c>
      <c r="J52" s="4">
        <f t="shared" si="2"/>
        <v>25.305</v>
      </c>
      <c r="K52" s="126">
        <f t="shared" si="0"/>
        <v>0</v>
      </c>
    </row>
    <row r="53" spans="1:11">
      <c r="A53" s="133">
        <v>13116</v>
      </c>
      <c r="B53" s="38" t="s">
        <v>119</v>
      </c>
      <c r="C53" s="39"/>
      <c r="D53" s="39"/>
      <c r="E53" s="125"/>
      <c r="F53" s="125"/>
      <c r="H53" s="126">
        <f t="shared" si="1"/>
        <v>0</v>
      </c>
      <c r="J53" s="4">
        <f t="shared" si="2"/>
        <v>25.305</v>
      </c>
      <c r="K53" s="126">
        <f t="shared" si="0"/>
        <v>0</v>
      </c>
    </row>
    <row r="54" spans="1:11">
      <c r="A54" s="133">
        <v>13117</v>
      </c>
      <c r="B54" s="38" t="s">
        <v>120</v>
      </c>
      <c r="C54" s="39"/>
      <c r="D54" s="39"/>
      <c r="E54" s="125"/>
      <c r="F54" s="125"/>
      <c r="H54" s="126">
        <f t="shared" si="1"/>
        <v>0</v>
      </c>
      <c r="J54" s="4">
        <f t="shared" si="2"/>
        <v>25.305</v>
      </c>
      <c r="K54" s="126">
        <f t="shared" si="0"/>
        <v>0</v>
      </c>
    </row>
    <row r="55" spans="1:11">
      <c r="A55" s="133">
        <v>13118</v>
      </c>
      <c r="B55" s="38" t="s">
        <v>121</v>
      </c>
      <c r="C55" s="39"/>
      <c r="D55" s="39"/>
      <c r="E55" s="125"/>
      <c r="F55" s="125"/>
      <c r="H55" s="126">
        <f t="shared" si="1"/>
        <v>0</v>
      </c>
      <c r="J55" s="4">
        <f t="shared" si="2"/>
        <v>25.305</v>
      </c>
      <c r="K55" s="126">
        <f t="shared" si="0"/>
        <v>0</v>
      </c>
    </row>
    <row r="56" spans="1:11">
      <c r="A56" s="133">
        <v>13121</v>
      </c>
      <c r="B56" s="131" t="s">
        <v>122</v>
      </c>
      <c r="C56" s="39"/>
      <c r="D56" s="39"/>
      <c r="E56" s="125"/>
      <c r="F56" s="125"/>
      <c r="H56" s="126">
        <f t="shared" si="1"/>
        <v>0</v>
      </c>
      <c r="J56" s="4">
        <f t="shared" si="2"/>
        <v>25.305</v>
      </c>
      <c r="K56" s="126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5"/>
      <c r="F57" s="125"/>
      <c r="H57" s="126">
        <f t="shared" si="1"/>
        <v>0</v>
      </c>
      <c r="J57" s="4">
        <f t="shared" si="2"/>
        <v>25.305</v>
      </c>
      <c r="K57" s="126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5"/>
      <c r="F58" s="125"/>
      <c r="H58" s="126">
        <f t="shared" si="1"/>
        <v>0</v>
      </c>
      <c r="J58" s="4">
        <f t="shared" si="2"/>
        <v>25.305</v>
      </c>
      <c r="K58" s="126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5"/>
      <c r="F59" s="125"/>
      <c r="H59" s="126">
        <f t="shared" si="1"/>
        <v>0</v>
      </c>
      <c r="J59" s="4">
        <f t="shared" si="2"/>
        <v>25.305</v>
      </c>
      <c r="K59" s="126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5"/>
      <c r="F60" s="125"/>
      <c r="H60" s="126">
        <f t="shared" si="1"/>
        <v>0</v>
      </c>
      <c r="J60" s="4">
        <f t="shared" si="2"/>
        <v>25.305</v>
      </c>
      <c r="K60" s="126">
        <f t="shared" si="0"/>
        <v>0</v>
      </c>
    </row>
    <row r="61" spans="1:11">
      <c r="A61" s="37">
        <v>13135</v>
      </c>
      <c r="B61" s="131" t="s">
        <v>127</v>
      </c>
      <c r="C61" s="39"/>
      <c r="D61" s="39"/>
      <c r="E61" s="125"/>
      <c r="F61" s="125"/>
      <c r="H61" s="126">
        <f t="shared" si="1"/>
        <v>0</v>
      </c>
      <c r="J61" s="4">
        <f t="shared" si="2"/>
        <v>25.305</v>
      </c>
      <c r="K61" s="126">
        <f t="shared" si="0"/>
        <v>0</v>
      </c>
    </row>
    <row r="62" spans="1:11">
      <c r="A62" s="134">
        <v>13136</v>
      </c>
      <c r="B62" s="38" t="s">
        <v>128</v>
      </c>
      <c r="C62" s="39"/>
      <c r="D62" s="39"/>
      <c r="E62" s="125"/>
      <c r="F62" s="125"/>
      <c r="H62" s="126">
        <f t="shared" si="1"/>
        <v>0</v>
      </c>
      <c r="J62" s="4">
        <f t="shared" si="2"/>
        <v>25.305</v>
      </c>
      <c r="K62" s="126">
        <f t="shared" si="0"/>
        <v>0</v>
      </c>
    </row>
    <row r="63" spans="1:11">
      <c r="A63" s="37">
        <v>13141</v>
      </c>
      <c r="B63" s="131" t="s">
        <v>129</v>
      </c>
      <c r="C63" s="39"/>
      <c r="D63" s="39"/>
      <c r="E63" s="125"/>
      <c r="F63" s="125"/>
      <c r="H63" s="126">
        <f t="shared" si="1"/>
        <v>0</v>
      </c>
      <c r="J63" s="4">
        <f t="shared" si="2"/>
        <v>25.305</v>
      </c>
      <c r="K63" s="126">
        <f t="shared" si="0"/>
        <v>0</v>
      </c>
    </row>
    <row r="64" spans="1:11">
      <c r="A64" s="37">
        <v>13142</v>
      </c>
      <c r="B64" s="131" t="s">
        <v>130</v>
      </c>
      <c r="C64" s="39"/>
      <c r="D64" s="39"/>
      <c r="E64" s="125"/>
      <c r="F64" s="125"/>
      <c r="H64" s="126">
        <f t="shared" si="1"/>
        <v>0</v>
      </c>
      <c r="J64" s="4">
        <f t="shared" si="2"/>
        <v>25.305</v>
      </c>
      <c r="K64" s="126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5"/>
      <c r="F65" s="125"/>
      <c r="H65" s="126">
        <f t="shared" si="1"/>
        <v>0</v>
      </c>
      <c r="J65" s="4">
        <f t="shared" si="2"/>
        <v>25.305</v>
      </c>
      <c r="K65" s="126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5"/>
      <c r="F66" s="125"/>
      <c r="H66" s="126">
        <f t="shared" si="1"/>
        <v>0</v>
      </c>
      <c r="J66" s="4">
        <f t="shared" si="2"/>
        <v>25.305</v>
      </c>
      <c r="K66" s="126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5"/>
      <c r="F67" s="125"/>
      <c r="H67" s="126">
        <f t="shared" si="1"/>
        <v>0</v>
      </c>
      <c r="J67" s="4">
        <f t="shared" si="2"/>
        <v>25.305</v>
      </c>
      <c r="K67" s="126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5"/>
      <c r="F68" s="125"/>
      <c r="H68" s="126">
        <f t="shared" si="1"/>
        <v>0</v>
      </c>
      <c r="J68" s="4">
        <f t="shared" si="2"/>
        <v>25.305</v>
      </c>
      <c r="K68" s="126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5"/>
      <c r="F69" s="125"/>
      <c r="H69" s="126">
        <f t="shared" si="1"/>
        <v>0</v>
      </c>
      <c r="J69" s="4">
        <f t="shared" si="2"/>
        <v>25.305</v>
      </c>
      <c r="K69" s="126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125"/>
      <c r="F70" s="125"/>
      <c r="H70" s="126">
        <f t="shared" si="1"/>
        <v>0</v>
      </c>
      <c r="J70" s="4">
        <f t="shared" si="2"/>
        <v>25.305</v>
      </c>
      <c r="K70" s="126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125"/>
      <c r="F71" s="125"/>
      <c r="H71" s="126">
        <f t="shared" si="1"/>
        <v>0</v>
      </c>
      <c r="J71" s="4">
        <f t="shared" si="2"/>
        <v>25.305</v>
      </c>
      <c r="K71" s="126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125"/>
      <c r="F72" s="125"/>
      <c r="H72" s="126">
        <f t="shared" si="1"/>
        <v>0</v>
      </c>
      <c r="J72" s="4">
        <f t="shared" si="2"/>
        <v>25.305</v>
      </c>
      <c r="K72" s="126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5"/>
      <c r="F73" s="125"/>
      <c r="H73" s="126">
        <f t="shared" ref="H73:H138" si="4">ROUND(C73-D73+E73-F73,2)</f>
        <v>0</v>
      </c>
      <c r="J73" s="4">
        <f t="shared" ref="J73:J136" si="5">J72</f>
        <v>25.305</v>
      </c>
      <c r="K73" s="126">
        <f t="shared" si="3"/>
        <v>0</v>
      </c>
    </row>
    <row r="74" spans="1:11">
      <c r="A74" s="133">
        <v>13171</v>
      </c>
      <c r="B74" s="131" t="s">
        <v>140</v>
      </c>
      <c r="C74" s="39"/>
      <c r="D74" s="39"/>
      <c r="E74" s="125"/>
      <c r="F74" s="125"/>
      <c r="H74" s="126">
        <f t="shared" si="4"/>
        <v>0</v>
      </c>
      <c r="J74" s="4">
        <f t="shared" si="5"/>
        <v>25.305</v>
      </c>
      <c r="K74" s="126">
        <f t="shared" si="3"/>
        <v>0</v>
      </c>
    </row>
    <row r="75" spans="1:11">
      <c r="A75" s="133">
        <v>13172</v>
      </c>
      <c r="B75" s="131" t="s">
        <v>141</v>
      </c>
      <c r="C75" s="39"/>
      <c r="D75" s="39"/>
      <c r="E75" s="125"/>
      <c r="F75" s="125"/>
      <c r="H75" s="126">
        <f t="shared" si="4"/>
        <v>0</v>
      </c>
      <c r="J75" s="4">
        <f t="shared" si="5"/>
        <v>25.305</v>
      </c>
      <c r="K75" s="126">
        <f t="shared" si="3"/>
        <v>0</v>
      </c>
    </row>
    <row r="76" spans="1:11">
      <c r="A76" s="133">
        <v>13181</v>
      </c>
      <c r="B76" s="131" t="s">
        <v>478</v>
      </c>
      <c r="C76" s="39"/>
      <c r="D76" s="39"/>
      <c r="E76" s="125"/>
      <c r="F76" s="125"/>
      <c r="H76" s="126">
        <f t="shared" si="4"/>
        <v>0</v>
      </c>
      <c r="J76" s="4">
        <f t="shared" si="5"/>
        <v>25.305</v>
      </c>
      <c r="K76" s="126">
        <f t="shared" si="3"/>
        <v>0</v>
      </c>
    </row>
    <row r="77" spans="1:11">
      <c r="A77" s="133">
        <v>13182</v>
      </c>
      <c r="B77" s="131" t="s">
        <v>143</v>
      </c>
      <c r="C77" s="39"/>
      <c r="D77" s="39"/>
      <c r="E77" s="125"/>
      <c r="F77" s="125"/>
      <c r="H77" s="126">
        <f t="shared" si="4"/>
        <v>0</v>
      </c>
      <c r="J77" s="4">
        <f t="shared" si="5"/>
        <v>25.305</v>
      </c>
      <c r="K77" s="126">
        <f t="shared" si="3"/>
        <v>0</v>
      </c>
    </row>
    <row r="78" spans="1:11">
      <c r="A78" s="133">
        <v>13183</v>
      </c>
      <c r="B78" s="131" t="s">
        <v>144</v>
      </c>
      <c r="C78" s="39"/>
      <c r="D78" s="39"/>
      <c r="E78" s="125"/>
      <c r="F78" s="125"/>
      <c r="H78" s="126">
        <f t="shared" si="4"/>
        <v>0</v>
      </c>
      <c r="J78" s="4">
        <f t="shared" si="5"/>
        <v>25.305</v>
      </c>
      <c r="K78" s="126">
        <f t="shared" si="3"/>
        <v>0</v>
      </c>
    </row>
    <row r="79" spans="1:11">
      <c r="A79" s="133">
        <v>13191</v>
      </c>
      <c r="B79" s="131" t="s">
        <v>145</v>
      </c>
      <c r="C79" s="39"/>
      <c r="D79" s="39"/>
      <c r="E79" s="125"/>
      <c r="F79" s="125"/>
      <c r="H79" s="126">
        <f t="shared" si="4"/>
        <v>0</v>
      </c>
      <c r="J79" s="4">
        <f t="shared" si="5"/>
        <v>25.305</v>
      </c>
      <c r="K79" s="126">
        <f t="shared" si="3"/>
        <v>0</v>
      </c>
    </row>
    <row r="80" spans="1:11">
      <c r="A80" s="133">
        <v>13192</v>
      </c>
      <c r="B80" s="131" t="s">
        <v>146</v>
      </c>
      <c r="C80" s="39"/>
      <c r="D80" s="39"/>
      <c r="E80" s="125"/>
      <c r="F80" s="125"/>
      <c r="H80" s="126">
        <f t="shared" si="4"/>
        <v>0</v>
      </c>
      <c r="J80" s="4">
        <f t="shared" si="5"/>
        <v>25.305</v>
      </c>
      <c r="K80" s="126">
        <f t="shared" si="3"/>
        <v>0</v>
      </c>
    </row>
    <row r="81" spans="1:11">
      <c r="A81" s="133">
        <v>13193</v>
      </c>
      <c r="B81" s="131" t="s">
        <v>147</v>
      </c>
      <c r="C81" s="39"/>
      <c r="D81" s="39"/>
      <c r="E81" s="125"/>
      <c r="F81" s="125"/>
      <c r="H81" s="126">
        <f t="shared" si="4"/>
        <v>0</v>
      </c>
      <c r="J81" s="4">
        <f t="shared" si="5"/>
        <v>25.305</v>
      </c>
      <c r="K81" s="126">
        <f t="shared" si="3"/>
        <v>0</v>
      </c>
    </row>
    <row r="82" spans="1:11">
      <c r="A82" s="133">
        <v>13194</v>
      </c>
      <c r="B82" s="131" t="s">
        <v>148</v>
      </c>
      <c r="C82" s="39"/>
      <c r="D82" s="39"/>
      <c r="E82" s="125"/>
      <c r="F82" s="125"/>
      <c r="H82" s="126">
        <f t="shared" si="4"/>
        <v>0</v>
      </c>
      <c r="J82" s="4">
        <f t="shared" si="5"/>
        <v>25.305</v>
      </c>
      <c r="K82" s="126">
        <f t="shared" si="3"/>
        <v>0</v>
      </c>
    </row>
    <row r="83" spans="1:11">
      <c r="A83" s="133">
        <v>13195</v>
      </c>
      <c r="B83" s="131" t="s">
        <v>149</v>
      </c>
      <c r="C83" s="39"/>
      <c r="D83" s="39"/>
      <c r="E83" s="125"/>
      <c r="F83" s="125"/>
      <c r="H83" s="126">
        <f t="shared" si="4"/>
        <v>0</v>
      </c>
      <c r="J83" s="4">
        <f t="shared" si="5"/>
        <v>25.305</v>
      </c>
      <c r="K83" s="126">
        <f t="shared" si="3"/>
        <v>0</v>
      </c>
    </row>
    <row r="84" spans="1:11">
      <c r="A84" s="133">
        <v>13196</v>
      </c>
      <c r="B84" s="131" t="s">
        <v>150</v>
      </c>
      <c r="C84" s="39"/>
      <c r="D84" s="39"/>
      <c r="E84" s="125"/>
      <c r="F84" s="125"/>
      <c r="H84" s="126">
        <f t="shared" si="4"/>
        <v>0</v>
      </c>
      <c r="J84" s="4">
        <f t="shared" si="5"/>
        <v>25.305</v>
      </c>
      <c r="K84" s="126">
        <f t="shared" si="3"/>
        <v>0</v>
      </c>
    </row>
    <row r="85" spans="1:11">
      <c r="A85" s="133">
        <v>13201</v>
      </c>
      <c r="B85" s="131" t="s">
        <v>151</v>
      </c>
      <c r="C85" s="39"/>
      <c r="D85" s="39"/>
      <c r="E85" s="125"/>
      <c r="F85" s="125"/>
      <c r="H85" s="126">
        <f t="shared" si="4"/>
        <v>0</v>
      </c>
      <c r="J85" s="4">
        <f t="shared" si="5"/>
        <v>25.305</v>
      </c>
      <c r="K85" s="126">
        <f t="shared" si="3"/>
        <v>0</v>
      </c>
    </row>
    <row r="86" spans="1:11">
      <c r="A86" s="133">
        <v>13202</v>
      </c>
      <c r="B86" s="131" t="s">
        <v>152</v>
      </c>
      <c r="C86" s="39"/>
      <c r="D86" s="39"/>
      <c r="E86" s="125"/>
      <c r="F86" s="125"/>
      <c r="H86" s="126">
        <f t="shared" si="4"/>
        <v>0</v>
      </c>
      <c r="J86" s="4">
        <f t="shared" si="5"/>
        <v>25.305</v>
      </c>
      <c r="K86" s="126">
        <f t="shared" si="3"/>
        <v>0</v>
      </c>
    </row>
    <row r="87" spans="1:11">
      <c r="A87" s="133">
        <v>13203</v>
      </c>
      <c r="B87" s="131" t="s">
        <v>153</v>
      </c>
      <c r="C87" s="39"/>
      <c r="D87" s="39"/>
      <c r="E87" s="125"/>
      <c r="F87" s="125"/>
      <c r="H87" s="126">
        <f t="shared" si="4"/>
        <v>0</v>
      </c>
      <c r="J87" s="4">
        <f t="shared" si="5"/>
        <v>25.305</v>
      </c>
      <c r="K87" s="126">
        <f t="shared" si="3"/>
        <v>0</v>
      </c>
    </row>
    <row r="88" spans="1:11">
      <c r="A88" s="133">
        <v>13204</v>
      </c>
      <c r="B88" s="131" t="s">
        <v>154</v>
      </c>
      <c r="C88" s="39"/>
      <c r="D88" s="39"/>
      <c r="E88" s="125"/>
      <c r="F88" s="125"/>
      <c r="H88" s="126">
        <f t="shared" si="4"/>
        <v>0</v>
      </c>
      <c r="J88" s="4">
        <f t="shared" si="5"/>
        <v>25.305</v>
      </c>
      <c r="K88" s="126">
        <f t="shared" si="3"/>
        <v>0</v>
      </c>
    </row>
    <row r="89" spans="1:11">
      <c r="A89" s="133">
        <v>13205</v>
      </c>
      <c r="B89" s="131" t="s">
        <v>155</v>
      </c>
      <c r="C89" s="39"/>
      <c r="D89" s="39"/>
      <c r="E89" s="125"/>
      <c r="F89" s="125"/>
      <c r="H89" s="126">
        <f t="shared" si="4"/>
        <v>0</v>
      </c>
      <c r="J89" s="4">
        <f t="shared" si="5"/>
        <v>25.305</v>
      </c>
      <c r="K89" s="126">
        <f t="shared" si="3"/>
        <v>0</v>
      </c>
    </row>
    <row r="90" spans="1:11">
      <c r="A90" s="133">
        <v>13206</v>
      </c>
      <c r="B90" s="131" t="s">
        <v>156</v>
      </c>
      <c r="C90" s="39"/>
      <c r="D90" s="39"/>
      <c r="E90" s="125"/>
      <c r="F90" s="125"/>
      <c r="H90" s="126">
        <f t="shared" si="4"/>
        <v>0</v>
      </c>
      <c r="J90" s="4">
        <f t="shared" si="5"/>
        <v>25.305</v>
      </c>
      <c r="K90" s="126">
        <f t="shared" si="3"/>
        <v>0</v>
      </c>
    </row>
    <row r="91" spans="1:11">
      <c r="A91" s="133">
        <v>13211</v>
      </c>
      <c r="B91" s="131" t="s">
        <v>157</v>
      </c>
      <c r="C91" s="39"/>
      <c r="D91" s="39"/>
      <c r="E91" s="125"/>
      <c r="F91" s="125"/>
      <c r="H91" s="126">
        <f t="shared" si="4"/>
        <v>0</v>
      </c>
      <c r="J91" s="4">
        <f t="shared" si="5"/>
        <v>25.305</v>
      </c>
      <c r="K91" s="126">
        <f t="shared" si="3"/>
        <v>0</v>
      </c>
    </row>
    <row r="92" spans="1:11">
      <c r="A92" s="133">
        <v>13212</v>
      </c>
      <c r="B92" s="131" t="s">
        <v>158</v>
      </c>
      <c r="C92" s="39"/>
      <c r="D92" s="39"/>
      <c r="E92" s="125"/>
      <c r="F92" s="125"/>
      <c r="H92" s="126">
        <f t="shared" si="4"/>
        <v>0</v>
      </c>
      <c r="J92" s="4">
        <f t="shared" si="5"/>
        <v>25.305</v>
      </c>
      <c r="K92" s="126">
        <f t="shared" si="3"/>
        <v>0</v>
      </c>
    </row>
    <row r="93" spans="1:11">
      <c r="A93" s="133">
        <v>13213</v>
      </c>
      <c r="B93" s="131" t="s">
        <v>159</v>
      </c>
      <c r="C93" s="39"/>
      <c r="D93" s="39"/>
      <c r="E93" s="125"/>
      <c r="F93" s="125"/>
      <c r="H93" s="126">
        <f t="shared" si="4"/>
        <v>0</v>
      </c>
      <c r="J93" s="4">
        <f t="shared" si="5"/>
        <v>25.305</v>
      </c>
      <c r="K93" s="126">
        <f t="shared" si="3"/>
        <v>0</v>
      </c>
    </row>
    <row r="94" spans="1:11">
      <c r="A94" s="133">
        <v>13214</v>
      </c>
      <c r="B94" s="131" t="s">
        <v>160</v>
      </c>
      <c r="C94" s="39"/>
      <c r="D94" s="39"/>
      <c r="E94" s="125"/>
      <c r="F94" s="125"/>
      <c r="H94" s="126">
        <f t="shared" si="4"/>
        <v>0</v>
      </c>
      <c r="J94" s="4">
        <f t="shared" si="5"/>
        <v>25.305</v>
      </c>
      <c r="K94" s="126">
        <f t="shared" si="3"/>
        <v>0</v>
      </c>
    </row>
    <row r="95" spans="1:11">
      <c r="A95" s="133">
        <v>13215</v>
      </c>
      <c r="B95" s="131" t="s">
        <v>161</v>
      </c>
      <c r="C95" s="39"/>
      <c r="D95" s="39"/>
      <c r="E95" s="125"/>
      <c r="F95" s="125"/>
      <c r="H95" s="126">
        <f t="shared" si="4"/>
        <v>0</v>
      </c>
      <c r="J95" s="4">
        <f t="shared" si="5"/>
        <v>25.305</v>
      </c>
      <c r="K95" s="126">
        <f t="shared" si="3"/>
        <v>0</v>
      </c>
    </row>
    <row r="96" spans="1:11">
      <c r="A96" s="133">
        <v>13216</v>
      </c>
      <c r="B96" s="131" t="s">
        <v>162</v>
      </c>
      <c r="C96" s="39"/>
      <c r="D96" s="39"/>
      <c r="E96" s="125"/>
      <c r="F96" s="125"/>
      <c r="H96" s="126">
        <f t="shared" si="4"/>
        <v>0</v>
      </c>
      <c r="J96" s="4">
        <f t="shared" si="5"/>
        <v>25.305</v>
      </c>
      <c r="K96" s="126">
        <f t="shared" si="3"/>
        <v>0</v>
      </c>
    </row>
    <row r="97" spans="1:11">
      <c r="A97" s="133">
        <v>13217</v>
      </c>
      <c r="B97" s="131" t="s">
        <v>163</v>
      </c>
      <c r="C97" s="39"/>
      <c r="D97" s="39"/>
      <c r="E97" s="125"/>
      <c r="F97" s="125"/>
      <c r="H97" s="126">
        <f t="shared" si="4"/>
        <v>0</v>
      </c>
      <c r="J97" s="4">
        <f t="shared" si="5"/>
        <v>25.305</v>
      </c>
      <c r="K97" s="126">
        <f t="shared" si="3"/>
        <v>0</v>
      </c>
    </row>
    <row r="98" spans="1:11">
      <c r="A98" s="133">
        <v>13221</v>
      </c>
      <c r="B98" s="131" t="s">
        <v>164</v>
      </c>
      <c r="C98" s="39"/>
      <c r="D98" s="39"/>
      <c r="E98" s="125"/>
      <c r="F98" s="125"/>
      <c r="H98" s="126">
        <f t="shared" si="4"/>
        <v>0</v>
      </c>
      <c r="J98" s="4">
        <f t="shared" si="5"/>
        <v>25.305</v>
      </c>
      <c r="K98" s="126">
        <f t="shared" si="3"/>
        <v>0</v>
      </c>
    </row>
    <row r="99" spans="1:11">
      <c r="A99" s="133">
        <v>13231</v>
      </c>
      <c r="B99" s="131" t="s">
        <v>479</v>
      </c>
      <c r="C99" s="39"/>
      <c r="D99" s="39"/>
      <c r="E99" s="125"/>
      <c r="F99" s="125"/>
      <c r="H99" s="126">
        <f t="shared" si="4"/>
        <v>0</v>
      </c>
      <c r="J99" s="4">
        <f t="shared" si="5"/>
        <v>25.305</v>
      </c>
      <c r="K99" s="126">
        <f t="shared" si="3"/>
        <v>0</v>
      </c>
    </row>
    <row r="100" spans="1:11">
      <c r="A100" s="134">
        <v>13232</v>
      </c>
      <c r="B100" s="38" t="s">
        <v>166</v>
      </c>
      <c r="C100" s="39"/>
      <c r="D100" s="39"/>
      <c r="E100" s="125"/>
      <c r="F100" s="125"/>
      <c r="H100" s="126">
        <f t="shared" si="4"/>
        <v>0</v>
      </c>
      <c r="J100" s="4">
        <f t="shared" si="5"/>
        <v>25.305</v>
      </c>
      <c r="K100" s="126">
        <f t="shared" si="3"/>
        <v>0</v>
      </c>
    </row>
    <row r="101" spans="1:11">
      <c r="A101" s="133">
        <v>13241</v>
      </c>
      <c r="B101" s="131" t="s">
        <v>167</v>
      </c>
      <c r="C101" s="39"/>
      <c r="D101" s="39"/>
      <c r="E101" s="125"/>
      <c r="F101" s="125"/>
      <c r="H101" s="126">
        <f t="shared" si="4"/>
        <v>0</v>
      </c>
      <c r="J101" s="4">
        <f t="shared" si="5"/>
        <v>25.305</v>
      </c>
      <c r="K101" s="126">
        <f t="shared" si="3"/>
        <v>0</v>
      </c>
    </row>
    <row r="102" spans="1:11">
      <c r="A102" s="133">
        <v>13242</v>
      </c>
      <c r="B102" s="131" t="s">
        <v>480</v>
      </c>
      <c r="C102" s="39"/>
      <c r="D102" s="39"/>
      <c r="E102" s="125"/>
      <c r="F102" s="125"/>
      <c r="H102" s="126">
        <f t="shared" si="4"/>
        <v>0</v>
      </c>
      <c r="J102" s="4">
        <f t="shared" si="5"/>
        <v>25.305</v>
      </c>
      <c r="K102" s="126">
        <f t="shared" si="3"/>
        <v>0</v>
      </c>
    </row>
    <row r="103" spans="1:11">
      <c r="A103" s="133">
        <v>13243</v>
      </c>
      <c r="B103" s="131" t="s">
        <v>169</v>
      </c>
      <c r="C103" s="39"/>
      <c r="D103" s="39"/>
      <c r="E103" s="125"/>
      <c r="F103" s="125"/>
      <c r="H103" s="126">
        <f t="shared" si="4"/>
        <v>0</v>
      </c>
      <c r="J103" s="4">
        <f t="shared" si="5"/>
        <v>25.305</v>
      </c>
      <c r="K103" s="126">
        <f t="shared" si="3"/>
        <v>0</v>
      </c>
    </row>
    <row r="104" spans="1:11">
      <c r="A104" s="135">
        <v>13251</v>
      </c>
      <c r="B104" s="38" t="s">
        <v>170</v>
      </c>
      <c r="C104" s="39"/>
      <c r="D104" s="39"/>
      <c r="E104" s="125"/>
      <c r="F104" s="125"/>
      <c r="H104" s="126">
        <f t="shared" si="4"/>
        <v>0</v>
      </c>
      <c r="J104" s="4">
        <f t="shared" si="5"/>
        <v>25.305</v>
      </c>
      <c r="K104" s="126">
        <f t="shared" si="3"/>
        <v>0</v>
      </c>
    </row>
    <row r="105" spans="1:11">
      <c r="A105" s="135">
        <v>13252</v>
      </c>
      <c r="B105" s="38" t="s">
        <v>171</v>
      </c>
      <c r="C105" s="39"/>
      <c r="D105" s="39"/>
      <c r="E105" s="125"/>
      <c r="F105" s="125"/>
      <c r="H105" s="126">
        <f t="shared" si="4"/>
        <v>0</v>
      </c>
      <c r="J105" s="4">
        <f t="shared" si="5"/>
        <v>25.305</v>
      </c>
      <c r="K105" s="126">
        <f t="shared" si="3"/>
        <v>0</v>
      </c>
    </row>
    <row r="106" spans="1:11">
      <c r="A106" s="135">
        <v>13253</v>
      </c>
      <c r="B106" s="38" t="s">
        <v>172</v>
      </c>
      <c r="C106" s="39"/>
      <c r="D106" s="39"/>
      <c r="E106" s="125"/>
      <c r="F106" s="125"/>
      <c r="H106" s="126">
        <f t="shared" si="4"/>
        <v>0</v>
      </c>
      <c r="J106" s="4">
        <f t="shared" si="5"/>
        <v>25.305</v>
      </c>
      <c r="K106" s="126">
        <f t="shared" si="3"/>
        <v>0</v>
      </c>
    </row>
    <row r="107" spans="1:11">
      <c r="A107" s="135">
        <v>13254</v>
      </c>
      <c r="B107" s="38" t="s">
        <v>173</v>
      </c>
      <c r="C107" s="39"/>
      <c r="D107" s="39"/>
      <c r="E107" s="125"/>
      <c r="F107" s="125"/>
      <c r="H107" s="126">
        <f t="shared" si="4"/>
        <v>0</v>
      </c>
      <c r="J107" s="4">
        <f t="shared" si="5"/>
        <v>25.305</v>
      </c>
      <c r="K107" s="126">
        <f t="shared" si="3"/>
        <v>0</v>
      </c>
    </row>
    <row r="108" spans="1:11">
      <c r="A108" s="134">
        <v>13261</v>
      </c>
      <c r="B108" s="38" t="s">
        <v>174</v>
      </c>
      <c r="C108" s="39"/>
      <c r="D108" s="39"/>
      <c r="E108" s="125"/>
      <c r="F108" s="125"/>
      <c r="H108" s="126">
        <f>ROUND(C108-D108+E108-F108,2)</f>
        <v>0</v>
      </c>
      <c r="J108" s="4">
        <f t="shared" si="5"/>
        <v>25.305</v>
      </c>
      <c r="K108" s="126">
        <f t="shared" si="3"/>
        <v>0</v>
      </c>
    </row>
    <row r="109" spans="1:11">
      <c r="A109" s="133">
        <v>13501</v>
      </c>
      <c r="B109" s="38" t="s">
        <v>176</v>
      </c>
      <c r="C109" s="39">
        <v>1924855</v>
      </c>
      <c r="D109" s="39"/>
      <c r="E109" s="125"/>
      <c r="F109" s="125"/>
      <c r="H109" s="126">
        <f t="shared" si="4"/>
        <v>1924855</v>
      </c>
      <c r="J109" s="4">
        <f t="shared" si="5"/>
        <v>25.305</v>
      </c>
      <c r="K109" s="126">
        <f t="shared" si="3"/>
        <v>48708455.780000001</v>
      </c>
    </row>
    <row r="110" spans="1:11">
      <c r="A110" s="133">
        <v>13502</v>
      </c>
      <c r="B110" s="38" t="s">
        <v>177</v>
      </c>
      <c r="C110" s="39"/>
      <c r="D110" s="39"/>
      <c r="E110" s="125"/>
      <c r="F110" s="125"/>
      <c r="H110" s="126">
        <f t="shared" si="4"/>
        <v>0</v>
      </c>
      <c r="J110" s="4">
        <f t="shared" si="5"/>
        <v>25.305</v>
      </c>
      <c r="K110" s="126">
        <f t="shared" si="3"/>
        <v>0</v>
      </c>
    </row>
    <row r="111" spans="1:11">
      <c r="A111" s="133">
        <v>13503</v>
      </c>
      <c r="B111" s="38" t="s">
        <v>178</v>
      </c>
      <c r="C111" s="39"/>
      <c r="D111" s="39"/>
      <c r="E111" s="125"/>
      <c r="F111" s="125"/>
      <c r="H111" s="126">
        <f t="shared" si="4"/>
        <v>0</v>
      </c>
      <c r="J111" s="4">
        <f t="shared" si="5"/>
        <v>25.305</v>
      </c>
      <c r="K111" s="126">
        <f t="shared" si="3"/>
        <v>0</v>
      </c>
    </row>
    <row r="112" spans="1:11">
      <c r="A112" s="133">
        <v>13601</v>
      </c>
      <c r="B112" s="38" t="s">
        <v>175</v>
      </c>
      <c r="C112" s="39"/>
      <c r="D112" s="39"/>
      <c r="E112" s="125"/>
      <c r="F112" s="125"/>
      <c r="H112" s="126">
        <f t="shared" si="4"/>
        <v>0</v>
      </c>
      <c r="J112" s="4">
        <f t="shared" si="5"/>
        <v>25.305</v>
      </c>
      <c r="K112" s="126">
        <f t="shared" si="3"/>
        <v>0</v>
      </c>
    </row>
    <row r="113" spans="1:11">
      <c r="A113" s="133">
        <v>14101</v>
      </c>
      <c r="B113" s="131" t="s">
        <v>179</v>
      </c>
      <c r="C113" s="39">
        <v>216586.83</v>
      </c>
      <c r="D113" s="39"/>
      <c r="E113" s="125"/>
      <c r="F113" s="125"/>
      <c r="H113" s="126">
        <f t="shared" si="4"/>
        <v>216586.83</v>
      </c>
      <c r="J113" s="4">
        <f t="shared" si="5"/>
        <v>25.305</v>
      </c>
      <c r="K113" s="126">
        <f t="shared" si="3"/>
        <v>5480729.7300000004</v>
      </c>
    </row>
    <row r="114" spans="1:11">
      <c r="A114" s="133">
        <v>14102</v>
      </c>
      <c r="B114" s="131" t="s">
        <v>180</v>
      </c>
      <c r="C114" s="39">
        <v>621987.43000000005</v>
      </c>
      <c r="D114" s="39"/>
      <c r="E114" s="125"/>
      <c r="F114" s="125"/>
      <c r="H114" s="126">
        <f t="shared" si="4"/>
        <v>621987.43000000005</v>
      </c>
      <c r="J114" s="4">
        <f t="shared" si="5"/>
        <v>25.305</v>
      </c>
      <c r="K114" s="126">
        <f t="shared" si="3"/>
        <v>15739391.92</v>
      </c>
    </row>
    <row r="115" spans="1:11">
      <c r="A115" s="136">
        <v>14103</v>
      </c>
      <c r="B115" s="137" t="s">
        <v>481</v>
      </c>
      <c r="C115" s="129"/>
      <c r="D115" s="129"/>
      <c r="E115" s="129"/>
      <c r="F115" s="129"/>
      <c r="G115" s="130"/>
      <c r="H115" s="130">
        <f t="shared" si="4"/>
        <v>0</v>
      </c>
      <c r="J115" s="4">
        <f t="shared" si="5"/>
        <v>25.305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39">
        <v>156346.07</v>
      </c>
      <c r="D116" s="39"/>
      <c r="E116" s="125"/>
      <c r="F116" s="125"/>
      <c r="H116" s="126">
        <f t="shared" si="4"/>
        <v>156346.07</v>
      </c>
      <c r="J116" s="4">
        <f t="shared" si="5"/>
        <v>25.305</v>
      </c>
      <c r="K116" s="126">
        <f t="shared" si="3"/>
        <v>3956337.3</v>
      </c>
    </row>
    <row r="117" spans="1:11">
      <c r="A117" s="133">
        <v>15001</v>
      </c>
      <c r="B117" s="38" t="s">
        <v>182</v>
      </c>
      <c r="C117" s="39"/>
      <c r="D117" s="39"/>
      <c r="E117" s="125"/>
      <c r="F117" s="125"/>
      <c r="H117" s="126">
        <f t="shared" si="4"/>
        <v>0</v>
      </c>
      <c r="J117" s="4">
        <f t="shared" si="5"/>
        <v>25.305</v>
      </c>
      <c r="K117" s="126">
        <f t="shared" si="3"/>
        <v>0</v>
      </c>
    </row>
    <row r="118" spans="1:11">
      <c r="A118" s="133">
        <v>15002</v>
      </c>
      <c r="B118" s="38" t="s">
        <v>183</v>
      </c>
      <c r="C118" s="39"/>
      <c r="D118" s="39"/>
      <c r="E118" s="125"/>
      <c r="F118" s="125"/>
      <c r="H118" s="126">
        <f t="shared" si="4"/>
        <v>0</v>
      </c>
      <c r="J118" s="4">
        <f t="shared" si="5"/>
        <v>25.305</v>
      </c>
      <c r="K118" s="126">
        <f t="shared" si="3"/>
        <v>0</v>
      </c>
    </row>
    <row r="119" spans="1:11">
      <c r="A119" s="133">
        <v>15003</v>
      </c>
      <c r="B119" s="38" t="s">
        <v>184</v>
      </c>
      <c r="C119" s="39">
        <v>9504.89</v>
      </c>
      <c r="D119" s="39"/>
      <c r="E119" s="125"/>
      <c r="F119" s="125"/>
      <c r="H119" s="126">
        <f t="shared" si="4"/>
        <v>9504.89</v>
      </c>
      <c r="J119" s="4">
        <f t="shared" si="5"/>
        <v>25.305</v>
      </c>
      <c r="K119" s="126">
        <f t="shared" si="3"/>
        <v>240521.24</v>
      </c>
    </row>
    <row r="120" spans="1:11">
      <c r="A120" s="133">
        <v>15004</v>
      </c>
      <c r="B120" s="38" t="s">
        <v>243</v>
      </c>
      <c r="C120" s="39">
        <v>68735.31</v>
      </c>
      <c r="D120" s="39"/>
      <c r="E120" s="125"/>
      <c r="F120" s="125"/>
      <c r="H120" s="126">
        <f t="shared" si="4"/>
        <v>68735.31</v>
      </c>
      <c r="J120" s="4">
        <f t="shared" si="5"/>
        <v>25.305</v>
      </c>
      <c r="K120" s="126">
        <f t="shared" si="3"/>
        <v>1739347.02</v>
      </c>
    </row>
    <row r="121" spans="1:11">
      <c r="A121" s="133">
        <v>15005</v>
      </c>
      <c r="B121" s="38" t="s">
        <v>185</v>
      </c>
      <c r="C121" s="39">
        <v>21743.69</v>
      </c>
      <c r="D121" s="39"/>
      <c r="E121" s="125"/>
      <c r="F121" s="125"/>
      <c r="H121" s="126">
        <f t="shared" si="4"/>
        <v>21743.69</v>
      </c>
      <c r="J121" s="4">
        <f t="shared" si="5"/>
        <v>25.305</v>
      </c>
      <c r="K121" s="126">
        <f t="shared" si="3"/>
        <v>550224.07999999996</v>
      </c>
    </row>
    <row r="122" spans="1:11">
      <c r="A122" s="133">
        <v>15006</v>
      </c>
      <c r="B122" s="38" t="s">
        <v>218</v>
      </c>
      <c r="C122" s="39"/>
      <c r="D122" s="39"/>
      <c r="E122" s="125"/>
      <c r="F122" s="125"/>
      <c r="H122" s="126">
        <f t="shared" si="4"/>
        <v>0</v>
      </c>
      <c r="J122" s="4">
        <f t="shared" si="5"/>
        <v>25.305</v>
      </c>
      <c r="K122" s="126">
        <f t="shared" si="3"/>
        <v>0</v>
      </c>
    </row>
    <row r="123" spans="1:11">
      <c r="A123" s="133">
        <v>15007</v>
      </c>
      <c r="B123" s="38" t="s">
        <v>186</v>
      </c>
      <c r="C123" s="39"/>
      <c r="D123" s="39"/>
      <c r="E123" s="125"/>
      <c r="F123" s="125"/>
      <c r="H123" s="126">
        <f t="shared" si="4"/>
        <v>0</v>
      </c>
      <c r="J123" s="4">
        <f t="shared" si="5"/>
        <v>25.305</v>
      </c>
      <c r="K123" s="126">
        <f t="shared" si="3"/>
        <v>0</v>
      </c>
    </row>
    <row r="124" spans="1:11">
      <c r="A124" s="133">
        <v>15008</v>
      </c>
      <c r="B124" s="38" t="s">
        <v>187</v>
      </c>
      <c r="C124" s="39"/>
      <c r="D124" s="39"/>
      <c r="E124" s="125"/>
      <c r="F124" s="125"/>
      <c r="H124" s="126">
        <f t="shared" si="4"/>
        <v>0</v>
      </c>
      <c r="J124" s="4">
        <f t="shared" si="5"/>
        <v>25.305</v>
      </c>
      <c r="K124" s="126">
        <f t="shared" si="3"/>
        <v>0</v>
      </c>
    </row>
    <row r="125" spans="1:11">
      <c r="A125" s="133">
        <v>15009</v>
      </c>
      <c r="B125" s="38" t="s">
        <v>245</v>
      </c>
      <c r="C125" s="39"/>
      <c r="D125" s="39"/>
      <c r="E125" s="125"/>
      <c r="F125" s="125"/>
      <c r="H125" s="126">
        <f t="shared" si="4"/>
        <v>0</v>
      </c>
      <c r="J125" s="4">
        <f t="shared" si="5"/>
        <v>25.305</v>
      </c>
      <c r="K125" s="126">
        <f t="shared" si="3"/>
        <v>0</v>
      </c>
    </row>
    <row r="126" spans="1:11">
      <c r="A126" s="133">
        <v>15010</v>
      </c>
      <c r="B126" s="38" t="s">
        <v>219</v>
      </c>
      <c r="C126" s="39"/>
      <c r="D126" s="39"/>
      <c r="E126" s="125"/>
      <c r="F126" s="125"/>
      <c r="H126" s="126">
        <f t="shared" si="4"/>
        <v>0</v>
      </c>
      <c r="J126" s="4">
        <f t="shared" si="5"/>
        <v>25.305</v>
      </c>
      <c r="K126" s="126">
        <f t="shared" si="3"/>
        <v>0</v>
      </c>
    </row>
    <row r="127" spans="1:11">
      <c r="A127" s="133">
        <v>15011</v>
      </c>
      <c r="B127" s="38" t="s">
        <v>220</v>
      </c>
      <c r="C127" s="39"/>
      <c r="D127" s="39"/>
      <c r="E127" s="125"/>
      <c r="F127" s="125"/>
      <c r="H127" s="126">
        <f t="shared" si="4"/>
        <v>0</v>
      </c>
      <c r="J127" s="4">
        <f t="shared" si="5"/>
        <v>25.305</v>
      </c>
      <c r="K127" s="126">
        <f t="shared" si="3"/>
        <v>0</v>
      </c>
    </row>
    <row r="128" spans="1:11">
      <c r="A128" s="133">
        <v>15012</v>
      </c>
      <c r="B128" s="38" t="s">
        <v>221</v>
      </c>
      <c r="C128" s="39"/>
      <c r="D128" s="39"/>
      <c r="E128" s="125"/>
      <c r="F128" s="125"/>
      <c r="H128" s="126">
        <f t="shared" si="4"/>
        <v>0</v>
      </c>
      <c r="J128" s="4">
        <f t="shared" si="5"/>
        <v>25.305</v>
      </c>
      <c r="K128" s="126">
        <f t="shared" si="3"/>
        <v>0</v>
      </c>
    </row>
    <row r="129" spans="1:11">
      <c r="A129" s="133">
        <v>15013</v>
      </c>
      <c r="B129" s="38" t="s">
        <v>244</v>
      </c>
      <c r="C129" s="39">
        <f>43970.36+79702.7</f>
        <v>123673.06</v>
      </c>
      <c r="D129" s="39"/>
      <c r="E129" s="125"/>
      <c r="F129" s="125">
        <v>79702.7</v>
      </c>
      <c r="H129" s="126">
        <f t="shared" si="4"/>
        <v>43970.36</v>
      </c>
      <c r="J129" s="4">
        <f t="shared" si="5"/>
        <v>25.305</v>
      </c>
      <c r="K129" s="126">
        <f t="shared" si="3"/>
        <v>1112669.96</v>
      </c>
    </row>
    <row r="130" spans="1:11">
      <c r="A130" s="133">
        <v>15014</v>
      </c>
      <c r="B130" s="38" t="s">
        <v>188</v>
      </c>
      <c r="C130" s="39"/>
      <c r="D130" s="39"/>
      <c r="E130" s="125"/>
      <c r="F130" s="125"/>
      <c r="H130" s="126">
        <f t="shared" si="4"/>
        <v>0</v>
      </c>
      <c r="J130" s="4">
        <f t="shared" si="5"/>
        <v>25.305</v>
      </c>
      <c r="K130" s="126">
        <f t="shared" si="3"/>
        <v>0</v>
      </c>
    </row>
    <row r="131" spans="1:11">
      <c r="A131" s="133">
        <v>15015</v>
      </c>
      <c r="B131" s="38" t="s">
        <v>189</v>
      </c>
      <c r="C131" s="39"/>
      <c r="D131" s="39"/>
      <c r="E131" s="125"/>
      <c r="F131" s="125"/>
      <c r="H131" s="126">
        <f t="shared" si="4"/>
        <v>0</v>
      </c>
      <c r="J131" s="4">
        <f t="shared" si="5"/>
        <v>25.305</v>
      </c>
      <c r="K131" s="126">
        <f t="shared" si="3"/>
        <v>0</v>
      </c>
    </row>
    <row r="132" spans="1:11">
      <c r="A132" s="136">
        <v>15016</v>
      </c>
      <c r="B132" s="128" t="s">
        <v>241</v>
      </c>
      <c r="C132" s="192">
        <v>88072.85</v>
      </c>
      <c r="D132" s="192"/>
      <c r="E132" s="129">
        <v>16706.939999999988</v>
      </c>
      <c r="F132" s="129"/>
      <c r="G132" s="130"/>
      <c r="H132" s="130">
        <f t="shared" si="4"/>
        <v>104779.79</v>
      </c>
      <c r="J132" s="4">
        <f t="shared" si="5"/>
        <v>25.305</v>
      </c>
      <c r="K132" s="130">
        <f t="shared" si="3"/>
        <v>2651452.59</v>
      </c>
    </row>
    <row r="133" spans="1:11">
      <c r="A133" s="135">
        <v>15017</v>
      </c>
      <c r="B133" s="138" t="s">
        <v>222</v>
      </c>
      <c r="C133" s="39"/>
      <c r="D133" s="39"/>
      <c r="E133" s="125"/>
      <c r="F133" s="125"/>
      <c r="H133" s="126">
        <f t="shared" si="4"/>
        <v>0</v>
      </c>
      <c r="J133" s="4">
        <f t="shared" si="5"/>
        <v>25.305</v>
      </c>
      <c r="K133" s="126">
        <f t="shared" si="3"/>
        <v>0</v>
      </c>
    </row>
    <row r="134" spans="1:11">
      <c r="A134" s="135">
        <v>15018</v>
      </c>
      <c r="B134" s="138" t="s">
        <v>223</v>
      </c>
      <c r="C134" s="39"/>
      <c r="D134" s="39"/>
      <c r="E134" s="125"/>
      <c r="F134" s="125"/>
      <c r="H134" s="126">
        <f t="shared" si="4"/>
        <v>0</v>
      </c>
      <c r="J134" s="4">
        <f t="shared" si="5"/>
        <v>25.305</v>
      </c>
      <c r="K134" s="126">
        <f t="shared" si="3"/>
        <v>0</v>
      </c>
    </row>
    <row r="135" spans="1:11">
      <c r="A135" s="139"/>
      <c r="B135" s="140" t="s">
        <v>482</v>
      </c>
      <c r="C135" s="39"/>
      <c r="D135" s="39"/>
      <c r="E135" s="125"/>
      <c r="F135" s="125"/>
      <c r="H135" s="126">
        <f t="shared" si="4"/>
        <v>0</v>
      </c>
      <c r="J135" s="4">
        <f t="shared" si="5"/>
        <v>25.305</v>
      </c>
      <c r="K135" s="126">
        <f t="shared" si="3"/>
        <v>0</v>
      </c>
    </row>
    <row r="136" spans="1:11">
      <c r="A136" s="133">
        <v>15101</v>
      </c>
      <c r="B136" s="38" t="s">
        <v>207</v>
      </c>
      <c r="C136" s="39"/>
      <c r="D136" s="39"/>
      <c r="E136" s="125"/>
      <c r="F136" s="125"/>
      <c r="H136" s="126">
        <f t="shared" si="4"/>
        <v>0</v>
      </c>
      <c r="J136" s="4">
        <f t="shared" si="5"/>
        <v>25.305</v>
      </c>
      <c r="K136" s="126">
        <f t="shared" ref="K136:K199" si="6">ROUND(H136*J136,2)</f>
        <v>0</v>
      </c>
    </row>
    <row r="137" spans="1:11">
      <c r="A137" s="133">
        <v>15102</v>
      </c>
      <c r="B137" s="38" t="s">
        <v>208</v>
      </c>
      <c r="C137" s="39"/>
      <c r="D137" s="39"/>
      <c r="E137" s="125"/>
      <c r="F137" s="125"/>
      <c r="H137" s="126">
        <f t="shared" si="4"/>
        <v>0</v>
      </c>
      <c r="J137" s="4">
        <f t="shared" ref="J137:J200" si="7">J136</f>
        <v>25.305</v>
      </c>
      <c r="K137" s="126">
        <f t="shared" si="6"/>
        <v>0</v>
      </c>
    </row>
    <row r="138" spans="1:11">
      <c r="A138" s="133">
        <v>15103</v>
      </c>
      <c r="B138" s="38" t="s">
        <v>209</v>
      </c>
      <c r="C138" s="39"/>
      <c r="D138" s="39"/>
      <c r="E138" s="125"/>
      <c r="F138" s="125"/>
      <c r="H138" s="126">
        <f t="shared" si="4"/>
        <v>0</v>
      </c>
      <c r="J138" s="4">
        <f t="shared" si="7"/>
        <v>25.305</v>
      </c>
      <c r="K138" s="126">
        <f t="shared" si="6"/>
        <v>0</v>
      </c>
    </row>
    <row r="139" spans="1:11">
      <c r="A139" s="133">
        <v>15104</v>
      </c>
      <c r="B139" s="38" t="s">
        <v>210</v>
      </c>
      <c r="C139" s="39"/>
      <c r="D139" s="39"/>
      <c r="E139" s="125"/>
      <c r="F139" s="125"/>
      <c r="H139" s="126">
        <f t="shared" ref="H139:H202" si="8">ROUND(C139-D139+E139-F139,2)</f>
        <v>0</v>
      </c>
      <c r="J139" s="4">
        <f t="shared" si="7"/>
        <v>25.305</v>
      </c>
      <c r="K139" s="126">
        <f t="shared" si="6"/>
        <v>0</v>
      </c>
    </row>
    <row r="140" spans="1:11">
      <c r="A140" s="133">
        <v>15105</v>
      </c>
      <c r="B140" s="38" t="s">
        <v>211</v>
      </c>
      <c r="C140" s="39"/>
      <c r="D140" s="39"/>
      <c r="E140" s="125"/>
      <c r="F140" s="125"/>
      <c r="H140" s="126">
        <f t="shared" si="8"/>
        <v>0</v>
      </c>
      <c r="J140" s="4">
        <f t="shared" si="7"/>
        <v>25.305</v>
      </c>
      <c r="K140" s="126">
        <f t="shared" si="6"/>
        <v>0</v>
      </c>
    </row>
    <row r="141" spans="1:11">
      <c r="A141" s="133">
        <v>15106</v>
      </c>
      <c r="B141" s="38" t="s">
        <v>212</v>
      </c>
      <c r="C141" s="39"/>
      <c r="D141" s="39"/>
      <c r="E141" s="125"/>
      <c r="F141" s="125"/>
      <c r="H141" s="126">
        <f t="shared" si="8"/>
        <v>0</v>
      </c>
      <c r="J141" s="4">
        <f t="shared" si="7"/>
        <v>25.305</v>
      </c>
      <c r="K141" s="126">
        <f t="shared" si="6"/>
        <v>0</v>
      </c>
    </row>
    <row r="142" spans="1:11">
      <c r="A142" s="133">
        <v>15107</v>
      </c>
      <c r="B142" s="38" t="s">
        <v>213</v>
      </c>
      <c r="C142" s="39"/>
      <c r="D142" s="39"/>
      <c r="E142" s="125"/>
      <c r="F142" s="125"/>
      <c r="H142" s="126">
        <f t="shared" si="8"/>
        <v>0</v>
      </c>
      <c r="J142" s="4">
        <f t="shared" si="7"/>
        <v>25.305</v>
      </c>
      <c r="K142" s="126">
        <f t="shared" si="6"/>
        <v>0</v>
      </c>
    </row>
    <row r="143" spans="1:11">
      <c r="A143" s="133">
        <v>15108</v>
      </c>
      <c r="B143" s="38" t="s">
        <v>214</v>
      </c>
      <c r="C143" s="39"/>
      <c r="D143" s="39"/>
      <c r="E143" s="125"/>
      <c r="F143" s="125"/>
      <c r="H143" s="126">
        <f t="shared" si="8"/>
        <v>0</v>
      </c>
      <c r="J143" s="4">
        <f t="shared" si="7"/>
        <v>25.305</v>
      </c>
      <c r="K143" s="126">
        <f t="shared" si="6"/>
        <v>0</v>
      </c>
    </row>
    <row r="144" spans="1:11">
      <c r="A144" s="133">
        <v>15109</v>
      </c>
      <c r="B144" s="38" t="s">
        <v>215</v>
      </c>
      <c r="C144" s="39"/>
      <c r="D144" s="39"/>
      <c r="E144" s="125"/>
      <c r="F144" s="125"/>
      <c r="H144" s="126">
        <f t="shared" si="8"/>
        <v>0</v>
      </c>
      <c r="J144" s="4">
        <f t="shared" si="7"/>
        <v>25.305</v>
      </c>
      <c r="K144" s="126">
        <f t="shared" si="6"/>
        <v>0</v>
      </c>
    </row>
    <row r="145" spans="1:11">
      <c r="A145" s="133">
        <v>15110</v>
      </c>
      <c r="B145" s="38" t="s">
        <v>190</v>
      </c>
      <c r="C145" s="39"/>
      <c r="D145" s="39"/>
      <c r="E145" s="125"/>
      <c r="F145" s="125"/>
      <c r="H145" s="126">
        <f t="shared" si="8"/>
        <v>0</v>
      </c>
      <c r="J145" s="4">
        <f t="shared" si="7"/>
        <v>25.305</v>
      </c>
      <c r="K145" s="126">
        <f t="shared" si="6"/>
        <v>0</v>
      </c>
    </row>
    <row r="146" spans="1:11">
      <c r="A146" s="133">
        <v>15111</v>
      </c>
      <c r="B146" s="38" t="s">
        <v>191</v>
      </c>
      <c r="C146" s="39"/>
      <c r="D146" s="39"/>
      <c r="E146" s="125"/>
      <c r="F146" s="125"/>
      <c r="H146" s="126">
        <f t="shared" si="8"/>
        <v>0</v>
      </c>
      <c r="J146" s="4">
        <f t="shared" si="7"/>
        <v>25.305</v>
      </c>
      <c r="K146" s="126">
        <f t="shared" si="6"/>
        <v>0</v>
      </c>
    </row>
    <row r="147" spans="1:11">
      <c r="A147" s="133">
        <v>15112</v>
      </c>
      <c r="B147" s="38" t="s">
        <v>192</v>
      </c>
      <c r="C147" s="39"/>
      <c r="D147" s="39"/>
      <c r="E147" s="125"/>
      <c r="F147" s="125"/>
      <c r="H147" s="126">
        <f t="shared" si="8"/>
        <v>0</v>
      </c>
      <c r="J147" s="4">
        <f t="shared" si="7"/>
        <v>25.305</v>
      </c>
      <c r="K147" s="126">
        <f t="shared" si="6"/>
        <v>0</v>
      </c>
    </row>
    <row r="148" spans="1:11">
      <c r="A148" s="133">
        <v>15113</v>
      </c>
      <c r="B148" s="38" t="s">
        <v>193</v>
      </c>
      <c r="C148" s="39"/>
      <c r="D148" s="39"/>
      <c r="E148" s="125"/>
      <c r="F148" s="125"/>
      <c r="H148" s="126">
        <f t="shared" si="8"/>
        <v>0</v>
      </c>
      <c r="J148" s="4">
        <f t="shared" si="7"/>
        <v>25.305</v>
      </c>
      <c r="K148" s="126">
        <f t="shared" si="6"/>
        <v>0</v>
      </c>
    </row>
    <row r="149" spans="1:11">
      <c r="A149" s="133">
        <v>15114</v>
      </c>
      <c r="B149" s="38" t="s">
        <v>216</v>
      </c>
      <c r="C149" s="39"/>
      <c r="D149" s="39"/>
      <c r="E149" s="125"/>
      <c r="F149" s="125"/>
      <c r="H149" s="126">
        <f t="shared" si="8"/>
        <v>0</v>
      </c>
      <c r="J149" s="4">
        <f t="shared" si="7"/>
        <v>25.305</v>
      </c>
      <c r="K149" s="126">
        <f t="shared" si="6"/>
        <v>0</v>
      </c>
    </row>
    <row r="150" spans="1:11">
      <c r="A150" s="133">
        <v>15115</v>
      </c>
      <c r="B150" s="38" t="s">
        <v>194</v>
      </c>
      <c r="C150" s="39"/>
      <c r="D150" s="39"/>
      <c r="E150" s="125"/>
      <c r="F150" s="125"/>
      <c r="H150" s="126">
        <f t="shared" si="8"/>
        <v>0</v>
      </c>
      <c r="J150" s="4">
        <f t="shared" si="7"/>
        <v>25.305</v>
      </c>
      <c r="K150" s="126">
        <f t="shared" si="6"/>
        <v>0</v>
      </c>
    </row>
    <row r="151" spans="1:11">
      <c r="A151" s="133">
        <v>15116</v>
      </c>
      <c r="B151" s="38" t="s">
        <v>195</v>
      </c>
      <c r="C151" s="39"/>
      <c r="D151" s="39"/>
      <c r="E151" s="125"/>
      <c r="F151" s="125"/>
      <c r="H151" s="126">
        <f t="shared" si="8"/>
        <v>0</v>
      </c>
      <c r="J151" s="4">
        <f t="shared" si="7"/>
        <v>25.305</v>
      </c>
      <c r="K151" s="126">
        <f t="shared" si="6"/>
        <v>0</v>
      </c>
    </row>
    <row r="152" spans="1:11">
      <c r="A152" s="133">
        <v>15117</v>
      </c>
      <c r="B152" s="38" t="s">
        <v>196</v>
      </c>
      <c r="C152" s="39"/>
      <c r="D152" s="39"/>
      <c r="E152" s="125"/>
      <c r="F152" s="125"/>
      <c r="H152" s="126">
        <f t="shared" si="8"/>
        <v>0</v>
      </c>
      <c r="J152" s="4">
        <f t="shared" si="7"/>
        <v>25.305</v>
      </c>
      <c r="K152" s="126">
        <f t="shared" si="6"/>
        <v>0</v>
      </c>
    </row>
    <row r="153" spans="1:11">
      <c r="A153" s="133">
        <v>15118</v>
      </c>
      <c r="B153" s="38" t="s">
        <v>197</v>
      </c>
      <c r="C153" s="39"/>
      <c r="D153" s="39"/>
      <c r="E153" s="125"/>
      <c r="F153" s="125"/>
      <c r="H153" s="126">
        <f t="shared" si="8"/>
        <v>0</v>
      </c>
      <c r="J153" s="4">
        <f t="shared" si="7"/>
        <v>25.305</v>
      </c>
      <c r="K153" s="126">
        <f t="shared" si="6"/>
        <v>0</v>
      </c>
    </row>
    <row r="154" spans="1:11">
      <c r="A154" s="133">
        <v>15119</v>
      </c>
      <c r="B154" s="38" t="s">
        <v>198</v>
      </c>
      <c r="C154" s="39"/>
      <c r="D154" s="39"/>
      <c r="E154" s="125"/>
      <c r="F154" s="125"/>
      <c r="H154" s="126">
        <f t="shared" si="8"/>
        <v>0</v>
      </c>
      <c r="J154" s="4">
        <f t="shared" si="7"/>
        <v>25.305</v>
      </c>
      <c r="K154" s="126">
        <f t="shared" si="6"/>
        <v>0</v>
      </c>
    </row>
    <row r="155" spans="1:11">
      <c r="A155" s="133">
        <v>15120</v>
      </c>
      <c r="B155" s="38" t="s">
        <v>199</v>
      </c>
      <c r="C155" s="39"/>
      <c r="D155" s="39"/>
      <c r="E155" s="125"/>
      <c r="F155" s="125"/>
      <c r="H155" s="126">
        <f t="shared" si="8"/>
        <v>0</v>
      </c>
      <c r="J155" s="4">
        <f t="shared" si="7"/>
        <v>25.305</v>
      </c>
      <c r="K155" s="126">
        <f t="shared" si="6"/>
        <v>0</v>
      </c>
    </row>
    <row r="156" spans="1:11">
      <c r="A156" s="133">
        <v>15121</v>
      </c>
      <c r="B156" s="38" t="s">
        <v>200</v>
      </c>
      <c r="C156" s="39"/>
      <c r="D156" s="39"/>
      <c r="E156" s="125"/>
      <c r="F156" s="125"/>
      <c r="H156" s="126">
        <f t="shared" si="8"/>
        <v>0</v>
      </c>
      <c r="J156" s="4">
        <f t="shared" si="7"/>
        <v>25.305</v>
      </c>
      <c r="K156" s="126">
        <f t="shared" si="6"/>
        <v>0</v>
      </c>
    </row>
    <row r="157" spans="1:11">
      <c r="A157" s="133">
        <v>15122</v>
      </c>
      <c r="B157" s="38" t="s">
        <v>201</v>
      </c>
      <c r="C157" s="39"/>
      <c r="D157" s="39"/>
      <c r="E157" s="125"/>
      <c r="F157" s="125"/>
      <c r="H157" s="126">
        <f t="shared" si="8"/>
        <v>0</v>
      </c>
      <c r="J157" s="4">
        <f t="shared" si="7"/>
        <v>25.305</v>
      </c>
      <c r="K157" s="126">
        <f t="shared" si="6"/>
        <v>0</v>
      </c>
    </row>
    <row r="158" spans="1:11">
      <c r="A158" s="133">
        <v>15123</v>
      </c>
      <c r="B158" s="38" t="s">
        <v>202</v>
      </c>
      <c r="C158" s="39"/>
      <c r="D158" s="39"/>
      <c r="E158" s="125"/>
      <c r="F158" s="125"/>
      <c r="H158" s="126">
        <f t="shared" si="8"/>
        <v>0</v>
      </c>
      <c r="J158" s="4">
        <f t="shared" si="7"/>
        <v>25.305</v>
      </c>
      <c r="K158" s="126">
        <f t="shared" si="6"/>
        <v>0</v>
      </c>
    </row>
    <row r="159" spans="1:11">
      <c r="A159" s="133">
        <v>15124</v>
      </c>
      <c r="B159" s="38" t="s">
        <v>203</v>
      </c>
      <c r="C159" s="39"/>
      <c r="D159" s="39"/>
      <c r="E159" s="125"/>
      <c r="F159" s="125"/>
      <c r="H159" s="126">
        <f t="shared" si="8"/>
        <v>0</v>
      </c>
      <c r="J159" s="4">
        <f t="shared" si="7"/>
        <v>25.305</v>
      </c>
      <c r="K159" s="126">
        <f t="shared" si="6"/>
        <v>0</v>
      </c>
    </row>
    <row r="160" spans="1:11">
      <c r="A160" s="133">
        <v>15125</v>
      </c>
      <c r="B160" s="38" t="s">
        <v>204</v>
      </c>
      <c r="C160" s="39"/>
      <c r="D160" s="39"/>
      <c r="E160" s="125"/>
      <c r="F160" s="125"/>
      <c r="H160" s="126">
        <f t="shared" si="8"/>
        <v>0</v>
      </c>
      <c r="J160" s="4">
        <f t="shared" si="7"/>
        <v>25.305</v>
      </c>
      <c r="K160" s="126">
        <f t="shared" si="6"/>
        <v>0</v>
      </c>
    </row>
    <row r="161" spans="1:15">
      <c r="A161" s="133">
        <v>15126</v>
      </c>
      <c r="B161" s="38" t="s">
        <v>205</v>
      </c>
      <c r="C161" s="39"/>
      <c r="D161" s="39"/>
      <c r="E161" s="125"/>
      <c r="F161" s="125"/>
      <c r="H161" s="126">
        <f t="shared" si="8"/>
        <v>0</v>
      </c>
      <c r="J161" s="4">
        <f t="shared" si="7"/>
        <v>25.305</v>
      </c>
      <c r="K161" s="126">
        <f t="shared" si="6"/>
        <v>0</v>
      </c>
    </row>
    <row r="162" spans="1:15">
      <c r="A162" s="133">
        <v>15136</v>
      </c>
      <c r="B162" s="38" t="s">
        <v>217</v>
      </c>
      <c r="C162" s="39"/>
      <c r="D162" s="39"/>
      <c r="E162" s="125"/>
      <c r="F162" s="125"/>
      <c r="H162" s="126">
        <f t="shared" si="8"/>
        <v>0</v>
      </c>
      <c r="J162" s="4">
        <f t="shared" si="7"/>
        <v>25.305</v>
      </c>
      <c r="K162" s="126">
        <f t="shared" si="6"/>
        <v>0</v>
      </c>
    </row>
    <row r="163" spans="1:15">
      <c r="A163" s="135">
        <v>15137</v>
      </c>
      <c r="B163" s="38" t="s">
        <v>206</v>
      </c>
      <c r="C163" s="39"/>
      <c r="D163" s="39"/>
      <c r="E163" s="125"/>
      <c r="F163" s="125"/>
      <c r="H163" s="126">
        <f t="shared" si="8"/>
        <v>0</v>
      </c>
      <c r="J163" s="4">
        <f t="shared" si="7"/>
        <v>25.305</v>
      </c>
      <c r="K163" s="126">
        <f t="shared" si="6"/>
        <v>0</v>
      </c>
    </row>
    <row r="164" spans="1:15">
      <c r="A164" s="136">
        <v>21000</v>
      </c>
      <c r="B164" s="128" t="s">
        <v>483</v>
      </c>
      <c r="C164" s="129"/>
      <c r="D164" s="129">
        <v>365716.33999999997</v>
      </c>
      <c r="E164" s="129"/>
      <c r="F164" s="129">
        <v>28679.88</v>
      </c>
      <c r="G164" s="130"/>
      <c r="H164" s="130">
        <f t="shared" si="8"/>
        <v>-394396.22</v>
      </c>
      <c r="J164" s="4">
        <f t="shared" si="7"/>
        <v>25.305</v>
      </c>
      <c r="K164" s="130">
        <f t="shared" si="6"/>
        <v>-9980196.3499999996</v>
      </c>
    </row>
    <row r="165" spans="1:15">
      <c r="A165" s="133">
        <v>21001</v>
      </c>
      <c r="B165" s="38" t="s">
        <v>256</v>
      </c>
      <c r="C165" s="39"/>
      <c r="D165" s="39"/>
      <c r="E165" s="125"/>
      <c r="F165" s="125"/>
      <c r="H165" s="126">
        <f t="shared" si="8"/>
        <v>0</v>
      </c>
      <c r="J165" s="4">
        <f t="shared" si="7"/>
        <v>25.305</v>
      </c>
      <c r="K165" s="126">
        <f t="shared" si="6"/>
        <v>0</v>
      </c>
    </row>
    <row r="166" spans="1:15" s="132" customFormat="1">
      <c r="A166" s="133">
        <v>21002</v>
      </c>
      <c r="B166" s="38" t="s">
        <v>294</v>
      </c>
      <c r="C166" s="39"/>
      <c r="D166" s="39"/>
      <c r="E166" s="125"/>
      <c r="F166" s="125"/>
      <c r="G166" s="34"/>
      <c r="H166" s="126">
        <f t="shared" si="8"/>
        <v>0</v>
      </c>
      <c r="J166" s="4">
        <f t="shared" si="7"/>
        <v>25.305</v>
      </c>
      <c r="K166" s="126">
        <f t="shared" si="6"/>
        <v>0</v>
      </c>
      <c r="L166" s="227"/>
      <c r="M166" s="227"/>
      <c r="N166" s="258"/>
      <c r="O166" s="258"/>
    </row>
    <row r="167" spans="1:15">
      <c r="A167" s="133">
        <v>22001</v>
      </c>
      <c r="B167" s="131" t="s">
        <v>179</v>
      </c>
      <c r="C167" s="39"/>
      <c r="D167" s="39">
        <v>128074.79</v>
      </c>
      <c r="E167" s="125"/>
      <c r="F167" s="125"/>
      <c r="H167" s="126">
        <f t="shared" si="8"/>
        <v>-128074.79</v>
      </c>
      <c r="J167" s="4">
        <f t="shared" si="7"/>
        <v>25.305</v>
      </c>
      <c r="K167" s="126">
        <f t="shared" si="6"/>
        <v>-3240932.56</v>
      </c>
    </row>
    <row r="168" spans="1:15">
      <c r="A168" s="133">
        <v>22002</v>
      </c>
      <c r="B168" s="131" t="s">
        <v>180</v>
      </c>
      <c r="C168" s="39"/>
      <c r="D168" s="39">
        <v>1206.01</v>
      </c>
      <c r="E168" s="125"/>
      <c r="F168" s="125"/>
      <c r="H168" s="126">
        <f t="shared" si="8"/>
        <v>-1206.01</v>
      </c>
      <c r="J168" s="4">
        <f t="shared" si="7"/>
        <v>25.305</v>
      </c>
      <c r="K168" s="126">
        <f t="shared" si="6"/>
        <v>-30518.080000000002</v>
      </c>
    </row>
    <row r="169" spans="1:15">
      <c r="A169" s="133">
        <v>22101</v>
      </c>
      <c r="B169" s="38" t="s">
        <v>247</v>
      </c>
      <c r="C169" s="39"/>
      <c r="D169" s="39"/>
      <c r="E169" s="125"/>
      <c r="F169" s="125"/>
      <c r="H169" s="126">
        <f t="shared" si="8"/>
        <v>0</v>
      </c>
      <c r="J169" s="4">
        <f t="shared" si="7"/>
        <v>25.305</v>
      </c>
      <c r="K169" s="126">
        <f t="shared" si="6"/>
        <v>0</v>
      </c>
    </row>
    <row r="170" spans="1:15">
      <c r="A170" s="133">
        <v>23001</v>
      </c>
      <c r="B170" s="38" t="s">
        <v>246</v>
      </c>
      <c r="C170" s="39"/>
      <c r="D170" s="39"/>
      <c r="E170" s="125"/>
      <c r="F170" s="125"/>
      <c r="H170" s="126">
        <f t="shared" si="8"/>
        <v>0</v>
      </c>
      <c r="J170" s="4">
        <f t="shared" si="7"/>
        <v>25.305</v>
      </c>
      <c r="K170" s="126">
        <f t="shared" si="6"/>
        <v>0</v>
      </c>
    </row>
    <row r="171" spans="1:15">
      <c r="A171" s="133">
        <v>25001</v>
      </c>
      <c r="B171" s="38" t="s">
        <v>248</v>
      </c>
      <c r="C171" s="39"/>
      <c r="D171" s="39">
        <v>721061.53</v>
      </c>
      <c r="E171" s="125"/>
      <c r="F171" s="125"/>
      <c r="H171" s="126">
        <f t="shared" si="8"/>
        <v>-721061.53</v>
      </c>
      <c r="J171" s="4">
        <f t="shared" si="7"/>
        <v>25.305</v>
      </c>
      <c r="K171" s="126">
        <f t="shared" si="6"/>
        <v>-18246462.02</v>
      </c>
    </row>
    <row r="172" spans="1:15">
      <c r="A172" s="133">
        <v>25002</v>
      </c>
      <c r="B172" s="38" t="s">
        <v>249</v>
      </c>
      <c r="C172" s="39"/>
      <c r="D172" s="39"/>
      <c r="E172" s="125"/>
      <c r="F172" s="125"/>
      <c r="H172" s="126">
        <f t="shared" si="8"/>
        <v>0</v>
      </c>
      <c r="J172" s="4">
        <f t="shared" si="7"/>
        <v>25.305</v>
      </c>
      <c r="K172" s="126">
        <f t="shared" si="6"/>
        <v>0</v>
      </c>
    </row>
    <row r="173" spans="1:15">
      <c r="A173" s="133">
        <v>25003</v>
      </c>
      <c r="B173" s="38" t="s">
        <v>250</v>
      </c>
      <c r="C173" s="39"/>
      <c r="D173" s="39"/>
      <c r="E173" s="125"/>
      <c r="F173" s="125"/>
      <c r="H173" s="126">
        <f t="shared" si="8"/>
        <v>0</v>
      </c>
      <c r="J173" s="4">
        <f t="shared" si="7"/>
        <v>25.305</v>
      </c>
      <c r="K173" s="126">
        <f t="shared" si="6"/>
        <v>0</v>
      </c>
    </row>
    <row r="174" spans="1:15">
      <c r="A174" s="133">
        <v>25004</v>
      </c>
      <c r="B174" s="38" t="s">
        <v>251</v>
      </c>
      <c r="C174" s="39"/>
      <c r="D174" s="39">
        <f>433677.65-F174</f>
        <v>324677.35000000003</v>
      </c>
      <c r="E174" s="125"/>
      <c r="F174" s="125">
        <v>109000.3</v>
      </c>
      <c r="H174" s="126">
        <f t="shared" si="8"/>
        <v>-433677.65</v>
      </c>
      <c r="J174" s="4">
        <f t="shared" si="7"/>
        <v>25.305</v>
      </c>
      <c r="K174" s="126">
        <f t="shared" si="6"/>
        <v>-10974212.93</v>
      </c>
    </row>
    <row r="175" spans="1:15">
      <c r="A175" s="133">
        <v>25005</v>
      </c>
      <c r="B175" s="38" t="s">
        <v>252</v>
      </c>
      <c r="C175" s="39"/>
      <c r="D175" s="39">
        <v>58726.02</v>
      </c>
      <c r="E175" s="125"/>
      <c r="F175" s="125"/>
      <c r="H175" s="126">
        <f t="shared" si="8"/>
        <v>-58726.02</v>
      </c>
      <c r="J175" s="4">
        <f t="shared" si="7"/>
        <v>25.305</v>
      </c>
      <c r="K175" s="126">
        <f t="shared" si="6"/>
        <v>-1486061.94</v>
      </c>
    </row>
    <row r="176" spans="1:15">
      <c r="A176" s="133">
        <v>25006</v>
      </c>
      <c r="B176" s="38" t="s">
        <v>483</v>
      </c>
      <c r="C176" s="39"/>
      <c r="D176" s="39">
        <v>204546.21</v>
      </c>
      <c r="E176" s="125"/>
      <c r="F176" s="125">
        <v>17409.28</v>
      </c>
      <c r="H176" s="126">
        <f t="shared" si="8"/>
        <v>-221955.49</v>
      </c>
      <c r="J176" s="4">
        <f t="shared" si="7"/>
        <v>25.305</v>
      </c>
      <c r="K176" s="126">
        <f t="shared" si="6"/>
        <v>-5616583.6699999999</v>
      </c>
    </row>
    <row r="177" spans="1:11">
      <c r="A177" s="133">
        <v>25007</v>
      </c>
      <c r="B177" s="38" t="s">
        <v>286</v>
      </c>
      <c r="C177" s="39"/>
      <c r="D177" s="39">
        <f>418919.7+59852.23-77858.1</f>
        <v>400913.82999999996</v>
      </c>
      <c r="E177" s="125">
        <v>59852.229999999996</v>
      </c>
      <c r="F177" s="125">
        <v>77858.100000000006</v>
      </c>
      <c r="H177" s="126">
        <f t="shared" si="8"/>
        <v>-418919.7</v>
      </c>
      <c r="J177" s="4">
        <f t="shared" si="7"/>
        <v>25.305</v>
      </c>
      <c r="K177" s="126">
        <f t="shared" si="6"/>
        <v>-10600763.01</v>
      </c>
    </row>
    <row r="178" spans="1:11">
      <c r="A178" s="133">
        <v>25008</v>
      </c>
      <c r="B178" s="131" t="s">
        <v>287</v>
      </c>
      <c r="C178" s="39"/>
      <c r="D178" s="39">
        <f>16911.11-5370.88</f>
        <v>11540.23</v>
      </c>
      <c r="E178" s="125"/>
      <c r="F178" s="125"/>
      <c r="H178" s="126">
        <f t="shared" si="8"/>
        <v>-11540.23</v>
      </c>
      <c r="J178" s="4">
        <f t="shared" si="7"/>
        <v>25.305</v>
      </c>
      <c r="K178" s="126">
        <f t="shared" si="6"/>
        <v>-292025.52</v>
      </c>
    </row>
    <row r="179" spans="1:11">
      <c r="A179" s="133">
        <v>25009</v>
      </c>
      <c r="B179" s="131" t="s">
        <v>288</v>
      </c>
      <c r="C179" s="39"/>
      <c r="D179" s="39"/>
      <c r="E179" s="125"/>
      <c r="F179" s="125"/>
      <c r="H179" s="126">
        <f t="shared" si="8"/>
        <v>0</v>
      </c>
      <c r="J179" s="4">
        <f t="shared" si="7"/>
        <v>25.305</v>
      </c>
      <c r="K179" s="126">
        <f t="shared" si="6"/>
        <v>0</v>
      </c>
    </row>
    <row r="180" spans="1:11">
      <c r="A180" s="133">
        <v>25010</v>
      </c>
      <c r="B180" s="38" t="s">
        <v>253</v>
      </c>
      <c r="C180" s="39"/>
      <c r="D180" s="39"/>
      <c r="E180" s="125"/>
      <c r="F180" s="125"/>
      <c r="H180" s="126">
        <f t="shared" si="8"/>
        <v>0</v>
      </c>
      <c r="J180" s="4">
        <f t="shared" si="7"/>
        <v>25.305</v>
      </c>
      <c r="K180" s="126">
        <f t="shared" si="6"/>
        <v>0</v>
      </c>
    </row>
    <row r="181" spans="1:11">
      <c r="A181" s="133">
        <v>25011</v>
      </c>
      <c r="B181" s="131" t="s">
        <v>289</v>
      </c>
      <c r="C181" s="39"/>
      <c r="D181" s="39"/>
      <c r="E181" s="125"/>
      <c r="F181" s="125"/>
      <c r="H181" s="126">
        <f t="shared" si="8"/>
        <v>0</v>
      </c>
      <c r="J181" s="4">
        <f t="shared" si="7"/>
        <v>25.305</v>
      </c>
      <c r="K181" s="126">
        <f t="shared" si="6"/>
        <v>0</v>
      </c>
    </row>
    <row r="182" spans="1:11">
      <c r="A182" s="133">
        <v>25012</v>
      </c>
      <c r="B182" s="38" t="s">
        <v>242</v>
      </c>
      <c r="C182" s="39"/>
      <c r="D182" s="191">
        <v>86313.63</v>
      </c>
      <c r="E182" s="125"/>
      <c r="F182" s="125">
        <v>16501.61</v>
      </c>
      <c r="H182" s="126">
        <f t="shared" si="8"/>
        <v>-102815.24</v>
      </c>
      <c r="J182" s="4">
        <f t="shared" si="7"/>
        <v>25.305</v>
      </c>
      <c r="K182" s="126">
        <f t="shared" si="6"/>
        <v>-2601739.65</v>
      </c>
    </row>
    <row r="183" spans="1:11">
      <c r="A183" s="133">
        <v>25013</v>
      </c>
      <c r="B183" s="38" t="s">
        <v>292</v>
      </c>
      <c r="C183" s="39"/>
      <c r="D183" s="39"/>
      <c r="E183" s="125"/>
      <c r="F183" s="125"/>
      <c r="H183" s="126">
        <f t="shared" si="8"/>
        <v>0</v>
      </c>
      <c r="J183" s="4">
        <f t="shared" si="7"/>
        <v>25.305</v>
      </c>
      <c r="K183" s="126">
        <f t="shared" si="6"/>
        <v>0</v>
      </c>
    </row>
    <row r="184" spans="1:11">
      <c r="A184" s="135">
        <v>25014</v>
      </c>
      <c r="B184" s="138" t="s">
        <v>293</v>
      </c>
      <c r="C184" s="39"/>
      <c r="D184" s="39"/>
      <c r="E184" s="125"/>
      <c r="F184" s="125"/>
      <c r="H184" s="126">
        <f t="shared" si="8"/>
        <v>0</v>
      </c>
      <c r="J184" s="4">
        <f t="shared" si="7"/>
        <v>25.305</v>
      </c>
      <c r="K184" s="126">
        <f t="shared" si="6"/>
        <v>0</v>
      </c>
    </row>
    <row r="185" spans="1:11">
      <c r="A185" s="135">
        <v>25015</v>
      </c>
      <c r="B185" s="138" t="s">
        <v>290</v>
      </c>
      <c r="C185" s="39"/>
      <c r="D185" s="39"/>
      <c r="E185" s="125"/>
      <c r="F185" s="125"/>
      <c r="H185" s="126">
        <f t="shared" si="8"/>
        <v>0</v>
      </c>
      <c r="J185" s="4">
        <f t="shared" si="7"/>
        <v>25.305</v>
      </c>
      <c r="K185" s="126">
        <f t="shared" si="6"/>
        <v>0</v>
      </c>
    </row>
    <row r="186" spans="1:11">
      <c r="A186" s="135">
        <v>25016</v>
      </c>
      <c r="B186" s="138" t="s">
        <v>291</v>
      </c>
      <c r="C186" s="39"/>
      <c r="D186" s="39"/>
      <c r="E186" s="125"/>
      <c r="F186" s="125"/>
      <c r="H186" s="126">
        <f t="shared" si="8"/>
        <v>0</v>
      </c>
      <c r="J186" s="4">
        <f t="shared" si="7"/>
        <v>25.305</v>
      </c>
      <c r="K186" s="126">
        <f t="shared" si="6"/>
        <v>0</v>
      </c>
    </row>
    <row r="187" spans="1:11">
      <c r="A187" s="139"/>
      <c r="B187" s="140" t="s">
        <v>484</v>
      </c>
      <c r="C187" s="39"/>
      <c r="D187" s="39"/>
      <c r="E187" s="125"/>
      <c r="F187" s="125"/>
      <c r="H187" s="126">
        <f t="shared" si="8"/>
        <v>0</v>
      </c>
      <c r="J187" s="4">
        <f t="shared" si="7"/>
        <v>25.305</v>
      </c>
      <c r="K187" s="126">
        <f t="shared" si="6"/>
        <v>0</v>
      </c>
    </row>
    <row r="188" spans="1:11">
      <c r="A188" s="133" t="s">
        <v>275</v>
      </c>
      <c r="B188" s="38" t="s">
        <v>207</v>
      </c>
      <c r="C188" s="39"/>
      <c r="D188" s="39"/>
      <c r="E188" s="125"/>
      <c r="F188" s="125"/>
      <c r="H188" s="126">
        <f t="shared" si="8"/>
        <v>0</v>
      </c>
      <c r="J188" s="4">
        <f t="shared" si="7"/>
        <v>25.305</v>
      </c>
      <c r="K188" s="126">
        <f t="shared" si="6"/>
        <v>0</v>
      </c>
    </row>
    <row r="189" spans="1:11">
      <c r="A189" s="133" t="s">
        <v>276</v>
      </c>
      <c r="B189" s="38" t="s">
        <v>208</v>
      </c>
      <c r="C189" s="39"/>
      <c r="D189" s="39"/>
      <c r="E189" s="125"/>
      <c r="F189" s="125"/>
      <c r="H189" s="126">
        <f t="shared" si="8"/>
        <v>0</v>
      </c>
      <c r="J189" s="4">
        <f t="shared" si="7"/>
        <v>25.305</v>
      </c>
      <c r="K189" s="126">
        <f t="shared" si="6"/>
        <v>0</v>
      </c>
    </row>
    <row r="190" spans="1:11">
      <c r="A190" s="133" t="s">
        <v>277</v>
      </c>
      <c r="B190" s="38" t="s">
        <v>209</v>
      </c>
      <c r="C190" s="39"/>
      <c r="D190" s="39"/>
      <c r="E190" s="125"/>
      <c r="F190" s="125"/>
      <c r="H190" s="126">
        <f t="shared" si="8"/>
        <v>0</v>
      </c>
      <c r="J190" s="4">
        <f t="shared" si="7"/>
        <v>25.305</v>
      </c>
      <c r="K190" s="126">
        <f t="shared" si="6"/>
        <v>0</v>
      </c>
    </row>
    <row r="191" spans="1:11">
      <c r="A191" s="133" t="s">
        <v>278</v>
      </c>
      <c r="B191" s="38" t="s">
        <v>210</v>
      </c>
      <c r="C191" s="39"/>
      <c r="D191" s="39"/>
      <c r="E191" s="125"/>
      <c r="F191" s="125"/>
      <c r="H191" s="126">
        <f t="shared" si="8"/>
        <v>0</v>
      </c>
      <c r="J191" s="4">
        <f t="shared" si="7"/>
        <v>25.305</v>
      </c>
      <c r="K191" s="126">
        <f t="shared" si="6"/>
        <v>0</v>
      </c>
    </row>
    <row r="192" spans="1:11">
      <c r="A192" s="133" t="s">
        <v>279</v>
      </c>
      <c r="B192" s="38" t="s">
        <v>211</v>
      </c>
      <c r="C192" s="39"/>
      <c r="D192" s="39"/>
      <c r="E192" s="125"/>
      <c r="F192" s="125"/>
      <c r="H192" s="126">
        <f t="shared" si="8"/>
        <v>0</v>
      </c>
      <c r="J192" s="4">
        <f t="shared" si="7"/>
        <v>25.305</v>
      </c>
      <c r="K192" s="126">
        <f t="shared" si="6"/>
        <v>0</v>
      </c>
    </row>
    <row r="193" spans="1:11">
      <c r="A193" s="133" t="s">
        <v>280</v>
      </c>
      <c r="B193" s="38" t="s">
        <v>212</v>
      </c>
      <c r="C193" s="39"/>
      <c r="D193" s="39"/>
      <c r="E193" s="125"/>
      <c r="F193" s="125"/>
      <c r="H193" s="126">
        <f t="shared" si="8"/>
        <v>0</v>
      </c>
      <c r="J193" s="4">
        <f t="shared" si="7"/>
        <v>25.305</v>
      </c>
      <c r="K193" s="126">
        <f t="shared" si="6"/>
        <v>0</v>
      </c>
    </row>
    <row r="194" spans="1:11">
      <c r="A194" s="133" t="s">
        <v>281</v>
      </c>
      <c r="B194" s="38" t="s">
        <v>213</v>
      </c>
      <c r="C194" s="39"/>
      <c r="D194" s="39"/>
      <c r="E194" s="125"/>
      <c r="F194" s="125"/>
      <c r="H194" s="126">
        <f t="shared" si="8"/>
        <v>0</v>
      </c>
      <c r="J194" s="4">
        <f t="shared" si="7"/>
        <v>25.305</v>
      </c>
      <c r="K194" s="126">
        <f t="shared" si="6"/>
        <v>0</v>
      </c>
    </row>
    <row r="195" spans="1:11">
      <c r="A195" s="133" t="s">
        <v>282</v>
      </c>
      <c r="B195" s="38" t="s">
        <v>214</v>
      </c>
      <c r="C195" s="39"/>
      <c r="D195" s="39"/>
      <c r="E195" s="125"/>
      <c r="F195" s="125"/>
      <c r="H195" s="126">
        <f t="shared" si="8"/>
        <v>0</v>
      </c>
      <c r="J195" s="4">
        <f t="shared" si="7"/>
        <v>25.305</v>
      </c>
      <c r="K195" s="126">
        <f t="shared" si="6"/>
        <v>0</v>
      </c>
    </row>
    <row r="196" spans="1:11">
      <c r="A196" s="133" t="s">
        <v>283</v>
      </c>
      <c r="B196" s="38" t="s">
        <v>215</v>
      </c>
      <c r="C196" s="39"/>
      <c r="D196" s="39"/>
      <c r="E196" s="125"/>
      <c r="F196" s="125"/>
      <c r="H196" s="126">
        <f t="shared" si="8"/>
        <v>0</v>
      </c>
      <c r="J196" s="4">
        <f t="shared" si="7"/>
        <v>25.305</v>
      </c>
      <c r="K196" s="126">
        <f t="shared" si="6"/>
        <v>0</v>
      </c>
    </row>
    <row r="197" spans="1:11">
      <c r="A197" s="133" t="s">
        <v>258</v>
      </c>
      <c r="B197" s="38" t="s">
        <v>190</v>
      </c>
      <c r="C197" s="39"/>
      <c r="D197" s="39"/>
      <c r="E197" s="125"/>
      <c r="F197" s="125"/>
      <c r="H197" s="126">
        <f t="shared" si="8"/>
        <v>0</v>
      </c>
      <c r="J197" s="4">
        <f t="shared" si="7"/>
        <v>25.305</v>
      </c>
      <c r="K197" s="126">
        <f t="shared" si="6"/>
        <v>0</v>
      </c>
    </row>
    <row r="198" spans="1:11">
      <c r="A198" s="133" t="s">
        <v>259</v>
      </c>
      <c r="B198" s="38" t="s">
        <v>191</v>
      </c>
      <c r="C198" s="39"/>
      <c r="D198" s="39"/>
      <c r="E198" s="125"/>
      <c r="F198" s="125"/>
      <c r="H198" s="126">
        <f t="shared" si="8"/>
        <v>0</v>
      </c>
      <c r="J198" s="4">
        <f t="shared" si="7"/>
        <v>25.305</v>
      </c>
      <c r="K198" s="126">
        <f t="shared" si="6"/>
        <v>0</v>
      </c>
    </row>
    <row r="199" spans="1:11">
      <c r="A199" s="133" t="s">
        <v>260</v>
      </c>
      <c r="B199" s="38" t="s">
        <v>192</v>
      </c>
      <c r="C199" s="39"/>
      <c r="D199" s="39"/>
      <c r="E199" s="125"/>
      <c r="F199" s="125"/>
      <c r="H199" s="126">
        <f t="shared" si="8"/>
        <v>0</v>
      </c>
      <c r="J199" s="4">
        <f t="shared" si="7"/>
        <v>25.305</v>
      </c>
      <c r="K199" s="126">
        <f t="shared" si="6"/>
        <v>0</v>
      </c>
    </row>
    <row r="200" spans="1:11">
      <c r="A200" s="133" t="s">
        <v>261</v>
      </c>
      <c r="B200" s="38" t="s">
        <v>193</v>
      </c>
      <c r="C200" s="39"/>
      <c r="D200" s="39"/>
      <c r="E200" s="125"/>
      <c r="F200" s="125"/>
      <c r="H200" s="126">
        <f t="shared" si="8"/>
        <v>0</v>
      </c>
      <c r="J200" s="4">
        <f t="shared" si="7"/>
        <v>25.305</v>
      </c>
      <c r="K200" s="126">
        <f t="shared" ref="K200:K263" si="9">ROUND(H200*J200,2)</f>
        <v>0</v>
      </c>
    </row>
    <row r="201" spans="1:11">
      <c r="A201" s="133" t="s">
        <v>284</v>
      </c>
      <c r="B201" s="38" t="s">
        <v>216</v>
      </c>
      <c r="C201" s="39"/>
      <c r="D201" s="39"/>
      <c r="E201" s="125"/>
      <c r="F201" s="125"/>
      <c r="H201" s="126">
        <f t="shared" si="8"/>
        <v>0</v>
      </c>
      <c r="J201" s="4">
        <f t="shared" ref="J201:J264" si="10">J200</f>
        <v>25.305</v>
      </c>
      <c r="K201" s="126">
        <f t="shared" si="9"/>
        <v>0</v>
      </c>
    </row>
    <row r="202" spans="1:11">
      <c r="A202" s="133" t="s">
        <v>262</v>
      </c>
      <c r="B202" s="38" t="s">
        <v>194</v>
      </c>
      <c r="C202" s="39"/>
      <c r="D202" s="39"/>
      <c r="E202" s="125"/>
      <c r="F202" s="125"/>
      <c r="H202" s="126">
        <f t="shared" si="8"/>
        <v>0</v>
      </c>
      <c r="J202" s="4">
        <f t="shared" si="10"/>
        <v>25.305</v>
      </c>
      <c r="K202" s="126">
        <f t="shared" si="9"/>
        <v>0</v>
      </c>
    </row>
    <row r="203" spans="1:11">
      <c r="A203" s="133" t="s">
        <v>263</v>
      </c>
      <c r="B203" s="38" t="s">
        <v>195</v>
      </c>
      <c r="C203" s="39"/>
      <c r="D203" s="39"/>
      <c r="E203" s="125"/>
      <c r="F203" s="125"/>
      <c r="H203" s="126">
        <f t="shared" ref="H203:H266" si="11">ROUND(C203-D203+E203-F203,2)</f>
        <v>0</v>
      </c>
      <c r="J203" s="4">
        <f t="shared" si="10"/>
        <v>25.305</v>
      </c>
      <c r="K203" s="126">
        <f t="shared" si="9"/>
        <v>0</v>
      </c>
    </row>
    <row r="204" spans="1:11">
      <c r="A204" s="133" t="s">
        <v>264</v>
      </c>
      <c r="B204" s="38" t="s">
        <v>196</v>
      </c>
      <c r="C204" s="39"/>
      <c r="D204" s="39"/>
      <c r="E204" s="125"/>
      <c r="F204" s="125"/>
      <c r="H204" s="126">
        <f t="shared" si="11"/>
        <v>0</v>
      </c>
      <c r="J204" s="4">
        <f t="shared" si="10"/>
        <v>25.305</v>
      </c>
      <c r="K204" s="126">
        <f t="shared" si="9"/>
        <v>0</v>
      </c>
    </row>
    <row r="205" spans="1:11">
      <c r="A205" s="133" t="s">
        <v>265</v>
      </c>
      <c r="B205" s="38" t="s">
        <v>197</v>
      </c>
      <c r="C205" s="39"/>
      <c r="D205" s="39"/>
      <c r="E205" s="125"/>
      <c r="F205" s="125"/>
      <c r="H205" s="126">
        <f t="shared" si="11"/>
        <v>0</v>
      </c>
      <c r="J205" s="4">
        <f t="shared" si="10"/>
        <v>25.305</v>
      </c>
      <c r="K205" s="126">
        <f t="shared" si="9"/>
        <v>0</v>
      </c>
    </row>
    <row r="206" spans="1:11">
      <c r="A206" s="133" t="s">
        <v>266</v>
      </c>
      <c r="B206" s="38" t="s">
        <v>198</v>
      </c>
      <c r="C206" s="39"/>
      <c r="D206" s="39"/>
      <c r="E206" s="125"/>
      <c r="F206" s="125"/>
      <c r="H206" s="126">
        <f t="shared" si="11"/>
        <v>0</v>
      </c>
      <c r="J206" s="4">
        <f t="shared" si="10"/>
        <v>25.305</v>
      </c>
      <c r="K206" s="126">
        <f t="shared" si="9"/>
        <v>0</v>
      </c>
    </row>
    <row r="207" spans="1:11">
      <c r="A207" s="133" t="s">
        <v>267</v>
      </c>
      <c r="B207" s="38" t="s">
        <v>199</v>
      </c>
      <c r="C207" s="39"/>
      <c r="D207" s="39"/>
      <c r="E207" s="125"/>
      <c r="F207" s="125"/>
      <c r="H207" s="126">
        <f t="shared" si="11"/>
        <v>0</v>
      </c>
      <c r="J207" s="4">
        <f t="shared" si="10"/>
        <v>25.305</v>
      </c>
      <c r="K207" s="126">
        <f t="shared" si="9"/>
        <v>0</v>
      </c>
    </row>
    <row r="208" spans="1:11">
      <c r="A208" s="133" t="s">
        <v>268</v>
      </c>
      <c r="B208" s="38" t="s">
        <v>200</v>
      </c>
      <c r="C208" s="39"/>
      <c r="D208" s="39"/>
      <c r="E208" s="125"/>
      <c r="F208" s="125"/>
      <c r="H208" s="126">
        <f t="shared" si="11"/>
        <v>0</v>
      </c>
      <c r="J208" s="4">
        <f t="shared" si="10"/>
        <v>25.305</v>
      </c>
      <c r="K208" s="126">
        <f t="shared" si="9"/>
        <v>0</v>
      </c>
    </row>
    <row r="209" spans="1:11">
      <c r="A209" s="133" t="s">
        <v>269</v>
      </c>
      <c r="B209" s="38" t="s">
        <v>201</v>
      </c>
      <c r="C209" s="39"/>
      <c r="D209" s="39"/>
      <c r="E209" s="125"/>
      <c r="F209" s="125"/>
      <c r="H209" s="126">
        <f t="shared" si="11"/>
        <v>0</v>
      </c>
      <c r="J209" s="4">
        <f t="shared" si="10"/>
        <v>25.305</v>
      </c>
      <c r="K209" s="126">
        <f t="shared" si="9"/>
        <v>0</v>
      </c>
    </row>
    <row r="210" spans="1:11">
      <c r="A210" s="133" t="s">
        <v>270</v>
      </c>
      <c r="B210" s="38" t="s">
        <v>202</v>
      </c>
      <c r="C210" s="39"/>
      <c r="D210" s="39"/>
      <c r="E210" s="125"/>
      <c r="F210" s="125"/>
      <c r="H210" s="126">
        <f t="shared" si="11"/>
        <v>0</v>
      </c>
      <c r="J210" s="4">
        <f t="shared" si="10"/>
        <v>25.305</v>
      </c>
      <c r="K210" s="126">
        <f t="shared" si="9"/>
        <v>0</v>
      </c>
    </row>
    <row r="211" spans="1:11">
      <c r="A211" s="133" t="s">
        <v>271</v>
      </c>
      <c r="B211" s="38" t="s">
        <v>203</v>
      </c>
      <c r="C211" s="39"/>
      <c r="D211" s="39"/>
      <c r="E211" s="125"/>
      <c r="F211" s="125"/>
      <c r="H211" s="126">
        <f t="shared" si="11"/>
        <v>0</v>
      </c>
      <c r="J211" s="4">
        <f t="shared" si="10"/>
        <v>25.305</v>
      </c>
      <c r="K211" s="126">
        <f t="shared" si="9"/>
        <v>0</v>
      </c>
    </row>
    <row r="212" spans="1:11">
      <c r="A212" s="133" t="s">
        <v>272</v>
      </c>
      <c r="B212" s="38" t="s">
        <v>204</v>
      </c>
      <c r="C212" s="39"/>
      <c r="D212" s="39"/>
      <c r="E212" s="125"/>
      <c r="F212" s="125"/>
      <c r="H212" s="126">
        <f t="shared" si="11"/>
        <v>0</v>
      </c>
      <c r="J212" s="4">
        <f t="shared" si="10"/>
        <v>25.305</v>
      </c>
      <c r="K212" s="126">
        <f t="shared" si="9"/>
        <v>0</v>
      </c>
    </row>
    <row r="213" spans="1:11">
      <c r="A213" s="133" t="s">
        <v>273</v>
      </c>
      <c r="B213" s="38" t="s">
        <v>205</v>
      </c>
      <c r="C213" s="39"/>
      <c r="D213" s="39"/>
      <c r="E213" s="125"/>
      <c r="F213" s="125"/>
      <c r="H213" s="126">
        <f t="shared" si="11"/>
        <v>0</v>
      </c>
      <c r="J213" s="4">
        <f t="shared" si="10"/>
        <v>25.305</v>
      </c>
      <c r="K213" s="126">
        <f t="shared" si="9"/>
        <v>0</v>
      </c>
    </row>
    <row r="214" spans="1:11">
      <c r="A214" s="133" t="s">
        <v>285</v>
      </c>
      <c r="B214" s="38" t="s">
        <v>217</v>
      </c>
      <c r="C214" s="39"/>
      <c r="D214" s="39"/>
      <c r="E214" s="125"/>
      <c r="F214" s="125"/>
      <c r="H214" s="126">
        <f t="shared" si="11"/>
        <v>0</v>
      </c>
      <c r="J214" s="4">
        <f t="shared" si="10"/>
        <v>25.305</v>
      </c>
      <c r="K214" s="126">
        <f t="shared" si="9"/>
        <v>0</v>
      </c>
    </row>
    <row r="215" spans="1:11">
      <c r="A215" s="133" t="s">
        <v>274</v>
      </c>
      <c r="B215" s="38" t="s">
        <v>206</v>
      </c>
      <c r="C215" s="39"/>
      <c r="D215" s="39"/>
      <c r="E215" s="125"/>
      <c r="F215" s="125"/>
      <c r="H215" s="126">
        <f t="shared" si="11"/>
        <v>0</v>
      </c>
      <c r="J215" s="4">
        <f t="shared" si="10"/>
        <v>25.305</v>
      </c>
      <c r="K215" s="126">
        <f t="shared" si="9"/>
        <v>0</v>
      </c>
    </row>
    <row r="216" spans="1:11">
      <c r="A216" s="133">
        <v>30010</v>
      </c>
      <c r="B216" s="38" t="s">
        <v>295</v>
      </c>
      <c r="C216" s="39"/>
      <c r="D216" s="39">
        <v>500000</v>
      </c>
      <c r="E216" s="125"/>
      <c r="F216" s="125"/>
      <c r="H216" s="126">
        <f t="shared" si="11"/>
        <v>-500000</v>
      </c>
      <c r="J216" s="4">
        <f t="shared" si="10"/>
        <v>25.305</v>
      </c>
      <c r="K216" s="126">
        <f t="shared" si="9"/>
        <v>-12652500</v>
      </c>
    </row>
    <row r="217" spans="1:11">
      <c r="A217" s="133">
        <v>30011</v>
      </c>
      <c r="B217" s="131" t="s">
        <v>296</v>
      </c>
      <c r="C217" s="39"/>
      <c r="D217" s="39"/>
      <c r="E217" s="125"/>
      <c r="F217" s="125"/>
      <c r="H217" s="126">
        <f t="shared" si="11"/>
        <v>0</v>
      </c>
      <c r="J217" s="4">
        <f t="shared" si="10"/>
        <v>25.305</v>
      </c>
      <c r="K217" s="126">
        <f t="shared" si="9"/>
        <v>0</v>
      </c>
    </row>
    <row r="218" spans="1:11">
      <c r="A218" s="133">
        <v>30020</v>
      </c>
      <c r="B218" s="38" t="s">
        <v>297</v>
      </c>
      <c r="C218" s="39"/>
      <c r="D218" s="39"/>
      <c r="E218" s="125"/>
      <c r="F218" s="125"/>
      <c r="H218" s="126">
        <f t="shared" si="11"/>
        <v>0</v>
      </c>
      <c r="J218" s="4">
        <f t="shared" si="10"/>
        <v>25.305</v>
      </c>
      <c r="K218" s="126">
        <f t="shared" si="9"/>
        <v>0</v>
      </c>
    </row>
    <row r="219" spans="1:11">
      <c r="A219" s="133">
        <v>30030</v>
      </c>
      <c r="B219" s="38" t="s">
        <v>298</v>
      </c>
      <c r="C219" s="39"/>
      <c r="D219" s="39"/>
      <c r="E219" s="125"/>
      <c r="F219" s="125"/>
      <c r="H219" s="126">
        <f t="shared" si="11"/>
        <v>0</v>
      </c>
      <c r="J219" s="4">
        <f t="shared" si="10"/>
        <v>25.305</v>
      </c>
      <c r="K219" s="126">
        <f t="shared" si="9"/>
        <v>0</v>
      </c>
    </row>
    <row r="220" spans="1:11">
      <c r="A220" s="133">
        <v>30031</v>
      </c>
      <c r="B220" s="131" t="s">
        <v>299</v>
      </c>
      <c r="C220" s="39"/>
      <c r="D220" s="39"/>
      <c r="E220" s="125"/>
      <c r="F220" s="125"/>
      <c r="H220" s="126">
        <f t="shared" si="11"/>
        <v>0</v>
      </c>
      <c r="J220" s="4">
        <f t="shared" si="10"/>
        <v>25.305</v>
      </c>
      <c r="K220" s="126">
        <f t="shared" si="9"/>
        <v>0</v>
      </c>
    </row>
    <row r="221" spans="1:11">
      <c r="A221" s="136">
        <v>30040</v>
      </c>
      <c r="B221" s="128" t="s">
        <v>301</v>
      </c>
      <c r="C221" s="129"/>
      <c r="D221" s="129">
        <v>4389788.41</v>
      </c>
      <c r="E221" s="129"/>
      <c r="F221" s="129"/>
      <c r="G221" s="130"/>
      <c r="H221" s="130">
        <f>ROUND(C221-D221+E221-F221,2)</f>
        <v>-4389788.41</v>
      </c>
      <c r="J221" s="4">
        <f t="shared" si="10"/>
        <v>25.305</v>
      </c>
      <c r="K221" s="130">
        <f t="shared" si="9"/>
        <v>-111083595.72</v>
      </c>
    </row>
    <row r="222" spans="1:11">
      <c r="A222" s="133">
        <v>30041</v>
      </c>
      <c r="B222" s="131" t="s">
        <v>300</v>
      </c>
      <c r="C222" s="39">
        <v>1500000</v>
      </c>
      <c r="D222" s="39"/>
      <c r="E222" s="125"/>
      <c r="F222" s="125"/>
      <c r="H222" s="126">
        <f>ROUND(C222-D222+E222-F222,2)</f>
        <v>1500000</v>
      </c>
      <c r="J222" s="4">
        <f t="shared" si="10"/>
        <v>25.305</v>
      </c>
      <c r="K222" s="126">
        <f t="shared" si="9"/>
        <v>37957500</v>
      </c>
    </row>
    <row r="223" spans="1:11">
      <c r="A223" s="133">
        <v>30050</v>
      </c>
      <c r="B223" s="38" t="s">
        <v>302</v>
      </c>
      <c r="C223" s="39"/>
      <c r="D223" s="39"/>
      <c r="E223" s="125"/>
      <c r="F223" s="125"/>
      <c r="H223" s="126">
        <f t="shared" si="11"/>
        <v>0</v>
      </c>
      <c r="J223" s="4">
        <f t="shared" si="10"/>
        <v>25.305</v>
      </c>
      <c r="K223" s="126">
        <f t="shared" si="9"/>
        <v>0</v>
      </c>
    </row>
    <row r="224" spans="1:11">
      <c r="A224" s="133">
        <v>71000</v>
      </c>
      <c r="B224" s="38" t="s">
        <v>485</v>
      </c>
      <c r="C224" s="39"/>
      <c r="D224" s="39"/>
      <c r="E224" s="125"/>
      <c r="F224" s="125"/>
      <c r="H224" s="126">
        <f t="shared" si="11"/>
        <v>0</v>
      </c>
      <c r="J224" s="4">
        <f t="shared" si="10"/>
        <v>25.305</v>
      </c>
      <c r="K224" s="126">
        <f t="shared" si="9"/>
        <v>0</v>
      </c>
    </row>
    <row r="225" spans="1:11">
      <c r="A225" s="133">
        <v>71001</v>
      </c>
      <c r="B225" s="38" t="s">
        <v>304</v>
      </c>
      <c r="C225" s="39"/>
      <c r="D225" s="39"/>
      <c r="E225" s="125"/>
      <c r="F225" s="125"/>
      <c r="H225" s="126">
        <f t="shared" si="11"/>
        <v>0</v>
      </c>
      <c r="J225" s="4">
        <f t="shared" si="10"/>
        <v>25.305</v>
      </c>
      <c r="K225" s="126">
        <f t="shared" si="9"/>
        <v>0</v>
      </c>
    </row>
    <row r="226" spans="1:11">
      <c r="A226" s="133">
        <v>71002</v>
      </c>
      <c r="B226" s="38" t="s">
        <v>305</v>
      </c>
      <c r="C226" s="39"/>
      <c r="D226" s="39"/>
      <c r="E226" s="125"/>
      <c r="F226" s="125"/>
      <c r="H226" s="126">
        <f t="shared" si="11"/>
        <v>0</v>
      </c>
      <c r="J226" s="4">
        <f t="shared" si="10"/>
        <v>25.305</v>
      </c>
      <c r="K226" s="126">
        <f t="shared" si="9"/>
        <v>0</v>
      </c>
    </row>
    <row r="227" spans="1:11">
      <c r="A227" s="133">
        <v>71003</v>
      </c>
      <c r="B227" s="38" t="s">
        <v>306</v>
      </c>
      <c r="C227" s="39"/>
      <c r="D227" s="39"/>
      <c r="E227" s="125"/>
      <c r="F227" s="125"/>
      <c r="H227" s="126">
        <f t="shared" si="11"/>
        <v>0</v>
      </c>
      <c r="J227" s="4">
        <f t="shared" si="10"/>
        <v>25.305</v>
      </c>
      <c r="K227" s="126">
        <f t="shared" si="9"/>
        <v>0</v>
      </c>
    </row>
    <row r="228" spans="1:11">
      <c r="A228" s="133">
        <v>71004</v>
      </c>
      <c r="B228" s="38" t="s">
        <v>307</v>
      </c>
      <c r="C228" s="39"/>
      <c r="D228" s="39"/>
      <c r="E228" s="125"/>
      <c r="F228" s="125"/>
      <c r="H228" s="126">
        <f t="shared" si="11"/>
        <v>0</v>
      </c>
      <c r="J228" s="4">
        <f t="shared" si="10"/>
        <v>25.305</v>
      </c>
      <c r="K228" s="126">
        <f t="shared" si="9"/>
        <v>0</v>
      </c>
    </row>
    <row r="229" spans="1:11">
      <c r="A229" s="133">
        <v>71005</v>
      </c>
      <c r="B229" s="38" t="s">
        <v>308</v>
      </c>
      <c r="C229" s="39"/>
      <c r="D229" s="39"/>
      <c r="E229" s="125"/>
      <c r="F229" s="125"/>
      <c r="H229" s="126">
        <f t="shared" si="11"/>
        <v>0</v>
      </c>
      <c r="J229" s="4">
        <f t="shared" si="10"/>
        <v>25.305</v>
      </c>
      <c r="K229" s="126">
        <f t="shared" si="9"/>
        <v>0</v>
      </c>
    </row>
    <row r="230" spans="1:11">
      <c r="A230" s="133">
        <v>71006</v>
      </c>
      <c r="B230" s="38" t="s">
        <v>309</v>
      </c>
      <c r="C230" s="39"/>
      <c r="D230" s="39"/>
      <c r="E230" s="125"/>
      <c r="F230" s="125"/>
      <c r="H230" s="126">
        <f t="shared" si="11"/>
        <v>0</v>
      </c>
      <c r="J230" s="4">
        <f t="shared" si="10"/>
        <v>25.305</v>
      </c>
      <c r="K230" s="126">
        <f t="shared" si="9"/>
        <v>0</v>
      </c>
    </row>
    <row r="231" spans="1:11">
      <c r="A231" s="133">
        <v>71007</v>
      </c>
      <c r="B231" s="38" t="s">
        <v>310</v>
      </c>
      <c r="C231" s="39"/>
      <c r="D231" s="39"/>
      <c r="E231" s="125"/>
      <c r="F231" s="125"/>
      <c r="H231" s="126">
        <f t="shared" si="11"/>
        <v>0</v>
      </c>
      <c r="J231" s="4">
        <f t="shared" si="10"/>
        <v>25.305</v>
      </c>
      <c r="K231" s="126">
        <f t="shared" si="9"/>
        <v>0</v>
      </c>
    </row>
    <row r="232" spans="1:11">
      <c r="A232" s="133">
        <v>71008</v>
      </c>
      <c r="B232" s="38" t="s">
        <v>311</v>
      </c>
      <c r="C232" s="39"/>
      <c r="D232" s="39"/>
      <c r="E232" s="125"/>
      <c r="F232" s="125"/>
      <c r="H232" s="126">
        <f t="shared" si="11"/>
        <v>0</v>
      </c>
      <c r="J232" s="4">
        <f t="shared" si="10"/>
        <v>25.305</v>
      </c>
      <c r="K232" s="126">
        <f t="shared" si="9"/>
        <v>0</v>
      </c>
    </row>
    <row r="233" spans="1:11">
      <c r="A233" s="133">
        <v>71009</v>
      </c>
      <c r="B233" s="38" t="s">
        <v>312</v>
      </c>
      <c r="C233" s="39"/>
      <c r="D233" s="39"/>
      <c r="E233" s="125"/>
      <c r="F233" s="125"/>
      <c r="H233" s="126">
        <f t="shared" si="11"/>
        <v>0</v>
      </c>
      <c r="J233" s="4">
        <f t="shared" si="10"/>
        <v>25.305</v>
      </c>
      <c r="K233" s="126">
        <f t="shared" si="9"/>
        <v>0</v>
      </c>
    </row>
    <row r="234" spans="1:11">
      <c r="A234" s="133">
        <v>71010</v>
      </c>
      <c r="B234" s="131" t="s">
        <v>313</v>
      </c>
      <c r="C234" s="39"/>
      <c r="D234" s="39"/>
      <c r="E234" s="125"/>
      <c r="F234" s="125"/>
      <c r="H234" s="126">
        <f t="shared" si="11"/>
        <v>0</v>
      </c>
      <c r="J234" s="4">
        <f t="shared" si="10"/>
        <v>25.305</v>
      </c>
      <c r="K234" s="126">
        <f t="shared" si="9"/>
        <v>0</v>
      </c>
    </row>
    <row r="235" spans="1:11">
      <c r="A235" s="37">
        <v>71011</v>
      </c>
      <c r="B235" s="131" t="s">
        <v>314</v>
      </c>
      <c r="C235" s="39"/>
      <c r="D235" s="39"/>
      <c r="E235" s="125"/>
      <c r="F235" s="125"/>
      <c r="H235" s="126">
        <f t="shared" si="11"/>
        <v>0</v>
      </c>
      <c r="J235" s="4">
        <f t="shared" si="10"/>
        <v>25.305</v>
      </c>
      <c r="K235" s="126">
        <f t="shared" si="9"/>
        <v>0</v>
      </c>
    </row>
    <row r="236" spans="1:11">
      <c r="A236" s="37">
        <v>71012</v>
      </c>
      <c r="B236" s="131" t="s">
        <v>315</v>
      </c>
      <c r="C236" s="39"/>
      <c r="D236" s="39"/>
      <c r="E236" s="125"/>
      <c r="F236" s="125"/>
      <c r="H236" s="126">
        <f t="shared" si="11"/>
        <v>0</v>
      </c>
      <c r="J236" s="4">
        <f t="shared" si="10"/>
        <v>25.305</v>
      </c>
      <c r="K236" s="126">
        <f t="shared" si="9"/>
        <v>0</v>
      </c>
    </row>
    <row r="237" spans="1:11">
      <c r="A237" s="37">
        <v>71013</v>
      </c>
      <c r="B237" s="131" t="s">
        <v>316</v>
      </c>
      <c r="C237" s="39"/>
      <c r="D237" s="39"/>
      <c r="E237" s="125"/>
      <c r="F237" s="125"/>
      <c r="H237" s="126">
        <f t="shared" si="11"/>
        <v>0</v>
      </c>
      <c r="J237" s="4">
        <f t="shared" si="10"/>
        <v>25.305</v>
      </c>
      <c r="K237" s="126">
        <f t="shared" si="9"/>
        <v>0</v>
      </c>
    </row>
    <row r="238" spans="1:11">
      <c r="A238" s="37">
        <v>71014</v>
      </c>
      <c r="B238" s="131" t="s">
        <v>317</v>
      </c>
      <c r="C238" s="39"/>
      <c r="D238" s="39"/>
      <c r="E238" s="125"/>
      <c r="F238" s="125"/>
      <c r="H238" s="126">
        <f t="shared" si="11"/>
        <v>0</v>
      </c>
      <c r="J238" s="4">
        <f t="shared" si="10"/>
        <v>25.305</v>
      </c>
      <c r="K238" s="126">
        <f t="shared" si="9"/>
        <v>0</v>
      </c>
    </row>
    <row r="239" spans="1:11">
      <c r="A239" s="37">
        <v>71015</v>
      </c>
      <c r="B239" s="131" t="s">
        <v>318</v>
      </c>
      <c r="C239" s="39"/>
      <c r="D239" s="39"/>
      <c r="E239" s="125"/>
      <c r="F239" s="125"/>
      <c r="H239" s="126">
        <f t="shared" si="11"/>
        <v>0</v>
      </c>
      <c r="J239" s="4">
        <f t="shared" si="10"/>
        <v>25.305</v>
      </c>
      <c r="K239" s="126">
        <f t="shared" si="9"/>
        <v>0</v>
      </c>
    </row>
    <row r="240" spans="1:11">
      <c r="A240" s="37">
        <v>71016</v>
      </c>
      <c r="B240" s="131" t="s">
        <v>319</v>
      </c>
      <c r="C240" s="39"/>
      <c r="D240" s="39"/>
      <c r="E240" s="125"/>
      <c r="F240" s="125"/>
      <c r="H240" s="126">
        <f t="shared" si="11"/>
        <v>0</v>
      </c>
      <c r="J240" s="4">
        <f t="shared" si="10"/>
        <v>25.305</v>
      </c>
      <c r="K240" s="126">
        <f t="shared" si="9"/>
        <v>0</v>
      </c>
    </row>
    <row r="241" spans="1:11">
      <c r="A241" s="37">
        <v>71017</v>
      </c>
      <c r="B241" s="131" t="s">
        <v>320</v>
      </c>
      <c r="C241" s="39"/>
      <c r="D241" s="39"/>
      <c r="E241" s="125"/>
      <c r="F241" s="125"/>
      <c r="H241" s="126">
        <f t="shared" si="11"/>
        <v>0</v>
      </c>
      <c r="J241" s="4">
        <f t="shared" si="10"/>
        <v>25.305</v>
      </c>
      <c r="K241" s="126">
        <f t="shared" si="9"/>
        <v>0</v>
      </c>
    </row>
    <row r="242" spans="1:11">
      <c r="A242" s="37">
        <v>71018</v>
      </c>
      <c r="B242" s="131" t="s">
        <v>321</v>
      </c>
      <c r="C242" s="39"/>
      <c r="D242" s="39"/>
      <c r="E242" s="125"/>
      <c r="F242" s="125"/>
      <c r="H242" s="126">
        <f t="shared" si="11"/>
        <v>0</v>
      </c>
      <c r="J242" s="4">
        <f t="shared" si="10"/>
        <v>25.305</v>
      </c>
      <c r="K242" s="126">
        <f t="shared" si="9"/>
        <v>0</v>
      </c>
    </row>
    <row r="243" spans="1:11">
      <c r="A243" s="37">
        <v>71019</v>
      </c>
      <c r="B243" s="131" t="s">
        <v>322</v>
      </c>
      <c r="C243" s="39"/>
      <c r="D243" s="39">
        <v>2162643.9500000002</v>
      </c>
      <c r="E243" s="125"/>
      <c r="F243" s="125"/>
      <c r="H243" s="126">
        <f t="shared" si="11"/>
        <v>-2162643.9500000002</v>
      </c>
      <c r="J243" s="4">
        <f t="shared" si="10"/>
        <v>25.305</v>
      </c>
      <c r="K243" s="126">
        <f t="shared" si="9"/>
        <v>-54725705.149999999</v>
      </c>
    </row>
    <row r="244" spans="1:11">
      <c r="A244" s="37">
        <v>71020</v>
      </c>
      <c r="B244" s="131" t="s">
        <v>323</v>
      </c>
      <c r="C244" s="39"/>
      <c r="D244" s="39"/>
      <c r="E244" s="125"/>
      <c r="F244" s="125"/>
      <c r="H244" s="126">
        <f t="shared" si="11"/>
        <v>0</v>
      </c>
      <c r="J244" s="4">
        <f t="shared" si="10"/>
        <v>25.305</v>
      </c>
      <c r="K244" s="126">
        <f t="shared" si="9"/>
        <v>0</v>
      </c>
    </row>
    <row r="245" spans="1:11">
      <c r="A245" s="37">
        <v>71021</v>
      </c>
      <c r="B245" s="131" t="s">
        <v>324</v>
      </c>
      <c r="C245" s="39"/>
      <c r="D245" s="39"/>
      <c r="E245" s="125"/>
      <c r="F245" s="125"/>
      <c r="H245" s="126">
        <f t="shared" si="11"/>
        <v>0</v>
      </c>
      <c r="J245" s="4">
        <f t="shared" si="10"/>
        <v>25.305</v>
      </c>
      <c r="K245" s="126">
        <f t="shared" si="9"/>
        <v>0</v>
      </c>
    </row>
    <row r="246" spans="1:11">
      <c r="A246" s="37">
        <v>71022</v>
      </c>
      <c r="B246" s="131" t="s">
        <v>325</v>
      </c>
      <c r="C246" s="39"/>
      <c r="D246" s="39"/>
      <c r="E246" s="125"/>
      <c r="F246" s="125"/>
      <c r="H246" s="126">
        <f t="shared" si="11"/>
        <v>0</v>
      </c>
      <c r="J246" s="4">
        <f t="shared" si="10"/>
        <v>25.305</v>
      </c>
      <c r="K246" s="126">
        <f t="shared" si="9"/>
        <v>0</v>
      </c>
    </row>
    <row r="247" spans="1:11">
      <c r="A247" s="37">
        <v>71023</v>
      </c>
      <c r="B247" s="131" t="s">
        <v>326</v>
      </c>
      <c r="C247" s="39"/>
      <c r="D247" s="39"/>
      <c r="E247" s="125"/>
      <c r="F247" s="125"/>
      <c r="H247" s="126">
        <f t="shared" si="11"/>
        <v>0</v>
      </c>
      <c r="J247" s="4">
        <f t="shared" si="10"/>
        <v>25.305</v>
      </c>
      <c r="K247" s="126">
        <f t="shared" si="9"/>
        <v>0</v>
      </c>
    </row>
    <row r="248" spans="1:11">
      <c r="A248" s="37">
        <v>71024</v>
      </c>
      <c r="B248" s="138" t="s">
        <v>327</v>
      </c>
      <c r="C248" s="39"/>
      <c r="D248" s="39"/>
      <c r="E248" s="125"/>
      <c r="F248" s="125"/>
      <c r="H248" s="126">
        <f t="shared" si="11"/>
        <v>0</v>
      </c>
      <c r="J248" s="4">
        <f t="shared" si="10"/>
        <v>25.305</v>
      </c>
      <c r="K248" s="126">
        <f t="shared" si="9"/>
        <v>0</v>
      </c>
    </row>
    <row r="249" spans="1:11">
      <c r="A249" s="134">
        <v>71025</v>
      </c>
      <c r="B249" s="38" t="s">
        <v>328</v>
      </c>
      <c r="C249" s="39"/>
      <c r="D249" s="39"/>
      <c r="E249" s="125"/>
      <c r="F249" s="125"/>
      <c r="H249" s="126">
        <f t="shared" si="11"/>
        <v>0</v>
      </c>
      <c r="J249" s="4">
        <f t="shared" si="10"/>
        <v>25.305</v>
      </c>
      <c r="K249" s="126">
        <f t="shared" si="9"/>
        <v>0</v>
      </c>
    </row>
    <row r="250" spans="1:11">
      <c r="A250" s="134">
        <v>71026</v>
      </c>
      <c r="B250" s="38" t="s">
        <v>329</v>
      </c>
      <c r="C250" s="39"/>
      <c r="D250" s="39"/>
      <c r="E250" s="125"/>
      <c r="F250" s="125"/>
      <c r="H250" s="126">
        <f t="shared" si="11"/>
        <v>0</v>
      </c>
      <c r="J250" s="4">
        <f t="shared" si="10"/>
        <v>25.305</v>
      </c>
      <c r="K250" s="126">
        <f t="shared" si="9"/>
        <v>0</v>
      </c>
    </row>
    <row r="251" spans="1:11">
      <c r="A251" s="134">
        <v>71027</v>
      </c>
      <c r="B251" s="38" t="s">
        <v>330</v>
      </c>
      <c r="C251" s="39"/>
      <c r="D251" s="39"/>
      <c r="E251" s="125"/>
      <c r="F251" s="125"/>
      <c r="H251" s="126">
        <f t="shared" si="11"/>
        <v>0</v>
      </c>
      <c r="J251" s="4">
        <f t="shared" si="10"/>
        <v>25.305</v>
      </c>
      <c r="K251" s="126">
        <f t="shared" si="9"/>
        <v>0</v>
      </c>
    </row>
    <row r="252" spans="1:11">
      <c r="A252" s="134">
        <v>71028</v>
      </c>
      <c r="B252" s="38" t="s">
        <v>331</v>
      </c>
      <c r="C252" s="39"/>
      <c r="D252" s="39"/>
      <c r="E252" s="125"/>
      <c r="F252" s="125"/>
      <c r="H252" s="126">
        <f t="shared" si="11"/>
        <v>0</v>
      </c>
      <c r="J252" s="4">
        <f t="shared" si="10"/>
        <v>25.305</v>
      </c>
      <c r="K252" s="126">
        <f t="shared" si="9"/>
        <v>0</v>
      </c>
    </row>
    <row r="253" spans="1:11">
      <c r="A253" s="133">
        <v>71998</v>
      </c>
      <c r="B253" s="38" t="s">
        <v>332</v>
      </c>
      <c r="C253" s="39"/>
      <c r="D253" s="39">
        <v>1112023.3400000001</v>
      </c>
      <c r="E253" s="125"/>
      <c r="F253" s="125"/>
      <c r="H253" s="126">
        <f t="shared" si="11"/>
        <v>-1112023.3400000001</v>
      </c>
      <c r="J253" s="4">
        <f t="shared" si="10"/>
        <v>25.305</v>
      </c>
      <c r="K253" s="126">
        <f t="shared" si="9"/>
        <v>-28139750.620000001</v>
      </c>
    </row>
    <row r="254" spans="1:11">
      <c r="A254" s="133">
        <v>72100</v>
      </c>
      <c r="B254" s="38" t="s">
        <v>333</v>
      </c>
      <c r="C254" s="39"/>
      <c r="D254" s="39"/>
      <c r="E254" s="125"/>
      <c r="F254" s="125"/>
      <c r="H254" s="126">
        <f t="shared" si="11"/>
        <v>0</v>
      </c>
      <c r="J254" s="4">
        <f t="shared" si="10"/>
        <v>25.305</v>
      </c>
      <c r="K254" s="126">
        <f t="shared" si="9"/>
        <v>0</v>
      </c>
    </row>
    <row r="255" spans="1:11">
      <c r="A255" s="133">
        <v>72101</v>
      </c>
      <c r="B255" s="38" t="s">
        <v>334</v>
      </c>
      <c r="C255" s="39"/>
      <c r="D255" s="39"/>
      <c r="E255" s="125"/>
      <c r="F255" s="125"/>
      <c r="H255" s="126">
        <f t="shared" si="11"/>
        <v>0</v>
      </c>
      <c r="J255" s="4">
        <f t="shared" si="10"/>
        <v>25.305</v>
      </c>
      <c r="K255" s="126">
        <f t="shared" si="9"/>
        <v>0</v>
      </c>
    </row>
    <row r="256" spans="1:11">
      <c r="A256" s="133">
        <v>72102</v>
      </c>
      <c r="B256" s="38" t="s">
        <v>335</v>
      </c>
      <c r="C256" s="39"/>
      <c r="D256" s="39"/>
      <c r="E256" s="125"/>
      <c r="F256" s="125"/>
      <c r="H256" s="126">
        <f t="shared" si="11"/>
        <v>0</v>
      </c>
      <c r="J256" s="4">
        <f t="shared" si="10"/>
        <v>25.305</v>
      </c>
      <c r="K256" s="126">
        <f t="shared" si="9"/>
        <v>0</v>
      </c>
    </row>
    <row r="257" spans="1:11">
      <c r="A257" s="133">
        <v>72200</v>
      </c>
      <c r="B257" s="38" t="s">
        <v>337</v>
      </c>
      <c r="C257" s="39"/>
      <c r="D257" s="39"/>
      <c r="E257" s="125"/>
      <c r="F257" s="125"/>
      <c r="H257" s="126">
        <f t="shared" si="11"/>
        <v>0</v>
      </c>
      <c r="J257" s="4">
        <f t="shared" si="10"/>
        <v>25.305</v>
      </c>
      <c r="K257" s="126">
        <f t="shared" si="9"/>
        <v>0</v>
      </c>
    </row>
    <row r="258" spans="1:11">
      <c r="A258" s="134">
        <v>73006</v>
      </c>
      <c r="B258" s="38" t="s">
        <v>338</v>
      </c>
      <c r="C258" s="39"/>
      <c r="D258" s="39"/>
      <c r="E258" s="125"/>
      <c r="F258" s="125"/>
      <c r="H258" s="126">
        <f t="shared" si="11"/>
        <v>0</v>
      </c>
      <c r="J258" s="4">
        <f t="shared" si="10"/>
        <v>25.305</v>
      </c>
      <c r="K258" s="126">
        <f t="shared" si="9"/>
        <v>0</v>
      </c>
    </row>
    <row r="259" spans="1:11">
      <c r="A259" s="133">
        <v>74100</v>
      </c>
      <c r="B259" s="38" t="s">
        <v>339</v>
      </c>
      <c r="C259" s="39"/>
      <c r="D259" s="39"/>
      <c r="E259" s="125"/>
      <c r="F259" s="125"/>
      <c r="H259" s="126">
        <f t="shared" si="11"/>
        <v>0</v>
      </c>
      <c r="J259" s="4">
        <f t="shared" si="10"/>
        <v>25.305</v>
      </c>
      <c r="K259" s="126">
        <f t="shared" si="9"/>
        <v>0</v>
      </c>
    </row>
    <row r="260" spans="1:11">
      <c r="A260" s="133">
        <v>74101</v>
      </c>
      <c r="B260" s="38" t="s">
        <v>340</v>
      </c>
      <c r="C260" s="39"/>
      <c r="D260" s="39"/>
      <c r="E260" s="125"/>
      <c r="F260" s="125"/>
      <c r="H260" s="126">
        <f t="shared" si="11"/>
        <v>0</v>
      </c>
      <c r="J260" s="4">
        <f t="shared" si="10"/>
        <v>25.305</v>
      </c>
      <c r="K260" s="126">
        <f t="shared" si="9"/>
        <v>0</v>
      </c>
    </row>
    <row r="261" spans="1:11">
      <c r="A261" s="133">
        <v>74102</v>
      </c>
      <c r="B261" s="38" t="s">
        <v>341</v>
      </c>
      <c r="C261" s="39"/>
      <c r="D261" s="39"/>
      <c r="E261" s="125"/>
      <c r="F261" s="125"/>
      <c r="H261" s="126">
        <f t="shared" si="11"/>
        <v>0</v>
      </c>
      <c r="J261" s="4">
        <f t="shared" si="10"/>
        <v>25.305</v>
      </c>
      <c r="K261" s="126">
        <f t="shared" si="9"/>
        <v>0</v>
      </c>
    </row>
    <row r="262" spans="1:11">
      <c r="A262" s="133">
        <v>74200</v>
      </c>
      <c r="B262" s="38" t="s">
        <v>342</v>
      </c>
      <c r="C262" s="39"/>
      <c r="D262" s="39"/>
      <c r="E262" s="125"/>
      <c r="F262" s="125"/>
      <c r="H262" s="126">
        <f t="shared" si="11"/>
        <v>0</v>
      </c>
      <c r="J262" s="4">
        <f t="shared" si="10"/>
        <v>25.305</v>
      </c>
      <c r="K262" s="126">
        <f t="shared" si="9"/>
        <v>0</v>
      </c>
    </row>
    <row r="263" spans="1:11">
      <c r="A263" s="133">
        <v>74201</v>
      </c>
      <c r="B263" s="38" t="s">
        <v>343</v>
      </c>
      <c r="C263" s="39"/>
      <c r="D263" s="39"/>
      <c r="E263" s="125"/>
      <c r="F263" s="125"/>
      <c r="H263" s="126">
        <f t="shared" si="11"/>
        <v>0</v>
      </c>
      <c r="J263" s="4">
        <f t="shared" si="10"/>
        <v>25.305</v>
      </c>
      <c r="K263" s="126">
        <f t="shared" si="9"/>
        <v>0</v>
      </c>
    </row>
    <row r="264" spans="1:11">
      <c r="A264" s="133">
        <v>74202</v>
      </c>
      <c r="B264" s="38" t="s">
        <v>344</v>
      </c>
      <c r="C264" s="39"/>
      <c r="D264" s="39"/>
      <c r="E264" s="125"/>
      <c r="F264" s="125"/>
      <c r="H264" s="126">
        <f t="shared" si="11"/>
        <v>0</v>
      </c>
      <c r="J264" s="4">
        <f t="shared" si="10"/>
        <v>25.305</v>
      </c>
      <c r="K264" s="126">
        <f t="shared" ref="K264:K327" si="12">ROUND(H264*J264,2)</f>
        <v>0</v>
      </c>
    </row>
    <row r="265" spans="1:11">
      <c r="A265" s="133">
        <v>74203</v>
      </c>
      <c r="B265" s="38" t="s">
        <v>345</v>
      </c>
      <c r="C265" s="39"/>
      <c r="D265" s="39"/>
      <c r="E265" s="125"/>
      <c r="F265" s="125"/>
      <c r="H265" s="126">
        <f t="shared" si="11"/>
        <v>0</v>
      </c>
      <c r="J265" s="4">
        <f t="shared" ref="J265:J328" si="13">J264</f>
        <v>25.305</v>
      </c>
      <c r="K265" s="126">
        <f t="shared" si="12"/>
        <v>0</v>
      </c>
    </row>
    <row r="266" spans="1:11">
      <c r="A266" s="133">
        <v>74204</v>
      </c>
      <c r="B266" s="38" t="s">
        <v>346</v>
      </c>
      <c r="C266" s="39"/>
      <c r="D266" s="39"/>
      <c r="E266" s="125"/>
      <c r="F266" s="125"/>
      <c r="H266" s="126">
        <f t="shared" si="11"/>
        <v>0</v>
      </c>
      <c r="J266" s="4">
        <f t="shared" si="13"/>
        <v>25.305</v>
      </c>
      <c r="K266" s="126">
        <f t="shared" si="12"/>
        <v>0</v>
      </c>
    </row>
    <row r="267" spans="1:11">
      <c r="A267" s="133">
        <v>74300</v>
      </c>
      <c r="B267" s="38" t="s">
        <v>347</v>
      </c>
      <c r="C267" s="39"/>
      <c r="D267" s="39"/>
      <c r="E267" s="125"/>
      <c r="F267" s="125"/>
      <c r="H267" s="126">
        <f t="shared" ref="H267:H334" si="14">ROUND(C267-D267+E267-F267,2)</f>
        <v>0</v>
      </c>
      <c r="J267" s="4">
        <f t="shared" si="13"/>
        <v>25.305</v>
      </c>
      <c r="K267" s="126">
        <f t="shared" si="12"/>
        <v>0</v>
      </c>
    </row>
    <row r="268" spans="1:11">
      <c r="A268" s="133">
        <v>81000</v>
      </c>
      <c r="B268" s="38" t="s">
        <v>486</v>
      </c>
      <c r="C268" s="39"/>
      <c r="D268" s="39"/>
      <c r="E268" s="125"/>
      <c r="F268" s="125"/>
      <c r="H268" s="126">
        <f t="shared" si="14"/>
        <v>0</v>
      </c>
      <c r="J268" s="4">
        <f t="shared" si="13"/>
        <v>25.305</v>
      </c>
      <c r="K268" s="126">
        <f t="shared" si="12"/>
        <v>0</v>
      </c>
    </row>
    <row r="269" spans="1:11">
      <c r="A269" s="133">
        <v>81001</v>
      </c>
      <c r="B269" s="131" t="s">
        <v>304</v>
      </c>
      <c r="C269" s="39"/>
      <c r="D269" s="39"/>
      <c r="E269" s="125"/>
      <c r="F269" s="125"/>
      <c r="H269" s="126">
        <f t="shared" si="14"/>
        <v>0</v>
      </c>
      <c r="J269" s="4">
        <f t="shared" si="13"/>
        <v>25.305</v>
      </c>
      <c r="K269" s="126">
        <f t="shared" si="12"/>
        <v>0</v>
      </c>
    </row>
    <row r="270" spans="1:11">
      <c r="A270" s="133">
        <v>81002</v>
      </c>
      <c r="B270" s="131" t="s">
        <v>305</v>
      </c>
      <c r="C270" s="39"/>
      <c r="D270" s="39"/>
      <c r="E270" s="125"/>
      <c r="F270" s="125"/>
      <c r="H270" s="126">
        <f t="shared" si="14"/>
        <v>0</v>
      </c>
      <c r="J270" s="4">
        <f t="shared" si="13"/>
        <v>25.305</v>
      </c>
      <c r="K270" s="126">
        <f t="shared" si="12"/>
        <v>0</v>
      </c>
    </row>
    <row r="271" spans="1:11">
      <c r="A271" s="133">
        <v>81003</v>
      </c>
      <c r="B271" s="131" t="s">
        <v>306</v>
      </c>
      <c r="C271" s="39">
        <v>341.9</v>
      </c>
      <c r="D271" s="39"/>
      <c r="E271" s="125">
        <v>109000.3</v>
      </c>
      <c r="F271" s="125"/>
      <c r="H271" s="126">
        <f t="shared" si="14"/>
        <v>109342.2</v>
      </c>
      <c r="J271" s="4">
        <f t="shared" si="13"/>
        <v>25.305</v>
      </c>
      <c r="K271" s="126">
        <f t="shared" si="12"/>
        <v>2766904.37</v>
      </c>
    </row>
    <row r="272" spans="1:11">
      <c r="A272" s="133">
        <v>81004</v>
      </c>
      <c r="B272" s="131" t="s">
        <v>307</v>
      </c>
      <c r="C272" s="39"/>
      <c r="D272" s="39"/>
      <c r="E272" s="125"/>
      <c r="F272" s="125"/>
      <c r="H272" s="126">
        <f t="shared" si="14"/>
        <v>0</v>
      </c>
      <c r="J272" s="4">
        <f t="shared" si="13"/>
        <v>25.305</v>
      </c>
      <c r="K272" s="126">
        <f t="shared" si="12"/>
        <v>0</v>
      </c>
    </row>
    <row r="273" spans="1:11">
      <c r="A273" s="133">
        <v>81005</v>
      </c>
      <c r="B273" s="131" t="s">
        <v>308</v>
      </c>
      <c r="C273" s="39"/>
      <c r="D273" s="39"/>
      <c r="E273" s="125"/>
      <c r="F273" s="125"/>
      <c r="H273" s="126">
        <f t="shared" si="14"/>
        <v>0</v>
      </c>
      <c r="J273" s="4">
        <f t="shared" si="13"/>
        <v>25.305</v>
      </c>
      <c r="K273" s="126">
        <f t="shared" si="12"/>
        <v>0</v>
      </c>
    </row>
    <row r="274" spans="1:11">
      <c r="A274" s="133">
        <v>81006</v>
      </c>
      <c r="B274" s="131" t="s">
        <v>309</v>
      </c>
      <c r="C274" s="39"/>
      <c r="D274" s="39"/>
      <c r="E274" s="125"/>
      <c r="F274" s="125"/>
      <c r="H274" s="126">
        <f t="shared" si="14"/>
        <v>0</v>
      </c>
      <c r="J274" s="4">
        <f t="shared" si="13"/>
        <v>25.305</v>
      </c>
      <c r="K274" s="126">
        <f t="shared" si="12"/>
        <v>0</v>
      </c>
    </row>
    <row r="275" spans="1:11">
      <c r="A275" s="133">
        <v>81007</v>
      </c>
      <c r="B275" s="38" t="s">
        <v>310</v>
      </c>
      <c r="C275" s="39"/>
      <c r="D275" s="39"/>
      <c r="E275" s="125"/>
      <c r="F275" s="125"/>
      <c r="H275" s="126">
        <f t="shared" si="14"/>
        <v>0</v>
      </c>
      <c r="J275" s="4">
        <f t="shared" si="13"/>
        <v>25.305</v>
      </c>
      <c r="K275" s="126">
        <f t="shared" si="12"/>
        <v>0</v>
      </c>
    </row>
    <row r="276" spans="1:11">
      <c r="A276" s="133">
        <v>81008</v>
      </c>
      <c r="B276" s="38" t="s">
        <v>311</v>
      </c>
      <c r="C276" s="39"/>
      <c r="D276" s="39"/>
      <c r="E276" s="125"/>
      <c r="F276" s="125"/>
      <c r="H276" s="126">
        <f t="shared" si="14"/>
        <v>0</v>
      </c>
      <c r="J276" s="4">
        <f t="shared" si="13"/>
        <v>25.305</v>
      </c>
      <c r="K276" s="126">
        <f t="shared" si="12"/>
        <v>0</v>
      </c>
    </row>
    <row r="277" spans="1:11">
      <c r="A277" s="133">
        <v>81009</v>
      </c>
      <c r="B277" s="38" t="s">
        <v>312</v>
      </c>
      <c r="C277" s="39"/>
      <c r="D277" s="39"/>
      <c r="E277" s="125"/>
      <c r="F277" s="125"/>
      <c r="H277" s="126">
        <f t="shared" si="14"/>
        <v>0</v>
      </c>
      <c r="J277" s="4">
        <f t="shared" si="13"/>
        <v>25.305</v>
      </c>
      <c r="K277" s="126">
        <f t="shared" si="12"/>
        <v>0</v>
      </c>
    </row>
    <row r="278" spans="1:11">
      <c r="A278" s="135">
        <v>81010</v>
      </c>
      <c r="B278" s="138" t="s">
        <v>313</v>
      </c>
      <c r="C278" s="39"/>
      <c r="D278" s="39"/>
      <c r="E278" s="125"/>
      <c r="F278" s="125"/>
      <c r="H278" s="126">
        <f t="shared" si="14"/>
        <v>0</v>
      </c>
      <c r="J278" s="4">
        <f t="shared" si="13"/>
        <v>25.305</v>
      </c>
      <c r="K278" s="126">
        <f t="shared" si="12"/>
        <v>0</v>
      </c>
    </row>
    <row r="279" spans="1:11">
      <c r="A279" s="133">
        <v>81011</v>
      </c>
      <c r="B279" s="131" t="s">
        <v>314</v>
      </c>
      <c r="C279" s="39"/>
      <c r="D279" s="39"/>
      <c r="E279" s="125"/>
      <c r="F279" s="125"/>
      <c r="H279" s="126">
        <f t="shared" si="14"/>
        <v>0</v>
      </c>
      <c r="J279" s="4">
        <f t="shared" si="13"/>
        <v>25.305</v>
      </c>
      <c r="K279" s="126">
        <f t="shared" si="12"/>
        <v>0</v>
      </c>
    </row>
    <row r="280" spans="1:11">
      <c r="A280" s="133">
        <v>81012</v>
      </c>
      <c r="B280" s="131" t="s">
        <v>315</v>
      </c>
      <c r="C280" s="39"/>
      <c r="D280" s="39"/>
      <c r="E280" s="125"/>
      <c r="F280" s="125"/>
      <c r="H280" s="126">
        <f t="shared" si="14"/>
        <v>0</v>
      </c>
      <c r="J280" s="4">
        <f t="shared" si="13"/>
        <v>25.305</v>
      </c>
      <c r="K280" s="126">
        <f t="shared" si="12"/>
        <v>0</v>
      </c>
    </row>
    <row r="281" spans="1:11">
      <c r="A281" s="133">
        <v>81013</v>
      </c>
      <c r="B281" s="131" t="s">
        <v>316</v>
      </c>
      <c r="C281" s="39"/>
      <c r="D281" s="39"/>
      <c r="E281" s="125"/>
      <c r="F281" s="125"/>
      <c r="H281" s="126">
        <f t="shared" si="14"/>
        <v>0</v>
      </c>
      <c r="J281" s="4">
        <f t="shared" si="13"/>
        <v>25.305</v>
      </c>
      <c r="K281" s="126">
        <f t="shared" si="12"/>
        <v>0</v>
      </c>
    </row>
    <row r="282" spans="1:11">
      <c r="A282" s="133">
        <v>81014</v>
      </c>
      <c r="B282" s="131" t="s">
        <v>317</v>
      </c>
      <c r="C282" s="39"/>
      <c r="D282" s="39"/>
      <c r="E282" s="125"/>
      <c r="F282" s="125"/>
      <c r="H282" s="126">
        <f t="shared" si="14"/>
        <v>0</v>
      </c>
      <c r="J282" s="4">
        <f t="shared" si="13"/>
        <v>25.305</v>
      </c>
      <c r="K282" s="126">
        <f t="shared" si="12"/>
        <v>0</v>
      </c>
    </row>
    <row r="283" spans="1:11">
      <c r="A283" s="133">
        <v>81015</v>
      </c>
      <c r="B283" s="131" t="s">
        <v>318</v>
      </c>
      <c r="C283" s="39"/>
      <c r="D283" s="39"/>
      <c r="E283" s="125"/>
      <c r="F283" s="125"/>
      <c r="H283" s="126">
        <f t="shared" si="14"/>
        <v>0</v>
      </c>
      <c r="J283" s="4">
        <f t="shared" si="13"/>
        <v>25.305</v>
      </c>
      <c r="K283" s="126">
        <f t="shared" si="12"/>
        <v>0</v>
      </c>
    </row>
    <row r="284" spans="1:11">
      <c r="A284" s="37">
        <v>81016</v>
      </c>
      <c r="B284" s="131" t="s">
        <v>319</v>
      </c>
      <c r="C284" s="39"/>
      <c r="D284" s="39"/>
      <c r="E284" s="125"/>
      <c r="F284" s="125"/>
      <c r="H284" s="126">
        <f t="shared" si="14"/>
        <v>0</v>
      </c>
      <c r="J284" s="4">
        <f t="shared" si="13"/>
        <v>25.305</v>
      </c>
      <c r="K284" s="126">
        <f t="shared" si="12"/>
        <v>0</v>
      </c>
    </row>
    <row r="285" spans="1:11">
      <c r="A285" s="37">
        <v>81017</v>
      </c>
      <c r="B285" s="131" t="s">
        <v>320</v>
      </c>
      <c r="C285" s="39"/>
      <c r="D285" s="39"/>
      <c r="E285" s="125"/>
      <c r="F285" s="125"/>
      <c r="H285" s="126">
        <f t="shared" si="14"/>
        <v>0</v>
      </c>
      <c r="J285" s="4">
        <f t="shared" si="13"/>
        <v>25.305</v>
      </c>
      <c r="K285" s="126">
        <f t="shared" si="12"/>
        <v>0</v>
      </c>
    </row>
    <row r="286" spans="1:11">
      <c r="A286" s="37">
        <v>81018</v>
      </c>
      <c r="B286" s="131" t="s">
        <v>321</v>
      </c>
      <c r="C286" s="39"/>
      <c r="D286" s="39"/>
      <c r="E286" s="125"/>
      <c r="F286" s="125"/>
      <c r="H286" s="126">
        <f t="shared" si="14"/>
        <v>0</v>
      </c>
      <c r="J286" s="4">
        <f t="shared" si="13"/>
        <v>25.305</v>
      </c>
      <c r="K286" s="126">
        <f t="shared" si="12"/>
        <v>0</v>
      </c>
    </row>
    <row r="287" spans="1:11">
      <c r="A287" s="37">
        <v>81019</v>
      </c>
      <c r="B287" s="131" t="s">
        <v>322</v>
      </c>
      <c r="C287" s="39">
        <v>1571248.92</v>
      </c>
      <c r="D287" s="39"/>
      <c r="E287" s="125"/>
      <c r="F287" s="125"/>
      <c r="H287" s="126">
        <f t="shared" si="14"/>
        <v>1571248.92</v>
      </c>
      <c r="J287" s="4">
        <f t="shared" si="13"/>
        <v>25.305</v>
      </c>
      <c r="K287" s="126">
        <f t="shared" si="12"/>
        <v>39760453.920000002</v>
      </c>
    </row>
    <row r="288" spans="1:11">
      <c r="A288" s="37">
        <v>81020</v>
      </c>
      <c r="B288" s="131" t="s">
        <v>323</v>
      </c>
      <c r="C288" s="39"/>
      <c r="D288" s="39"/>
      <c r="E288" s="125"/>
      <c r="F288" s="125"/>
      <c r="H288" s="126">
        <f t="shared" si="14"/>
        <v>0</v>
      </c>
      <c r="J288" s="4">
        <f t="shared" si="13"/>
        <v>25.305</v>
      </c>
      <c r="K288" s="126">
        <f t="shared" si="12"/>
        <v>0</v>
      </c>
    </row>
    <row r="289" spans="1:11">
      <c r="A289" s="37">
        <v>81021</v>
      </c>
      <c r="B289" s="131" t="s">
        <v>324</v>
      </c>
      <c r="C289" s="39"/>
      <c r="D289" s="39"/>
      <c r="E289" s="125"/>
      <c r="F289" s="125"/>
      <c r="H289" s="126">
        <f t="shared" si="14"/>
        <v>0</v>
      </c>
      <c r="J289" s="4">
        <f t="shared" si="13"/>
        <v>25.305</v>
      </c>
      <c r="K289" s="126">
        <f t="shared" si="12"/>
        <v>0</v>
      </c>
    </row>
    <row r="290" spans="1:11">
      <c r="A290" s="37">
        <v>81022</v>
      </c>
      <c r="B290" s="131" t="s">
        <v>325</v>
      </c>
      <c r="C290" s="39"/>
      <c r="D290" s="39"/>
      <c r="E290" s="125"/>
      <c r="F290" s="125"/>
      <c r="H290" s="126">
        <f t="shared" si="14"/>
        <v>0</v>
      </c>
      <c r="J290" s="4">
        <f t="shared" si="13"/>
        <v>25.305</v>
      </c>
      <c r="K290" s="126">
        <f t="shared" si="12"/>
        <v>0</v>
      </c>
    </row>
    <row r="291" spans="1:11">
      <c r="A291" s="37">
        <v>81023</v>
      </c>
      <c r="B291" s="131" t="s">
        <v>326</v>
      </c>
      <c r="C291" s="39"/>
      <c r="D291" s="39"/>
      <c r="E291" s="125"/>
      <c r="F291" s="125"/>
      <c r="H291" s="126">
        <f t="shared" si="14"/>
        <v>0</v>
      </c>
      <c r="J291" s="4">
        <f t="shared" si="13"/>
        <v>25.305</v>
      </c>
      <c r="K291" s="126">
        <f t="shared" si="12"/>
        <v>0</v>
      </c>
    </row>
    <row r="292" spans="1:11">
      <c r="A292" s="37">
        <v>81024</v>
      </c>
      <c r="B292" s="138" t="s">
        <v>327</v>
      </c>
      <c r="C292" s="39"/>
      <c r="D292" s="39"/>
      <c r="E292" s="125"/>
      <c r="F292" s="125"/>
      <c r="H292" s="126">
        <f t="shared" si="14"/>
        <v>0</v>
      </c>
      <c r="J292" s="4">
        <f t="shared" si="13"/>
        <v>25.305</v>
      </c>
      <c r="K292" s="126">
        <f t="shared" si="12"/>
        <v>0</v>
      </c>
    </row>
    <row r="293" spans="1:11">
      <c r="A293" s="134">
        <v>81025</v>
      </c>
      <c r="B293" s="38" t="s">
        <v>328</v>
      </c>
      <c r="C293" s="39"/>
      <c r="D293" s="39"/>
      <c r="E293" s="125"/>
      <c r="F293" s="125"/>
      <c r="H293" s="126">
        <f t="shared" si="14"/>
        <v>0</v>
      </c>
      <c r="J293" s="4">
        <f t="shared" si="13"/>
        <v>25.305</v>
      </c>
      <c r="K293" s="126">
        <f t="shared" si="12"/>
        <v>0</v>
      </c>
    </row>
    <row r="294" spans="1:11">
      <c r="A294" s="134">
        <v>81026</v>
      </c>
      <c r="B294" s="38" t="s">
        <v>329</v>
      </c>
      <c r="C294" s="39"/>
      <c r="D294" s="39"/>
      <c r="E294" s="125"/>
      <c r="F294" s="125"/>
      <c r="H294" s="126">
        <f t="shared" si="14"/>
        <v>0</v>
      </c>
      <c r="J294" s="4">
        <f t="shared" si="13"/>
        <v>25.305</v>
      </c>
      <c r="K294" s="126">
        <f t="shared" si="12"/>
        <v>0</v>
      </c>
    </row>
    <row r="295" spans="1:11">
      <c r="A295" s="134">
        <v>81027</v>
      </c>
      <c r="B295" s="38" t="s">
        <v>330</v>
      </c>
      <c r="C295" s="39"/>
      <c r="D295" s="39"/>
      <c r="E295" s="125"/>
      <c r="F295" s="125"/>
      <c r="H295" s="126">
        <f t="shared" si="14"/>
        <v>0</v>
      </c>
      <c r="J295" s="4">
        <f t="shared" si="13"/>
        <v>25.305</v>
      </c>
      <c r="K295" s="126">
        <f t="shared" si="12"/>
        <v>0</v>
      </c>
    </row>
    <row r="296" spans="1:11">
      <c r="A296" s="134">
        <v>81028</v>
      </c>
      <c r="B296" s="38" t="s">
        <v>331</v>
      </c>
      <c r="C296" s="39"/>
      <c r="D296" s="39"/>
      <c r="E296" s="125"/>
      <c r="F296" s="125"/>
      <c r="H296" s="126">
        <f t="shared" si="14"/>
        <v>0</v>
      </c>
      <c r="J296" s="4">
        <f t="shared" si="13"/>
        <v>25.305</v>
      </c>
      <c r="K296" s="126">
        <f t="shared" si="12"/>
        <v>0</v>
      </c>
    </row>
    <row r="297" spans="1:11">
      <c r="A297" s="133">
        <v>81998</v>
      </c>
      <c r="B297" s="131" t="s">
        <v>348</v>
      </c>
      <c r="C297" s="39"/>
      <c r="D297" s="39"/>
      <c r="E297" s="125"/>
      <c r="F297" s="125"/>
      <c r="H297" s="126">
        <f t="shared" si="14"/>
        <v>0</v>
      </c>
      <c r="J297" s="4">
        <f t="shared" si="13"/>
        <v>25.305</v>
      </c>
      <c r="K297" s="126">
        <f t="shared" si="12"/>
        <v>0</v>
      </c>
    </row>
    <row r="298" spans="1:11">
      <c r="A298" s="133">
        <v>82099</v>
      </c>
      <c r="B298" s="38" t="s">
        <v>349</v>
      </c>
      <c r="C298" s="39"/>
      <c r="D298" s="39"/>
      <c r="E298" s="125"/>
      <c r="F298" s="125"/>
      <c r="H298" s="126">
        <f t="shared" si="14"/>
        <v>0</v>
      </c>
      <c r="J298" s="4">
        <f t="shared" si="13"/>
        <v>25.305</v>
      </c>
      <c r="K298" s="126">
        <f t="shared" si="12"/>
        <v>0</v>
      </c>
    </row>
    <row r="299" spans="1:11">
      <c r="A299" s="133">
        <v>82100</v>
      </c>
      <c r="B299" s="38" t="s">
        <v>350</v>
      </c>
      <c r="C299" s="39"/>
      <c r="D299" s="39"/>
      <c r="E299" s="125"/>
      <c r="F299" s="125"/>
      <c r="H299" s="126">
        <f t="shared" si="14"/>
        <v>0</v>
      </c>
      <c r="J299" s="4">
        <f t="shared" si="13"/>
        <v>25.305</v>
      </c>
      <c r="K299" s="126">
        <f t="shared" si="12"/>
        <v>0</v>
      </c>
    </row>
    <row r="300" spans="1:11">
      <c r="A300" s="133">
        <v>82101</v>
      </c>
      <c r="B300" s="38" t="s">
        <v>351</v>
      </c>
      <c r="C300" s="39"/>
      <c r="D300" s="39"/>
      <c r="E300" s="125"/>
      <c r="F300" s="125"/>
      <c r="H300" s="126">
        <f t="shared" si="14"/>
        <v>0</v>
      </c>
      <c r="J300" s="4">
        <f t="shared" si="13"/>
        <v>25.305</v>
      </c>
      <c r="K300" s="126">
        <f t="shared" si="12"/>
        <v>0</v>
      </c>
    </row>
    <row r="301" spans="1:11">
      <c r="A301" s="133">
        <v>82102</v>
      </c>
      <c r="B301" s="38" t="s">
        <v>352</v>
      </c>
      <c r="C301" s="39"/>
      <c r="D301" s="39"/>
      <c r="E301" s="125"/>
      <c r="F301" s="125"/>
      <c r="H301" s="126">
        <f t="shared" si="14"/>
        <v>0</v>
      </c>
      <c r="J301" s="4">
        <f t="shared" si="13"/>
        <v>25.305</v>
      </c>
      <c r="K301" s="126">
        <f t="shared" si="12"/>
        <v>0</v>
      </c>
    </row>
    <row r="302" spans="1:11">
      <c r="A302" s="133">
        <v>82103</v>
      </c>
      <c r="B302" s="38" t="s">
        <v>353</v>
      </c>
      <c r="C302" s="39"/>
      <c r="D302" s="39"/>
      <c r="E302" s="125"/>
      <c r="F302" s="125"/>
      <c r="H302" s="126">
        <f t="shared" si="14"/>
        <v>0</v>
      </c>
      <c r="J302" s="4">
        <f t="shared" si="13"/>
        <v>25.305</v>
      </c>
      <c r="K302" s="126">
        <f t="shared" si="12"/>
        <v>0</v>
      </c>
    </row>
    <row r="303" spans="1:11">
      <c r="A303" s="133">
        <v>82104</v>
      </c>
      <c r="B303" s="38" t="s">
        <v>354</v>
      </c>
      <c r="C303" s="39"/>
      <c r="D303" s="39"/>
      <c r="E303" s="125"/>
      <c r="F303" s="125"/>
      <c r="H303" s="126">
        <f t="shared" si="14"/>
        <v>0</v>
      </c>
      <c r="J303" s="4">
        <f t="shared" si="13"/>
        <v>25.305</v>
      </c>
      <c r="K303" s="126">
        <f t="shared" si="12"/>
        <v>0</v>
      </c>
    </row>
    <row r="304" spans="1:11">
      <c r="A304" s="133">
        <v>82105</v>
      </c>
      <c r="B304" s="38" t="s">
        <v>355</v>
      </c>
      <c r="C304" s="39"/>
      <c r="D304" s="39"/>
      <c r="E304" s="125"/>
      <c r="F304" s="125"/>
      <c r="H304" s="126">
        <f t="shared" si="14"/>
        <v>0</v>
      </c>
      <c r="J304" s="4">
        <f t="shared" si="13"/>
        <v>25.305</v>
      </c>
      <c r="K304" s="126">
        <f t="shared" si="12"/>
        <v>0</v>
      </c>
    </row>
    <row r="305" spans="1:11">
      <c r="A305" s="133">
        <v>82106</v>
      </c>
      <c r="B305" s="131" t="s">
        <v>356</v>
      </c>
      <c r="C305" s="39"/>
      <c r="D305" s="39"/>
      <c r="E305" s="125"/>
      <c r="F305" s="125"/>
      <c r="H305" s="126">
        <f t="shared" si="14"/>
        <v>0</v>
      </c>
      <c r="J305" s="4">
        <f t="shared" si="13"/>
        <v>25.305</v>
      </c>
      <c r="K305" s="126">
        <f t="shared" si="12"/>
        <v>0</v>
      </c>
    </row>
    <row r="306" spans="1:11">
      <c r="A306" s="133">
        <v>82107</v>
      </c>
      <c r="B306" s="131" t="s">
        <v>357</v>
      </c>
      <c r="C306" s="39"/>
      <c r="D306" s="39"/>
      <c r="E306" s="125"/>
      <c r="F306" s="125"/>
      <c r="H306" s="126">
        <f t="shared" si="14"/>
        <v>0</v>
      </c>
      <c r="J306" s="4">
        <f t="shared" si="13"/>
        <v>25.305</v>
      </c>
      <c r="K306" s="126">
        <f t="shared" si="12"/>
        <v>0</v>
      </c>
    </row>
    <row r="307" spans="1:11">
      <c r="A307" s="133">
        <v>82108</v>
      </c>
      <c r="B307" s="38" t="s">
        <v>358</v>
      </c>
      <c r="C307" s="39"/>
      <c r="D307" s="39"/>
      <c r="E307" s="125"/>
      <c r="F307" s="125"/>
      <c r="H307" s="126">
        <f t="shared" si="14"/>
        <v>0</v>
      </c>
      <c r="J307" s="4">
        <f t="shared" si="13"/>
        <v>25.305</v>
      </c>
      <c r="K307" s="126">
        <f t="shared" si="12"/>
        <v>0</v>
      </c>
    </row>
    <row r="308" spans="1:11">
      <c r="A308" s="133">
        <v>82201</v>
      </c>
      <c r="B308" s="131" t="s">
        <v>360</v>
      </c>
      <c r="C308" s="39"/>
      <c r="D308" s="39"/>
      <c r="E308" s="125"/>
      <c r="F308" s="125"/>
      <c r="H308" s="126">
        <f t="shared" si="14"/>
        <v>0</v>
      </c>
      <c r="J308" s="4">
        <f t="shared" si="13"/>
        <v>25.305</v>
      </c>
      <c r="K308" s="126">
        <f t="shared" si="12"/>
        <v>0</v>
      </c>
    </row>
    <row r="309" spans="1:11">
      <c r="A309" s="133">
        <v>82202</v>
      </c>
      <c r="B309" s="131" t="s">
        <v>361</v>
      </c>
      <c r="C309" s="39"/>
      <c r="D309" s="39"/>
      <c r="E309" s="125"/>
      <c r="F309" s="125"/>
      <c r="H309" s="126">
        <f t="shared" si="14"/>
        <v>0</v>
      </c>
      <c r="J309" s="4">
        <f t="shared" si="13"/>
        <v>25.305</v>
      </c>
      <c r="K309" s="126">
        <f t="shared" si="12"/>
        <v>0</v>
      </c>
    </row>
    <row r="310" spans="1:11">
      <c r="A310" s="133">
        <v>82203</v>
      </c>
      <c r="B310" s="131" t="s">
        <v>362</v>
      </c>
      <c r="C310" s="39"/>
      <c r="D310" s="39"/>
      <c r="E310" s="125"/>
      <c r="F310" s="125"/>
      <c r="H310" s="126">
        <f t="shared" si="14"/>
        <v>0</v>
      </c>
      <c r="J310" s="4">
        <f t="shared" si="13"/>
        <v>25.305</v>
      </c>
      <c r="K310" s="126">
        <f t="shared" si="12"/>
        <v>0</v>
      </c>
    </row>
    <row r="311" spans="1:11">
      <c r="A311" s="133">
        <v>82204</v>
      </c>
      <c r="B311" s="131" t="s">
        <v>363</v>
      </c>
      <c r="C311" s="39"/>
      <c r="D311" s="39"/>
      <c r="E311" s="125"/>
      <c r="F311" s="125"/>
      <c r="H311" s="126">
        <f t="shared" si="14"/>
        <v>0</v>
      </c>
      <c r="J311" s="4">
        <f t="shared" si="13"/>
        <v>25.305</v>
      </c>
      <c r="K311" s="126">
        <f t="shared" si="12"/>
        <v>0</v>
      </c>
    </row>
    <row r="312" spans="1:11">
      <c r="A312" s="133">
        <v>82205</v>
      </c>
      <c r="B312" s="131" t="s">
        <v>364</v>
      </c>
      <c r="C312" s="39"/>
      <c r="D312" s="39"/>
      <c r="E312" s="125"/>
      <c r="F312" s="125"/>
      <c r="H312" s="126">
        <f t="shared" si="14"/>
        <v>0</v>
      </c>
      <c r="J312" s="4">
        <f t="shared" si="13"/>
        <v>25.305</v>
      </c>
      <c r="K312" s="126">
        <f t="shared" si="12"/>
        <v>0</v>
      </c>
    </row>
    <row r="313" spans="1:11">
      <c r="A313" s="133">
        <v>82600</v>
      </c>
      <c r="B313" s="38" t="s">
        <v>365</v>
      </c>
      <c r="C313" s="39"/>
      <c r="D313" s="39"/>
      <c r="E313" s="125"/>
      <c r="F313" s="125"/>
      <c r="H313" s="126">
        <f t="shared" si="14"/>
        <v>0</v>
      </c>
      <c r="J313" s="4">
        <f t="shared" si="13"/>
        <v>25.305</v>
      </c>
      <c r="K313" s="126">
        <f t="shared" si="12"/>
        <v>0</v>
      </c>
    </row>
    <row r="314" spans="1:11">
      <c r="A314" s="133">
        <v>82601</v>
      </c>
      <c r="B314" s="38" t="s">
        <v>366</v>
      </c>
      <c r="C314" s="39"/>
      <c r="D314" s="39"/>
      <c r="E314" s="125"/>
      <c r="F314" s="125"/>
      <c r="H314" s="126">
        <f t="shared" si="14"/>
        <v>0</v>
      </c>
      <c r="J314" s="4">
        <f t="shared" si="13"/>
        <v>25.305</v>
      </c>
      <c r="K314" s="126">
        <f t="shared" si="12"/>
        <v>0</v>
      </c>
    </row>
    <row r="315" spans="1:11">
      <c r="A315" s="133">
        <v>82602</v>
      </c>
      <c r="B315" s="38" t="s">
        <v>367</v>
      </c>
      <c r="C315" s="39"/>
      <c r="D315" s="39"/>
      <c r="E315" s="125"/>
      <c r="F315" s="125"/>
      <c r="H315" s="126">
        <f t="shared" si="14"/>
        <v>0</v>
      </c>
      <c r="J315" s="4">
        <f t="shared" si="13"/>
        <v>25.305</v>
      </c>
      <c r="K315" s="126">
        <f t="shared" si="12"/>
        <v>0</v>
      </c>
    </row>
    <row r="316" spans="1:11">
      <c r="A316" s="133">
        <v>82603</v>
      </c>
      <c r="B316" s="38" t="s">
        <v>368</v>
      </c>
      <c r="C316" s="39"/>
      <c r="D316" s="39"/>
      <c r="E316" s="125"/>
      <c r="F316" s="125"/>
      <c r="H316" s="126">
        <f t="shared" si="14"/>
        <v>0</v>
      </c>
      <c r="J316" s="4">
        <f t="shared" si="13"/>
        <v>25.305</v>
      </c>
      <c r="K316" s="126">
        <f t="shared" si="12"/>
        <v>0</v>
      </c>
    </row>
    <row r="317" spans="1:11">
      <c r="A317" s="133">
        <v>82604</v>
      </c>
      <c r="B317" s="38" t="s">
        <v>369</v>
      </c>
      <c r="C317" s="39"/>
      <c r="D317" s="39"/>
      <c r="E317" s="125"/>
      <c r="F317" s="125"/>
      <c r="H317" s="126">
        <f t="shared" si="14"/>
        <v>0</v>
      </c>
      <c r="J317" s="4">
        <f t="shared" si="13"/>
        <v>25.305</v>
      </c>
      <c r="K317" s="126">
        <f t="shared" si="12"/>
        <v>0</v>
      </c>
    </row>
    <row r="318" spans="1:11">
      <c r="A318" s="133">
        <v>82605</v>
      </c>
      <c r="B318" s="38" t="s">
        <v>370</v>
      </c>
      <c r="C318" s="39"/>
      <c r="D318" s="39"/>
      <c r="E318" s="125"/>
      <c r="F318" s="125"/>
      <c r="H318" s="126">
        <f t="shared" si="14"/>
        <v>0</v>
      </c>
      <c r="J318" s="4">
        <f t="shared" si="13"/>
        <v>25.305</v>
      </c>
      <c r="K318" s="126">
        <f t="shared" si="12"/>
        <v>0</v>
      </c>
    </row>
    <row r="319" spans="1:11">
      <c r="A319" s="133">
        <v>82606</v>
      </c>
      <c r="B319" s="131" t="s">
        <v>371</v>
      </c>
      <c r="C319" s="39"/>
      <c r="D319" s="39"/>
      <c r="E319" s="125"/>
      <c r="F319" s="125"/>
      <c r="H319" s="126">
        <f t="shared" si="14"/>
        <v>0</v>
      </c>
      <c r="J319" s="4">
        <f t="shared" si="13"/>
        <v>25.305</v>
      </c>
      <c r="K319" s="126">
        <f t="shared" si="12"/>
        <v>0</v>
      </c>
    </row>
    <row r="320" spans="1:11">
      <c r="A320" s="133">
        <v>82607</v>
      </c>
      <c r="B320" s="131" t="s">
        <v>372</v>
      </c>
      <c r="C320" s="39"/>
      <c r="D320" s="39"/>
      <c r="E320" s="125"/>
      <c r="F320" s="125"/>
      <c r="H320" s="126">
        <f t="shared" si="14"/>
        <v>0</v>
      </c>
      <c r="J320" s="4">
        <f t="shared" si="13"/>
        <v>25.305</v>
      </c>
      <c r="K320" s="126">
        <f t="shared" si="12"/>
        <v>0</v>
      </c>
    </row>
    <row r="321" spans="1:11">
      <c r="A321" s="133">
        <v>82700</v>
      </c>
      <c r="B321" s="38" t="s">
        <v>373</v>
      </c>
      <c r="C321" s="39"/>
      <c r="D321" s="39"/>
      <c r="E321" s="125"/>
      <c r="F321" s="125"/>
      <c r="H321" s="126">
        <f t="shared" si="14"/>
        <v>0</v>
      </c>
      <c r="J321" s="4">
        <f t="shared" si="13"/>
        <v>25.305</v>
      </c>
      <c r="K321" s="126">
        <f t="shared" si="12"/>
        <v>0</v>
      </c>
    </row>
    <row r="322" spans="1:11">
      <c r="A322" s="133">
        <v>82701</v>
      </c>
      <c r="B322" s="38" t="s">
        <v>374</v>
      </c>
      <c r="C322" s="39"/>
      <c r="D322" s="39"/>
      <c r="E322" s="125"/>
      <c r="F322" s="125"/>
      <c r="H322" s="126">
        <f t="shared" si="14"/>
        <v>0</v>
      </c>
      <c r="J322" s="4">
        <f t="shared" si="13"/>
        <v>25.305</v>
      </c>
      <c r="K322" s="126">
        <f t="shared" si="12"/>
        <v>0</v>
      </c>
    </row>
    <row r="323" spans="1:11">
      <c r="A323" s="133">
        <v>82702</v>
      </c>
      <c r="B323" s="38" t="s">
        <v>375</v>
      </c>
      <c r="C323" s="39"/>
      <c r="D323" s="39"/>
      <c r="E323" s="125"/>
      <c r="F323" s="125"/>
      <c r="H323" s="126">
        <f t="shared" si="14"/>
        <v>0</v>
      </c>
      <c r="J323" s="4">
        <f t="shared" si="13"/>
        <v>25.305</v>
      </c>
      <c r="K323" s="126">
        <f t="shared" si="12"/>
        <v>0</v>
      </c>
    </row>
    <row r="324" spans="1:11">
      <c r="A324" s="133">
        <v>82703</v>
      </c>
      <c r="B324" s="38" t="s">
        <v>376</v>
      </c>
      <c r="C324" s="39"/>
      <c r="D324" s="39"/>
      <c r="E324" s="125"/>
      <c r="F324" s="125"/>
      <c r="H324" s="126">
        <f t="shared" si="14"/>
        <v>0</v>
      </c>
      <c r="J324" s="4">
        <f t="shared" si="13"/>
        <v>25.305</v>
      </c>
      <c r="K324" s="126">
        <f t="shared" si="12"/>
        <v>0</v>
      </c>
    </row>
    <row r="325" spans="1:11">
      <c r="A325" s="133">
        <v>82704</v>
      </c>
      <c r="B325" s="38" t="s">
        <v>377</v>
      </c>
      <c r="C325" s="39"/>
      <c r="D325" s="39"/>
      <c r="E325" s="125"/>
      <c r="F325" s="125"/>
      <c r="H325" s="126">
        <f t="shared" si="14"/>
        <v>0</v>
      </c>
      <c r="J325" s="4">
        <f t="shared" si="13"/>
        <v>25.305</v>
      </c>
      <c r="K325" s="126">
        <f t="shared" si="12"/>
        <v>0</v>
      </c>
    </row>
    <row r="326" spans="1:11">
      <c r="A326" s="133">
        <v>82705</v>
      </c>
      <c r="B326" s="38" t="s">
        <v>378</v>
      </c>
      <c r="C326" s="39"/>
      <c r="D326" s="39"/>
      <c r="E326" s="125"/>
      <c r="F326" s="125"/>
      <c r="H326" s="126">
        <f t="shared" si="14"/>
        <v>0</v>
      </c>
      <c r="J326" s="4">
        <f t="shared" si="13"/>
        <v>25.305</v>
      </c>
      <c r="K326" s="126">
        <f t="shared" si="12"/>
        <v>0</v>
      </c>
    </row>
    <row r="327" spans="1:11">
      <c r="A327" s="133">
        <v>82706</v>
      </c>
      <c r="B327" s="38" t="s">
        <v>379</v>
      </c>
      <c r="C327" s="39"/>
      <c r="D327" s="39"/>
      <c r="E327" s="125"/>
      <c r="F327" s="125"/>
      <c r="H327" s="126">
        <f t="shared" si="14"/>
        <v>0</v>
      </c>
      <c r="J327" s="4">
        <f t="shared" si="13"/>
        <v>25.305</v>
      </c>
      <c r="K327" s="126">
        <f t="shared" si="12"/>
        <v>0</v>
      </c>
    </row>
    <row r="328" spans="1:11">
      <c r="A328" s="134">
        <v>83006</v>
      </c>
      <c r="B328" s="38" t="s">
        <v>380</v>
      </c>
      <c r="C328" s="39"/>
      <c r="D328" s="39"/>
      <c r="E328" s="125"/>
      <c r="F328" s="125"/>
      <c r="H328" s="126">
        <f t="shared" si="14"/>
        <v>0</v>
      </c>
      <c r="J328" s="4">
        <f t="shared" si="13"/>
        <v>25.305</v>
      </c>
      <c r="K328" s="126">
        <f t="shared" ref="K328:K391" si="15">ROUND(H328*J328,2)</f>
        <v>0</v>
      </c>
    </row>
    <row r="329" spans="1:11">
      <c r="A329" s="133">
        <v>84100</v>
      </c>
      <c r="B329" s="38" t="s">
        <v>381</v>
      </c>
      <c r="C329" s="39"/>
      <c r="D329" s="39"/>
      <c r="E329" s="125"/>
      <c r="F329" s="125"/>
      <c r="H329" s="126">
        <f t="shared" si="14"/>
        <v>0</v>
      </c>
      <c r="J329" s="4">
        <f t="shared" ref="J329:J392" si="16">J328</f>
        <v>25.305</v>
      </c>
      <c r="K329" s="126">
        <f t="shared" si="15"/>
        <v>0</v>
      </c>
    </row>
    <row r="330" spans="1:11">
      <c r="A330" s="133">
        <v>84101</v>
      </c>
      <c r="B330" s="38" t="s">
        <v>382</v>
      </c>
      <c r="C330" s="39"/>
      <c r="D330" s="39"/>
      <c r="E330" s="125"/>
      <c r="F330" s="125"/>
      <c r="H330" s="126">
        <f t="shared" si="14"/>
        <v>0</v>
      </c>
      <c r="J330" s="4">
        <f t="shared" si="16"/>
        <v>25.305</v>
      </c>
      <c r="K330" s="126">
        <f t="shared" si="15"/>
        <v>0</v>
      </c>
    </row>
    <row r="331" spans="1:11">
      <c r="A331" s="133">
        <v>84102</v>
      </c>
      <c r="B331" s="38" t="s">
        <v>383</v>
      </c>
      <c r="C331" s="39"/>
      <c r="D331" s="39"/>
      <c r="E331" s="125"/>
      <c r="F331" s="125"/>
      <c r="H331" s="126">
        <f t="shared" si="14"/>
        <v>0</v>
      </c>
      <c r="J331" s="4">
        <f t="shared" si="16"/>
        <v>25.305</v>
      </c>
      <c r="K331" s="126">
        <f t="shared" si="15"/>
        <v>0</v>
      </c>
    </row>
    <row r="332" spans="1:11">
      <c r="A332" s="133">
        <v>84103</v>
      </c>
      <c r="B332" s="38" t="s">
        <v>384</v>
      </c>
      <c r="C332" s="39"/>
      <c r="D332" s="39"/>
      <c r="E332" s="125"/>
      <c r="F332" s="125"/>
      <c r="H332" s="126">
        <f t="shared" si="14"/>
        <v>0</v>
      </c>
      <c r="J332" s="4">
        <f t="shared" si="16"/>
        <v>25.305</v>
      </c>
      <c r="K332" s="126">
        <f t="shared" si="15"/>
        <v>0</v>
      </c>
    </row>
    <row r="333" spans="1:11">
      <c r="A333" s="133">
        <v>84104</v>
      </c>
      <c r="B333" s="38" t="s">
        <v>385</v>
      </c>
      <c r="C333" s="39"/>
      <c r="D333" s="39"/>
      <c r="E333" s="125"/>
      <c r="F333" s="125"/>
      <c r="H333" s="126">
        <f t="shared" si="14"/>
        <v>0</v>
      </c>
      <c r="J333" s="4">
        <f t="shared" si="16"/>
        <v>25.305</v>
      </c>
      <c r="K333" s="126">
        <f t="shared" si="15"/>
        <v>0</v>
      </c>
    </row>
    <row r="334" spans="1:11">
      <c r="A334" s="133">
        <v>84201</v>
      </c>
      <c r="B334" s="38" t="s">
        <v>343</v>
      </c>
      <c r="C334" s="39"/>
      <c r="D334" s="39"/>
      <c r="E334" s="125"/>
      <c r="F334" s="125"/>
      <c r="H334" s="126">
        <f t="shared" si="14"/>
        <v>0</v>
      </c>
      <c r="J334" s="4">
        <f t="shared" si="16"/>
        <v>25.305</v>
      </c>
      <c r="K334" s="126">
        <f t="shared" si="15"/>
        <v>0</v>
      </c>
    </row>
    <row r="335" spans="1:11">
      <c r="A335" s="133">
        <v>84202</v>
      </c>
      <c r="B335" s="38" t="s">
        <v>344</v>
      </c>
      <c r="C335" s="39"/>
      <c r="D335" s="39"/>
      <c r="E335" s="125"/>
      <c r="F335" s="125"/>
      <c r="H335" s="126">
        <f t="shared" ref="H335:H398" si="17">ROUND(C335-D335+E335-F335,2)</f>
        <v>0</v>
      </c>
      <c r="J335" s="4">
        <f t="shared" si="16"/>
        <v>25.305</v>
      </c>
      <c r="K335" s="126">
        <f t="shared" si="15"/>
        <v>0</v>
      </c>
    </row>
    <row r="336" spans="1:11">
      <c r="A336" s="133">
        <v>84203</v>
      </c>
      <c r="B336" s="38" t="s">
        <v>345</v>
      </c>
      <c r="C336" s="39"/>
      <c r="D336" s="39"/>
      <c r="E336" s="125"/>
      <c r="F336" s="125"/>
      <c r="H336" s="126">
        <f t="shared" si="17"/>
        <v>0</v>
      </c>
      <c r="J336" s="4">
        <f t="shared" si="16"/>
        <v>25.305</v>
      </c>
      <c r="K336" s="126">
        <f t="shared" si="15"/>
        <v>0</v>
      </c>
    </row>
    <row r="337" spans="1:11">
      <c r="A337" s="133">
        <v>84204</v>
      </c>
      <c r="B337" s="38" t="s">
        <v>346</v>
      </c>
      <c r="C337" s="39"/>
      <c r="D337" s="39"/>
      <c r="E337" s="125"/>
      <c r="F337" s="125"/>
      <c r="H337" s="126">
        <f t="shared" si="17"/>
        <v>0</v>
      </c>
      <c r="J337" s="4">
        <f t="shared" si="16"/>
        <v>25.305</v>
      </c>
      <c r="K337" s="126">
        <f t="shared" si="15"/>
        <v>0</v>
      </c>
    </row>
    <row r="338" spans="1:11">
      <c r="A338" s="133">
        <v>84205</v>
      </c>
      <c r="B338" s="38" t="s">
        <v>386</v>
      </c>
      <c r="C338" s="39"/>
      <c r="D338" s="39"/>
      <c r="E338" s="125"/>
      <c r="F338" s="125"/>
      <c r="H338" s="126">
        <f t="shared" si="17"/>
        <v>0</v>
      </c>
      <c r="J338" s="4">
        <f t="shared" si="16"/>
        <v>25.305</v>
      </c>
      <c r="K338" s="126">
        <f t="shared" si="15"/>
        <v>0</v>
      </c>
    </row>
    <row r="339" spans="1:11">
      <c r="A339" s="133">
        <v>84206</v>
      </c>
      <c r="B339" s="38" t="s">
        <v>387</v>
      </c>
      <c r="C339" s="39"/>
      <c r="D339" s="39"/>
      <c r="E339" s="125"/>
      <c r="F339" s="125"/>
      <c r="H339" s="126">
        <f t="shared" si="17"/>
        <v>0</v>
      </c>
      <c r="J339" s="4">
        <f t="shared" si="16"/>
        <v>25.305</v>
      </c>
      <c r="K339" s="126">
        <f t="shared" si="15"/>
        <v>0</v>
      </c>
    </row>
    <row r="340" spans="1:11">
      <c r="A340" s="133">
        <v>84207</v>
      </c>
      <c r="B340" s="38" t="s">
        <v>388</v>
      </c>
      <c r="C340" s="39"/>
      <c r="D340" s="39"/>
      <c r="E340" s="125"/>
      <c r="F340" s="125"/>
      <c r="H340" s="126">
        <f t="shared" si="17"/>
        <v>0</v>
      </c>
      <c r="J340" s="4">
        <f t="shared" si="16"/>
        <v>25.305</v>
      </c>
      <c r="K340" s="126">
        <f t="shared" si="15"/>
        <v>0</v>
      </c>
    </row>
    <row r="341" spans="1:11">
      <c r="A341" s="133">
        <v>84300</v>
      </c>
      <c r="B341" s="38" t="s">
        <v>389</v>
      </c>
      <c r="C341" s="39"/>
      <c r="D341" s="39"/>
      <c r="E341" s="125"/>
      <c r="F341" s="125"/>
      <c r="H341" s="126">
        <f t="shared" si="17"/>
        <v>0</v>
      </c>
      <c r="J341" s="4">
        <f t="shared" si="16"/>
        <v>25.305</v>
      </c>
      <c r="K341" s="126">
        <f t="shared" si="15"/>
        <v>0</v>
      </c>
    </row>
    <row r="342" spans="1:11">
      <c r="A342" s="133">
        <v>85001</v>
      </c>
      <c r="B342" s="131" t="s">
        <v>390</v>
      </c>
      <c r="C342" s="39"/>
      <c r="D342" s="39"/>
      <c r="E342" s="125"/>
      <c r="F342" s="125"/>
      <c r="H342" s="126">
        <f t="shared" si="17"/>
        <v>0</v>
      </c>
      <c r="J342" s="4">
        <f t="shared" si="16"/>
        <v>25.305</v>
      </c>
      <c r="K342" s="126">
        <f t="shared" si="15"/>
        <v>0</v>
      </c>
    </row>
    <row r="343" spans="1:11">
      <c r="A343" s="133">
        <v>85002</v>
      </c>
      <c r="B343" s="131" t="s">
        <v>391</v>
      </c>
      <c r="C343" s="39"/>
      <c r="D343" s="39"/>
      <c r="E343" s="125"/>
      <c r="F343" s="125"/>
      <c r="H343" s="126">
        <f t="shared" si="17"/>
        <v>0</v>
      </c>
      <c r="J343" s="4">
        <f t="shared" si="16"/>
        <v>25.305</v>
      </c>
      <c r="K343" s="126">
        <f t="shared" si="15"/>
        <v>0</v>
      </c>
    </row>
    <row r="344" spans="1:11">
      <c r="A344" s="133">
        <v>91001</v>
      </c>
      <c r="B344" s="38" t="s">
        <v>400</v>
      </c>
      <c r="C344" s="39">
        <v>829437.64</v>
      </c>
      <c r="D344" s="39"/>
      <c r="E344" s="125"/>
      <c r="F344" s="125"/>
      <c r="H344" s="126">
        <f t="shared" si="17"/>
        <v>829437.64</v>
      </c>
      <c r="J344" s="4">
        <f t="shared" si="16"/>
        <v>25.305</v>
      </c>
      <c r="K344" s="126">
        <f t="shared" si="15"/>
        <v>20988919.48</v>
      </c>
    </row>
    <row r="345" spans="1:11">
      <c r="A345" s="133">
        <v>91002</v>
      </c>
      <c r="B345" s="38" t="s">
        <v>401</v>
      </c>
      <c r="C345" s="39">
        <v>84502.35</v>
      </c>
      <c r="D345" s="39"/>
      <c r="E345" s="125"/>
      <c r="F345" s="125"/>
      <c r="H345" s="126">
        <f t="shared" si="17"/>
        <v>84502.35</v>
      </c>
      <c r="J345" s="4">
        <f t="shared" si="16"/>
        <v>25.305</v>
      </c>
      <c r="K345" s="126">
        <f t="shared" si="15"/>
        <v>2138331.9700000002</v>
      </c>
    </row>
    <row r="346" spans="1:11">
      <c r="A346" s="133">
        <v>91003</v>
      </c>
      <c r="B346" s="38" t="s">
        <v>402</v>
      </c>
      <c r="C346" s="39">
        <v>24850</v>
      </c>
      <c r="D346" s="39"/>
      <c r="E346" s="125"/>
      <c r="F346" s="125"/>
      <c r="H346" s="126">
        <f t="shared" si="17"/>
        <v>24850</v>
      </c>
      <c r="J346" s="4">
        <f t="shared" si="16"/>
        <v>25.305</v>
      </c>
      <c r="K346" s="126">
        <f t="shared" si="15"/>
        <v>628829.25</v>
      </c>
    </row>
    <row r="347" spans="1:11">
      <c r="A347" s="133">
        <v>91004</v>
      </c>
      <c r="B347" s="131" t="s">
        <v>403</v>
      </c>
      <c r="C347" s="39">
        <v>6958.42</v>
      </c>
      <c r="D347" s="39"/>
      <c r="E347" s="125"/>
      <c r="F347" s="125"/>
      <c r="H347" s="126">
        <f t="shared" si="17"/>
        <v>6958.42</v>
      </c>
      <c r="J347" s="4">
        <f t="shared" si="16"/>
        <v>25.305</v>
      </c>
      <c r="K347" s="126">
        <f t="shared" si="15"/>
        <v>176082.82</v>
      </c>
    </row>
    <row r="348" spans="1:11">
      <c r="A348" s="133">
        <v>91005</v>
      </c>
      <c r="B348" s="131" t="s">
        <v>404</v>
      </c>
      <c r="C348" s="39"/>
      <c r="D348" s="39"/>
      <c r="E348" s="125"/>
      <c r="F348" s="125"/>
      <c r="H348" s="126">
        <f t="shared" si="17"/>
        <v>0</v>
      </c>
      <c r="J348" s="4">
        <f t="shared" si="16"/>
        <v>25.305</v>
      </c>
      <c r="K348" s="126">
        <f t="shared" si="15"/>
        <v>0</v>
      </c>
    </row>
    <row r="349" spans="1:11">
      <c r="A349" s="133">
        <v>91006</v>
      </c>
      <c r="B349" s="131" t="s">
        <v>405</v>
      </c>
      <c r="C349" s="39">
        <v>11064.16</v>
      </c>
      <c r="D349" s="39"/>
      <c r="E349" s="125"/>
      <c r="F349" s="125"/>
      <c r="H349" s="126">
        <f t="shared" si="17"/>
        <v>11064.16</v>
      </c>
      <c r="J349" s="4">
        <f t="shared" si="16"/>
        <v>25.305</v>
      </c>
      <c r="K349" s="126">
        <f t="shared" si="15"/>
        <v>279978.57</v>
      </c>
    </row>
    <row r="350" spans="1:11">
      <c r="A350" s="133">
        <v>91007</v>
      </c>
      <c r="B350" s="131" t="s">
        <v>406</v>
      </c>
      <c r="C350" s="39">
        <v>13636.59</v>
      </c>
      <c r="D350" s="39"/>
      <c r="E350" s="125"/>
      <c r="F350" s="125"/>
      <c r="H350" s="126">
        <f t="shared" si="17"/>
        <v>13636.59</v>
      </c>
      <c r="J350" s="4">
        <f t="shared" si="16"/>
        <v>25.305</v>
      </c>
      <c r="K350" s="126">
        <f t="shared" si="15"/>
        <v>345073.91</v>
      </c>
    </row>
    <row r="351" spans="1:11">
      <c r="A351" s="133">
        <v>91008</v>
      </c>
      <c r="B351" s="131" t="s">
        <v>407</v>
      </c>
      <c r="C351" s="39">
        <v>6122.85</v>
      </c>
      <c r="D351" s="39"/>
      <c r="E351" s="125"/>
      <c r="F351" s="125"/>
      <c r="H351" s="126">
        <f t="shared" si="17"/>
        <v>6122.85</v>
      </c>
      <c r="J351" s="4">
        <f t="shared" si="16"/>
        <v>25.305</v>
      </c>
      <c r="K351" s="126">
        <f t="shared" si="15"/>
        <v>154938.72</v>
      </c>
    </row>
    <row r="352" spans="1:11">
      <c r="A352" s="133">
        <v>91009</v>
      </c>
      <c r="B352" s="131" t="s">
        <v>408</v>
      </c>
      <c r="C352" s="39"/>
      <c r="D352" s="39"/>
      <c r="E352" s="125"/>
      <c r="F352" s="125"/>
      <c r="H352" s="126">
        <f t="shared" si="17"/>
        <v>0</v>
      </c>
      <c r="J352" s="4">
        <f t="shared" si="16"/>
        <v>25.305</v>
      </c>
      <c r="K352" s="126">
        <f t="shared" si="15"/>
        <v>0</v>
      </c>
    </row>
    <row r="353" spans="1:11">
      <c r="A353" s="133">
        <v>91010</v>
      </c>
      <c r="B353" s="131" t="s">
        <v>487</v>
      </c>
      <c r="C353" s="39">
        <v>1521.61</v>
      </c>
      <c r="D353" s="39"/>
      <c r="E353" s="125"/>
      <c r="F353" s="125"/>
      <c r="H353" s="126">
        <f t="shared" si="17"/>
        <v>1521.61</v>
      </c>
      <c r="J353" s="4">
        <f t="shared" si="16"/>
        <v>25.305</v>
      </c>
      <c r="K353" s="126">
        <f t="shared" si="15"/>
        <v>38504.339999999997</v>
      </c>
    </row>
    <row r="354" spans="1:11">
      <c r="A354" s="133">
        <v>91011</v>
      </c>
      <c r="B354" s="131" t="s">
        <v>410</v>
      </c>
      <c r="C354" s="39"/>
      <c r="D354" s="39"/>
      <c r="E354" s="125"/>
      <c r="F354" s="125"/>
      <c r="H354" s="126">
        <f t="shared" si="17"/>
        <v>0</v>
      </c>
      <c r="J354" s="4">
        <f t="shared" si="16"/>
        <v>25.305</v>
      </c>
      <c r="K354" s="126">
        <f t="shared" si="15"/>
        <v>0</v>
      </c>
    </row>
    <row r="355" spans="1:11">
      <c r="A355" s="133">
        <v>91012</v>
      </c>
      <c r="B355" s="38" t="s">
        <v>252</v>
      </c>
      <c r="C355" s="39"/>
      <c r="D355" s="39"/>
      <c r="E355" s="125"/>
      <c r="F355" s="125"/>
      <c r="H355" s="126">
        <f t="shared" si="17"/>
        <v>0</v>
      </c>
      <c r="J355" s="4">
        <f t="shared" si="16"/>
        <v>25.305</v>
      </c>
      <c r="K355" s="126">
        <f t="shared" si="15"/>
        <v>0</v>
      </c>
    </row>
    <row r="356" spans="1:11">
      <c r="A356" s="37">
        <v>91013</v>
      </c>
      <c r="B356" s="138" t="s">
        <v>411</v>
      </c>
      <c r="C356" s="39"/>
      <c r="D356" s="39"/>
      <c r="E356" s="125"/>
      <c r="F356" s="125"/>
      <c r="H356" s="126">
        <f t="shared" si="17"/>
        <v>0</v>
      </c>
      <c r="J356" s="4">
        <f t="shared" si="16"/>
        <v>25.305</v>
      </c>
      <c r="K356" s="126">
        <f t="shared" si="15"/>
        <v>0</v>
      </c>
    </row>
    <row r="357" spans="1:11">
      <c r="A357" s="133">
        <v>91200</v>
      </c>
      <c r="B357" s="131" t="s">
        <v>412</v>
      </c>
      <c r="C357" s="39">
        <v>72179</v>
      </c>
      <c r="D357" s="39"/>
      <c r="E357" s="125"/>
      <c r="F357" s="125"/>
      <c r="H357" s="126">
        <f t="shared" si="17"/>
        <v>72179</v>
      </c>
      <c r="J357" s="4">
        <f t="shared" si="16"/>
        <v>25.305</v>
      </c>
      <c r="K357" s="126">
        <f t="shared" si="15"/>
        <v>1826489.6</v>
      </c>
    </row>
    <row r="358" spans="1:11">
      <c r="A358" s="133">
        <v>91201</v>
      </c>
      <c r="B358" s="131" t="s">
        <v>413</v>
      </c>
      <c r="C358" s="39">
        <v>1042</v>
      </c>
      <c r="D358" s="39"/>
      <c r="E358" s="125"/>
      <c r="F358" s="125"/>
      <c r="H358" s="126">
        <f t="shared" si="17"/>
        <v>1042</v>
      </c>
      <c r="J358" s="4">
        <f t="shared" si="16"/>
        <v>25.305</v>
      </c>
      <c r="K358" s="126">
        <f t="shared" si="15"/>
        <v>26367.81</v>
      </c>
    </row>
    <row r="359" spans="1:11">
      <c r="A359" s="133">
        <v>91202</v>
      </c>
      <c r="B359" s="131" t="s">
        <v>414</v>
      </c>
      <c r="C359" s="39">
        <v>8350</v>
      </c>
      <c r="D359" s="39"/>
      <c r="E359" s="125"/>
      <c r="F359" s="125"/>
      <c r="H359" s="126">
        <f t="shared" si="17"/>
        <v>8350</v>
      </c>
      <c r="J359" s="4">
        <f t="shared" si="16"/>
        <v>25.305</v>
      </c>
      <c r="K359" s="126">
        <f t="shared" si="15"/>
        <v>211296.75</v>
      </c>
    </row>
    <row r="360" spans="1:11">
      <c r="A360" s="133">
        <v>92001</v>
      </c>
      <c r="B360" s="131" t="s">
        <v>415</v>
      </c>
      <c r="C360" s="39"/>
      <c r="D360" s="39"/>
      <c r="E360" s="125"/>
      <c r="F360" s="125"/>
      <c r="H360" s="126">
        <f t="shared" si="17"/>
        <v>0</v>
      </c>
      <c r="J360" s="4">
        <f t="shared" si="16"/>
        <v>25.305</v>
      </c>
      <c r="K360" s="126">
        <f t="shared" si="15"/>
        <v>0</v>
      </c>
    </row>
    <row r="361" spans="1:11">
      <c r="A361" s="133">
        <v>92002</v>
      </c>
      <c r="B361" s="131" t="s">
        <v>416</v>
      </c>
      <c r="C361" s="39"/>
      <c r="D361" s="39"/>
      <c r="E361" s="125"/>
      <c r="F361" s="125"/>
      <c r="H361" s="126">
        <f t="shared" si="17"/>
        <v>0</v>
      </c>
      <c r="J361" s="4">
        <f t="shared" si="16"/>
        <v>25.305</v>
      </c>
      <c r="K361" s="126">
        <f t="shared" si="15"/>
        <v>0</v>
      </c>
    </row>
    <row r="362" spans="1:11">
      <c r="A362" s="133">
        <v>92003</v>
      </c>
      <c r="B362" s="131" t="s">
        <v>417</v>
      </c>
      <c r="C362" s="39"/>
      <c r="D362" s="39"/>
      <c r="E362" s="125"/>
      <c r="F362" s="125"/>
      <c r="H362" s="126">
        <f t="shared" si="17"/>
        <v>0</v>
      </c>
      <c r="J362" s="4">
        <f t="shared" si="16"/>
        <v>25.305</v>
      </c>
      <c r="K362" s="126">
        <f t="shared" si="15"/>
        <v>0</v>
      </c>
    </row>
    <row r="363" spans="1:11">
      <c r="A363" s="133">
        <v>92004</v>
      </c>
      <c r="B363" s="131" t="s">
        <v>418</v>
      </c>
      <c r="C363" s="39"/>
      <c r="D363" s="39"/>
      <c r="E363" s="125"/>
      <c r="F363" s="125"/>
      <c r="H363" s="126">
        <f t="shared" si="17"/>
        <v>0</v>
      </c>
      <c r="J363" s="4">
        <f t="shared" si="16"/>
        <v>25.305</v>
      </c>
      <c r="K363" s="126">
        <f t="shared" si="15"/>
        <v>0</v>
      </c>
    </row>
    <row r="364" spans="1:11">
      <c r="A364" s="133">
        <v>92005</v>
      </c>
      <c r="B364" s="131" t="s">
        <v>419</v>
      </c>
      <c r="C364" s="39"/>
      <c r="D364" s="39"/>
      <c r="E364" s="125"/>
      <c r="F364" s="125"/>
      <c r="H364" s="126">
        <f t="shared" si="17"/>
        <v>0</v>
      </c>
      <c r="J364" s="4">
        <f t="shared" si="16"/>
        <v>25.305</v>
      </c>
      <c r="K364" s="126">
        <f t="shared" si="15"/>
        <v>0</v>
      </c>
    </row>
    <row r="365" spans="1:11">
      <c r="A365" s="133">
        <v>92006</v>
      </c>
      <c r="B365" s="131" t="s">
        <v>420</v>
      </c>
      <c r="C365" s="39"/>
      <c r="D365" s="39"/>
      <c r="E365" s="125"/>
      <c r="F365" s="125"/>
      <c r="H365" s="126">
        <f t="shared" si="17"/>
        <v>0</v>
      </c>
      <c r="J365" s="4">
        <f t="shared" si="16"/>
        <v>25.305</v>
      </c>
      <c r="K365" s="126">
        <f t="shared" si="15"/>
        <v>0</v>
      </c>
    </row>
    <row r="366" spans="1:11">
      <c r="A366" s="133">
        <v>92007</v>
      </c>
      <c r="B366" s="131" t="s">
        <v>421</v>
      </c>
      <c r="C366" s="39"/>
      <c r="D366" s="39"/>
      <c r="E366" s="125"/>
      <c r="F366" s="125"/>
      <c r="H366" s="126">
        <f t="shared" si="17"/>
        <v>0</v>
      </c>
      <c r="J366" s="4">
        <f t="shared" si="16"/>
        <v>25.305</v>
      </c>
      <c r="K366" s="126">
        <f t="shared" si="15"/>
        <v>0</v>
      </c>
    </row>
    <row r="367" spans="1:11">
      <c r="A367" s="133">
        <v>92008</v>
      </c>
      <c r="B367" s="131" t="s">
        <v>422</v>
      </c>
      <c r="C367" s="39"/>
      <c r="D367" s="39"/>
      <c r="E367" s="125"/>
      <c r="F367" s="125"/>
      <c r="H367" s="126">
        <f t="shared" si="17"/>
        <v>0</v>
      </c>
      <c r="J367" s="4">
        <f t="shared" si="16"/>
        <v>25.305</v>
      </c>
      <c r="K367" s="126">
        <f t="shared" si="15"/>
        <v>0</v>
      </c>
    </row>
    <row r="368" spans="1:11">
      <c r="A368" s="141">
        <v>92009</v>
      </c>
      <c r="B368" s="38" t="s">
        <v>423</v>
      </c>
      <c r="C368" s="39"/>
      <c r="D368" s="39"/>
      <c r="E368" s="125"/>
      <c r="F368" s="125"/>
      <c r="H368" s="126">
        <f t="shared" si="17"/>
        <v>0</v>
      </c>
      <c r="J368" s="4">
        <f t="shared" si="16"/>
        <v>25.305</v>
      </c>
      <c r="K368" s="126">
        <f t="shared" si="15"/>
        <v>0</v>
      </c>
    </row>
    <row r="369" spans="1:11">
      <c r="A369" s="133">
        <v>93001</v>
      </c>
      <c r="B369" s="131" t="s">
        <v>424</v>
      </c>
      <c r="C369" s="39">
        <v>7484.2</v>
      </c>
      <c r="D369" s="39"/>
      <c r="E369" s="125"/>
      <c r="F369" s="125"/>
      <c r="H369" s="126">
        <f t="shared" si="17"/>
        <v>7484.2</v>
      </c>
      <c r="J369" s="4">
        <f t="shared" si="16"/>
        <v>25.305</v>
      </c>
      <c r="K369" s="126">
        <f t="shared" si="15"/>
        <v>189387.68</v>
      </c>
    </row>
    <row r="370" spans="1:11">
      <c r="A370" s="133">
        <v>93002</v>
      </c>
      <c r="B370" s="131" t="s">
        <v>425</v>
      </c>
      <c r="C370" s="39">
        <v>2199.33</v>
      </c>
      <c r="D370" s="39"/>
      <c r="E370" s="125"/>
      <c r="F370" s="125"/>
      <c r="H370" s="126">
        <f t="shared" si="17"/>
        <v>2199.33</v>
      </c>
      <c r="J370" s="4">
        <f t="shared" si="16"/>
        <v>25.305</v>
      </c>
      <c r="K370" s="126">
        <f t="shared" si="15"/>
        <v>55654.05</v>
      </c>
    </row>
    <row r="371" spans="1:11">
      <c r="A371" s="133">
        <v>93003</v>
      </c>
      <c r="B371" s="131" t="s">
        <v>426</v>
      </c>
      <c r="C371" s="39">
        <v>2.08</v>
      </c>
      <c r="D371" s="39"/>
      <c r="E371" s="125"/>
      <c r="F371" s="125"/>
      <c r="H371" s="126">
        <f t="shared" si="17"/>
        <v>2.08</v>
      </c>
      <c r="J371" s="4">
        <f t="shared" si="16"/>
        <v>25.305</v>
      </c>
      <c r="K371" s="126">
        <f t="shared" si="15"/>
        <v>52.63</v>
      </c>
    </row>
    <row r="372" spans="1:11">
      <c r="A372" s="133">
        <v>93004</v>
      </c>
      <c r="B372" s="131" t="s">
        <v>427</v>
      </c>
      <c r="C372" s="39">
        <v>1152</v>
      </c>
      <c r="D372" s="39"/>
      <c r="E372" s="125"/>
      <c r="F372" s="125"/>
      <c r="H372" s="126">
        <f t="shared" si="17"/>
        <v>1152</v>
      </c>
      <c r="J372" s="4">
        <f t="shared" si="16"/>
        <v>25.305</v>
      </c>
      <c r="K372" s="126">
        <f t="shared" si="15"/>
        <v>29151.360000000001</v>
      </c>
    </row>
    <row r="373" spans="1:11">
      <c r="A373" s="133">
        <v>93005</v>
      </c>
      <c r="B373" s="131" t="s">
        <v>428</v>
      </c>
      <c r="C373" s="39">
        <v>994.72</v>
      </c>
      <c r="D373" s="39"/>
      <c r="E373" s="125"/>
      <c r="F373" s="125"/>
      <c r="H373" s="126">
        <f t="shared" si="17"/>
        <v>994.72</v>
      </c>
      <c r="J373" s="4">
        <f t="shared" si="16"/>
        <v>25.305</v>
      </c>
      <c r="K373" s="126">
        <f t="shared" si="15"/>
        <v>25171.39</v>
      </c>
    </row>
    <row r="374" spans="1:11">
      <c r="A374" s="136">
        <v>94001</v>
      </c>
      <c r="B374" s="137" t="s">
        <v>429</v>
      </c>
      <c r="C374" s="129">
        <v>53885.01</v>
      </c>
      <c r="D374" s="129"/>
      <c r="E374" s="129"/>
      <c r="F374" s="129">
        <v>4082.4</v>
      </c>
      <c r="G374" s="130"/>
      <c r="H374" s="130">
        <f t="shared" si="17"/>
        <v>49802.61</v>
      </c>
      <c r="J374" s="4">
        <f t="shared" si="16"/>
        <v>25.305</v>
      </c>
      <c r="K374" s="130">
        <f t="shared" si="15"/>
        <v>1260255.05</v>
      </c>
    </row>
    <row r="375" spans="1:11">
      <c r="A375" s="133">
        <v>94002</v>
      </c>
      <c r="B375" s="131" t="s">
        <v>430</v>
      </c>
      <c r="C375" s="39"/>
      <c r="D375" s="39"/>
      <c r="E375" s="125"/>
      <c r="F375" s="125"/>
      <c r="H375" s="126">
        <f t="shared" si="17"/>
        <v>0</v>
      </c>
      <c r="J375" s="4">
        <f t="shared" si="16"/>
        <v>25.305</v>
      </c>
      <c r="K375" s="126">
        <f t="shared" si="15"/>
        <v>0</v>
      </c>
    </row>
    <row r="376" spans="1:11">
      <c r="A376" s="133">
        <v>94003</v>
      </c>
      <c r="B376" s="131" t="s">
        <v>431</v>
      </c>
      <c r="C376" s="39">
        <v>3650</v>
      </c>
      <c r="D376" s="39"/>
      <c r="E376" s="125"/>
      <c r="F376" s="125"/>
      <c r="H376" s="126">
        <f t="shared" si="17"/>
        <v>3650</v>
      </c>
      <c r="J376" s="4">
        <f t="shared" si="16"/>
        <v>25.305</v>
      </c>
      <c r="K376" s="126">
        <f t="shared" si="15"/>
        <v>92363.25</v>
      </c>
    </row>
    <row r="377" spans="1:11">
      <c r="A377" s="133">
        <v>94004</v>
      </c>
      <c r="B377" s="131" t="s">
        <v>432</v>
      </c>
      <c r="C377" s="39">
        <v>2091.1</v>
      </c>
      <c r="D377" s="39"/>
      <c r="E377" s="125"/>
      <c r="F377" s="125"/>
      <c r="H377" s="126">
        <f t="shared" si="17"/>
        <v>2091.1</v>
      </c>
      <c r="J377" s="4">
        <f t="shared" si="16"/>
        <v>25.305</v>
      </c>
      <c r="K377" s="126">
        <f t="shared" si="15"/>
        <v>52915.29</v>
      </c>
    </row>
    <row r="378" spans="1:11">
      <c r="A378" s="133">
        <v>94005</v>
      </c>
      <c r="B378" s="131" t="s">
        <v>433</v>
      </c>
      <c r="C378" s="39">
        <v>2182.5</v>
      </c>
      <c r="D378" s="39"/>
      <c r="E378" s="125"/>
      <c r="F378" s="125"/>
      <c r="H378" s="126">
        <f t="shared" si="17"/>
        <v>2182.5</v>
      </c>
      <c r="J378" s="4">
        <f t="shared" si="16"/>
        <v>25.305</v>
      </c>
      <c r="K378" s="126">
        <f t="shared" si="15"/>
        <v>55228.160000000003</v>
      </c>
    </row>
    <row r="379" spans="1:11">
      <c r="A379" s="133">
        <v>94006</v>
      </c>
      <c r="B379" s="131" t="s">
        <v>434</v>
      </c>
      <c r="C379" s="39">
        <v>1874.95</v>
      </c>
      <c r="D379" s="39"/>
      <c r="E379" s="125"/>
      <c r="F379" s="125"/>
      <c r="H379" s="126">
        <f t="shared" si="17"/>
        <v>1874.95</v>
      </c>
      <c r="J379" s="4">
        <f t="shared" si="16"/>
        <v>25.305</v>
      </c>
      <c r="K379" s="126">
        <f t="shared" si="15"/>
        <v>47445.61</v>
      </c>
    </row>
    <row r="380" spans="1:11">
      <c r="A380" s="133">
        <v>94007</v>
      </c>
      <c r="B380" s="131" t="s">
        <v>435</v>
      </c>
      <c r="C380" s="39">
        <v>4643.63</v>
      </c>
      <c r="D380" s="39"/>
      <c r="E380" s="125"/>
      <c r="F380" s="125"/>
      <c r="H380" s="126">
        <f t="shared" si="17"/>
        <v>4643.63</v>
      </c>
      <c r="J380" s="4">
        <f t="shared" si="16"/>
        <v>25.305</v>
      </c>
      <c r="K380" s="126">
        <f t="shared" si="15"/>
        <v>117507.06</v>
      </c>
    </row>
    <row r="381" spans="1:11">
      <c r="A381" s="133">
        <v>94008</v>
      </c>
      <c r="B381" s="131" t="s">
        <v>436</v>
      </c>
      <c r="C381" s="39">
        <v>3950</v>
      </c>
      <c r="D381" s="39"/>
      <c r="E381" s="125"/>
      <c r="F381" s="125"/>
      <c r="H381" s="126">
        <f t="shared" si="17"/>
        <v>3950</v>
      </c>
      <c r="J381" s="4">
        <f t="shared" si="16"/>
        <v>25.305</v>
      </c>
      <c r="K381" s="126">
        <f t="shared" si="15"/>
        <v>99954.75</v>
      </c>
    </row>
    <row r="382" spans="1:11">
      <c r="A382" s="133">
        <v>94009</v>
      </c>
      <c r="B382" s="131" t="s">
        <v>437</v>
      </c>
      <c r="C382" s="39">
        <v>22</v>
      </c>
      <c r="D382" s="39"/>
      <c r="E382" s="125"/>
      <c r="F382" s="125"/>
      <c r="H382" s="126">
        <f t="shared" si="17"/>
        <v>22</v>
      </c>
      <c r="J382" s="4">
        <f t="shared" si="16"/>
        <v>25.305</v>
      </c>
      <c r="K382" s="126">
        <f t="shared" si="15"/>
        <v>556.71</v>
      </c>
    </row>
    <row r="383" spans="1:11">
      <c r="A383" s="133">
        <v>94010</v>
      </c>
      <c r="B383" s="131" t="s">
        <v>438</v>
      </c>
      <c r="C383" s="39">
        <v>3094.16</v>
      </c>
      <c r="D383" s="39"/>
      <c r="E383" s="125"/>
      <c r="F383" s="125"/>
      <c r="H383" s="126">
        <f t="shared" si="17"/>
        <v>3094.16</v>
      </c>
      <c r="J383" s="4">
        <f t="shared" si="16"/>
        <v>25.305</v>
      </c>
      <c r="K383" s="126">
        <f t="shared" si="15"/>
        <v>78297.72</v>
      </c>
    </row>
    <row r="384" spans="1:11">
      <c r="A384" s="133">
        <v>94011</v>
      </c>
      <c r="B384" s="131" t="s">
        <v>439</v>
      </c>
      <c r="C384" s="39">
        <v>372.9</v>
      </c>
      <c r="D384" s="39"/>
      <c r="E384" s="125"/>
      <c r="F384" s="125"/>
      <c r="H384" s="126">
        <f t="shared" si="17"/>
        <v>372.9</v>
      </c>
      <c r="J384" s="4">
        <f t="shared" si="16"/>
        <v>25.305</v>
      </c>
      <c r="K384" s="126">
        <f t="shared" si="15"/>
        <v>9436.23</v>
      </c>
    </row>
    <row r="385" spans="1:11">
      <c r="A385" s="133">
        <v>94012</v>
      </c>
      <c r="B385" s="131" t="s">
        <v>440</v>
      </c>
      <c r="C385" s="39">
        <v>10369.99</v>
      </c>
      <c r="D385" s="39"/>
      <c r="E385" s="125"/>
      <c r="F385" s="125"/>
      <c r="H385" s="126">
        <f t="shared" si="17"/>
        <v>10369.99</v>
      </c>
      <c r="J385" s="4">
        <f t="shared" si="16"/>
        <v>25.305</v>
      </c>
      <c r="K385" s="126">
        <f t="shared" si="15"/>
        <v>262412.59999999998</v>
      </c>
    </row>
    <row r="386" spans="1:11">
      <c r="A386" s="133">
        <v>94013</v>
      </c>
      <c r="B386" s="131" t="s">
        <v>441</v>
      </c>
      <c r="C386" s="39"/>
      <c r="D386" s="39"/>
      <c r="E386" s="125"/>
      <c r="F386" s="125"/>
      <c r="H386" s="126">
        <f t="shared" si="17"/>
        <v>0</v>
      </c>
      <c r="J386" s="4">
        <f t="shared" si="16"/>
        <v>25.305</v>
      </c>
      <c r="K386" s="126">
        <f t="shared" si="15"/>
        <v>0</v>
      </c>
    </row>
    <row r="387" spans="1:11">
      <c r="A387" s="136">
        <v>94014</v>
      </c>
      <c r="B387" s="137" t="s">
        <v>465</v>
      </c>
      <c r="C387" s="129"/>
      <c r="D387" s="129"/>
      <c r="E387" s="129"/>
      <c r="F387" s="129"/>
      <c r="G387" s="130"/>
      <c r="H387" s="130">
        <f t="shared" si="17"/>
        <v>0</v>
      </c>
      <c r="J387" s="4">
        <f t="shared" si="16"/>
        <v>25.305</v>
      </c>
      <c r="K387" s="130">
        <f t="shared" si="15"/>
        <v>0</v>
      </c>
    </row>
    <row r="388" spans="1:11">
      <c r="A388" s="133">
        <v>94015</v>
      </c>
      <c r="B388" s="131" t="s">
        <v>466</v>
      </c>
      <c r="C388" s="39"/>
      <c r="D388" s="39"/>
      <c r="E388" s="125"/>
      <c r="F388" s="125"/>
      <c r="H388" s="126">
        <f t="shared" si="17"/>
        <v>0</v>
      </c>
      <c r="J388" s="4">
        <f t="shared" si="16"/>
        <v>25.305</v>
      </c>
      <c r="K388" s="126">
        <f t="shared" si="15"/>
        <v>0</v>
      </c>
    </row>
    <row r="389" spans="1:11">
      <c r="A389" s="136">
        <v>94016</v>
      </c>
      <c r="B389" s="137" t="s">
        <v>442</v>
      </c>
      <c r="C389" s="129">
        <v>81267.289999999994</v>
      </c>
      <c r="D389" s="129"/>
      <c r="E389" s="129">
        <v>5799.63</v>
      </c>
      <c r="F389" s="129"/>
      <c r="G389" s="130"/>
      <c r="H389" s="130">
        <f t="shared" si="17"/>
        <v>87066.92</v>
      </c>
      <c r="J389" s="4">
        <f t="shared" si="16"/>
        <v>25.305</v>
      </c>
      <c r="K389" s="130">
        <f t="shared" si="15"/>
        <v>2203228.41</v>
      </c>
    </row>
    <row r="390" spans="1:11">
      <c r="A390" s="133">
        <v>94017</v>
      </c>
      <c r="B390" s="131" t="s">
        <v>443</v>
      </c>
      <c r="C390" s="39"/>
      <c r="D390" s="39"/>
      <c r="E390" s="125"/>
      <c r="F390" s="125"/>
      <c r="H390" s="126">
        <f t="shared" si="17"/>
        <v>0</v>
      </c>
      <c r="J390" s="4">
        <f t="shared" si="16"/>
        <v>25.305</v>
      </c>
      <c r="K390" s="126">
        <f t="shared" si="15"/>
        <v>0</v>
      </c>
    </row>
    <row r="391" spans="1:11">
      <c r="A391" s="133">
        <v>94018</v>
      </c>
      <c r="B391" s="131" t="s">
        <v>444</v>
      </c>
      <c r="C391" s="39">
        <v>494</v>
      </c>
      <c r="D391" s="39"/>
      <c r="E391" s="125"/>
      <c r="F391" s="125"/>
      <c r="H391" s="126">
        <f t="shared" si="17"/>
        <v>494</v>
      </c>
      <c r="J391" s="4">
        <f t="shared" si="16"/>
        <v>25.305</v>
      </c>
      <c r="K391" s="126">
        <f t="shared" si="15"/>
        <v>12500.67</v>
      </c>
    </row>
    <row r="392" spans="1:11">
      <c r="A392" s="133">
        <v>94019</v>
      </c>
      <c r="B392" s="131" t="s">
        <v>417</v>
      </c>
      <c r="C392" s="39">
        <v>19097.68</v>
      </c>
      <c r="D392" s="39"/>
      <c r="E392" s="125"/>
      <c r="F392" s="125"/>
      <c r="H392" s="126">
        <f t="shared" si="17"/>
        <v>19097.68</v>
      </c>
      <c r="J392" s="4">
        <f t="shared" si="16"/>
        <v>25.305</v>
      </c>
      <c r="K392" s="126">
        <f t="shared" ref="K392:K428" si="18">ROUND(H392*J392,2)</f>
        <v>483266.79</v>
      </c>
    </row>
    <row r="393" spans="1:11">
      <c r="A393" s="133">
        <v>94020</v>
      </c>
      <c r="B393" s="38" t="s">
        <v>384</v>
      </c>
      <c r="C393" s="39"/>
      <c r="D393" s="39"/>
      <c r="E393" s="125"/>
      <c r="F393" s="125"/>
      <c r="H393" s="126">
        <f t="shared" si="17"/>
        <v>0</v>
      </c>
      <c r="J393" s="4">
        <f t="shared" ref="J393:J428" si="19">J392</f>
        <v>25.305</v>
      </c>
      <c r="K393" s="126">
        <f t="shared" si="18"/>
        <v>0</v>
      </c>
    </row>
    <row r="394" spans="1:11">
      <c r="A394" s="133">
        <v>94021</v>
      </c>
      <c r="B394" s="131" t="s">
        <v>445</v>
      </c>
      <c r="C394" s="39"/>
      <c r="D394" s="39"/>
      <c r="E394" s="125"/>
      <c r="F394" s="125"/>
      <c r="H394" s="126">
        <f t="shared" si="17"/>
        <v>0</v>
      </c>
      <c r="J394" s="4">
        <f t="shared" si="19"/>
        <v>25.305</v>
      </c>
      <c r="K394" s="126">
        <f t="shared" si="18"/>
        <v>0</v>
      </c>
    </row>
    <row r="395" spans="1:11">
      <c r="A395" s="133">
        <v>94022</v>
      </c>
      <c r="B395" s="131" t="s">
        <v>446</v>
      </c>
      <c r="C395" s="39">
        <v>51563.4</v>
      </c>
      <c r="D395" s="39"/>
      <c r="E395" s="125"/>
      <c r="F395" s="125"/>
      <c r="H395" s="126">
        <f t="shared" si="17"/>
        <v>51563.4</v>
      </c>
      <c r="J395" s="4">
        <f t="shared" si="19"/>
        <v>25.305</v>
      </c>
      <c r="K395" s="126">
        <f t="shared" si="18"/>
        <v>1304811.8400000001</v>
      </c>
    </row>
    <row r="396" spans="1:11">
      <c r="A396" s="133">
        <v>94023</v>
      </c>
      <c r="B396" s="131" t="s">
        <v>447</v>
      </c>
      <c r="C396" s="39">
        <v>50</v>
      </c>
      <c r="D396" s="39"/>
      <c r="E396" s="125"/>
      <c r="F396" s="125"/>
      <c r="H396" s="126">
        <f t="shared" si="17"/>
        <v>50</v>
      </c>
      <c r="J396" s="4">
        <f t="shared" si="19"/>
        <v>25.305</v>
      </c>
      <c r="K396" s="126">
        <f t="shared" si="18"/>
        <v>1265.25</v>
      </c>
    </row>
    <row r="397" spans="1:11">
      <c r="A397" s="133">
        <v>94024</v>
      </c>
      <c r="B397" s="131" t="s">
        <v>448</v>
      </c>
      <c r="C397" s="39"/>
      <c r="D397" s="39"/>
      <c r="E397" s="125"/>
      <c r="F397" s="125"/>
      <c r="H397" s="126">
        <f t="shared" si="17"/>
        <v>0</v>
      </c>
      <c r="J397" s="4">
        <f t="shared" si="19"/>
        <v>25.305</v>
      </c>
      <c r="K397" s="126">
        <f t="shared" si="18"/>
        <v>0</v>
      </c>
    </row>
    <row r="398" spans="1:11">
      <c r="A398" s="133">
        <v>94025</v>
      </c>
      <c r="B398" s="131" t="s">
        <v>449</v>
      </c>
      <c r="C398" s="39">
        <v>202.75</v>
      </c>
      <c r="D398" s="39"/>
      <c r="E398" s="125"/>
      <c r="F398" s="125"/>
      <c r="H398" s="126">
        <f t="shared" si="17"/>
        <v>202.75</v>
      </c>
      <c r="J398" s="4">
        <f t="shared" si="19"/>
        <v>25.305</v>
      </c>
      <c r="K398" s="126">
        <f t="shared" si="18"/>
        <v>5130.59</v>
      </c>
    </row>
    <row r="399" spans="1:11">
      <c r="A399" s="136">
        <v>94026</v>
      </c>
      <c r="B399" s="128" t="s">
        <v>488</v>
      </c>
      <c r="C399" s="129">
        <v>211181.47</v>
      </c>
      <c r="D399" s="129"/>
      <c r="E399" s="129">
        <v>142596.59</v>
      </c>
      <c r="F399" s="129">
        <v>64268.689999999988</v>
      </c>
      <c r="G399" s="130"/>
      <c r="H399" s="130">
        <f t="shared" ref="H399:H428" si="20">ROUND(C399-D399+E399-F399,2)</f>
        <v>289509.37</v>
      </c>
      <c r="J399" s="4">
        <f t="shared" si="19"/>
        <v>25.305</v>
      </c>
      <c r="K399" s="130">
        <f t="shared" si="18"/>
        <v>7326034.6100000003</v>
      </c>
    </row>
    <row r="400" spans="1:11">
      <c r="A400" s="133">
        <v>94027</v>
      </c>
      <c r="B400" s="131" t="s">
        <v>450</v>
      </c>
      <c r="C400" s="39">
        <v>1144.9100000000001</v>
      </c>
      <c r="D400" s="39"/>
      <c r="E400" s="125"/>
      <c r="F400" s="125"/>
      <c r="H400" s="126">
        <f t="shared" si="20"/>
        <v>1144.9100000000001</v>
      </c>
      <c r="J400" s="4">
        <f t="shared" si="19"/>
        <v>25.305</v>
      </c>
      <c r="K400" s="126">
        <f t="shared" si="18"/>
        <v>28971.95</v>
      </c>
    </row>
    <row r="401" spans="1:11">
      <c r="A401" s="133">
        <v>94028</v>
      </c>
      <c r="B401" s="4" t="s">
        <v>451</v>
      </c>
      <c r="C401" s="39"/>
      <c r="D401" s="39"/>
      <c r="E401" s="125"/>
      <c r="F401" s="125"/>
      <c r="H401" s="126">
        <f t="shared" si="20"/>
        <v>0</v>
      </c>
      <c r="J401" s="4">
        <f t="shared" si="19"/>
        <v>25.305</v>
      </c>
      <c r="K401" s="126">
        <f t="shared" si="18"/>
        <v>0</v>
      </c>
    </row>
    <row r="402" spans="1:11">
      <c r="A402" s="133">
        <v>94029</v>
      </c>
      <c r="B402" s="4" t="s">
        <v>452</v>
      </c>
      <c r="C402" s="39">
        <v>3344.84</v>
      </c>
      <c r="D402" s="39"/>
      <c r="E402" s="125">
        <v>19175.34</v>
      </c>
      <c r="F402" s="125"/>
      <c r="H402" s="126">
        <f t="shared" si="20"/>
        <v>22520.18</v>
      </c>
      <c r="J402" s="4">
        <f t="shared" si="19"/>
        <v>25.305</v>
      </c>
      <c r="K402" s="126">
        <f t="shared" si="18"/>
        <v>569873.15</v>
      </c>
    </row>
    <row r="403" spans="1:11">
      <c r="A403" s="133">
        <v>95001</v>
      </c>
      <c r="B403" s="38" t="s">
        <v>397</v>
      </c>
      <c r="C403" s="39"/>
      <c r="D403" s="39"/>
      <c r="E403" s="125"/>
      <c r="F403" s="125"/>
      <c r="H403" s="126">
        <f t="shared" si="20"/>
        <v>0</v>
      </c>
      <c r="J403" s="4">
        <f t="shared" si="19"/>
        <v>25.305</v>
      </c>
      <c r="K403" s="126">
        <f t="shared" si="18"/>
        <v>0</v>
      </c>
    </row>
    <row r="404" spans="1:11">
      <c r="A404" s="133">
        <v>95002</v>
      </c>
      <c r="B404" s="38" t="s">
        <v>398</v>
      </c>
      <c r="C404" s="39">
        <v>37866.82</v>
      </c>
      <c r="D404" s="39"/>
      <c r="E404" s="125"/>
      <c r="F404" s="125"/>
      <c r="H404" s="126">
        <f t="shared" si="20"/>
        <v>37866.82</v>
      </c>
      <c r="J404" s="4">
        <f t="shared" si="19"/>
        <v>25.305</v>
      </c>
      <c r="K404" s="126">
        <f t="shared" si="18"/>
        <v>958219.88</v>
      </c>
    </row>
    <row r="405" spans="1:11">
      <c r="A405" s="133">
        <v>95003</v>
      </c>
      <c r="B405" s="38" t="s">
        <v>399</v>
      </c>
      <c r="C405" s="39">
        <v>7297.19</v>
      </c>
      <c r="D405" s="39"/>
      <c r="E405" s="125"/>
      <c r="F405" s="125"/>
      <c r="H405" s="126">
        <f t="shared" si="20"/>
        <v>7297.19</v>
      </c>
      <c r="J405" s="4">
        <f t="shared" si="19"/>
        <v>25.305</v>
      </c>
      <c r="K405" s="126">
        <f t="shared" si="18"/>
        <v>184655.39</v>
      </c>
    </row>
    <row r="406" spans="1:11">
      <c r="A406" s="133">
        <v>96001</v>
      </c>
      <c r="B406" s="38" t="s">
        <v>453</v>
      </c>
      <c r="C406" s="39">
        <v>4583.3500000000004</v>
      </c>
      <c r="D406" s="39"/>
      <c r="E406" s="125"/>
      <c r="F406" s="125"/>
      <c r="H406" s="126">
        <f t="shared" si="20"/>
        <v>4583.3500000000004</v>
      </c>
      <c r="J406" s="4">
        <f t="shared" si="19"/>
        <v>25.305</v>
      </c>
      <c r="K406" s="126">
        <f t="shared" si="18"/>
        <v>115981.67</v>
      </c>
    </row>
    <row r="407" spans="1:11">
      <c r="A407" s="133">
        <v>96002</v>
      </c>
      <c r="B407" s="38" t="s">
        <v>454</v>
      </c>
      <c r="C407" s="39">
        <v>250</v>
      </c>
      <c r="D407" s="39"/>
      <c r="E407" s="125"/>
      <c r="F407" s="125"/>
      <c r="H407" s="126">
        <f t="shared" si="20"/>
        <v>250</v>
      </c>
      <c r="J407" s="4">
        <f t="shared" si="19"/>
        <v>25.305</v>
      </c>
      <c r="K407" s="126">
        <f t="shared" si="18"/>
        <v>6326.25</v>
      </c>
    </row>
    <row r="408" spans="1:11">
      <c r="A408" s="133">
        <v>96003</v>
      </c>
      <c r="B408" s="38" t="s">
        <v>455</v>
      </c>
      <c r="C408" s="39">
        <v>833.35</v>
      </c>
      <c r="D408" s="39"/>
      <c r="E408" s="125"/>
      <c r="F408" s="125"/>
      <c r="H408" s="126">
        <f t="shared" si="20"/>
        <v>833.35</v>
      </c>
      <c r="J408" s="4">
        <f t="shared" si="19"/>
        <v>25.305</v>
      </c>
      <c r="K408" s="126">
        <f t="shared" si="18"/>
        <v>21087.919999999998</v>
      </c>
    </row>
    <row r="409" spans="1:11">
      <c r="A409" s="133">
        <v>96004</v>
      </c>
      <c r="B409" s="38" t="s">
        <v>456</v>
      </c>
      <c r="C409" s="39"/>
      <c r="D409" s="39"/>
      <c r="E409" s="125"/>
      <c r="F409" s="125"/>
      <c r="H409" s="126">
        <f t="shared" si="20"/>
        <v>0</v>
      </c>
      <c r="J409" s="4">
        <f t="shared" si="19"/>
        <v>25.305</v>
      </c>
      <c r="K409" s="126">
        <f t="shared" si="18"/>
        <v>0</v>
      </c>
    </row>
    <row r="410" spans="1:11">
      <c r="A410" s="133">
        <v>96005</v>
      </c>
      <c r="B410" s="38" t="s">
        <v>457</v>
      </c>
      <c r="C410" s="39">
        <v>100</v>
      </c>
      <c r="D410" s="39"/>
      <c r="E410" s="125"/>
      <c r="F410" s="125"/>
      <c r="H410" s="126">
        <f t="shared" si="20"/>
        <v>100</v>
      </c>
      <c r="J410" s="4">
        <f t="shared" si="19"/>
        <v>25.305</v>
      </c>
      <c r="K410" s="126">
        <f t="shared" si="18"/>
        <v>2530.5</v>
      </c>
    </row>
    <row r="411" spans="1:11">
      <c r="A411" s="133">
        <v>96006</v>
      </c>
      <c r="B411" s="38" t="s">
        <v>577</v>
      </c>
      <c r="C411" s="39"/>
      <c r="D411" s="39"/>
      <c r="E411" s="125"/>
      <c r="F411" s="125"/>
      <c r="H411" s="126">
        <f t="shared" si="20"/>
        <v>0</v>
      </c>
      <c r="J411" s="4">
        <f t="shared" si="19"/>
        <v>25.305</v>
      </c>
      <c r="K411" s="126">
        <f t="shared" si="18"/>
        <v>0</v>
      </c>
    </row>
    <row r="412" spans="1:11">
      <c r="A412" s="133">
        <v>96007</v>
      </c>
      <c r="B412" s="38" t="s">
        <v>458</v>
      </c>
      <c r="C412" s="39"/>
      <c r="D412" s="39"/>
      <c r="E412" s="125"/>
      <c r="F412" s="125"/>
      <c r="H412" s="126">
        <f t="shared" si="20"/>
        <v>0</v>
      </c>
      <c r="J412" s="4">
        <f t="shared" si="19"/>
        <v>25.305</v>
      </c>
      <c r="K412" s="126">
        <f t="shared" si="18"/>
        <v>0</v>
      </c>
    </row>
    <row r="413" spans="1:11">
      <c r="A413" s="133">
        <v>96008</v>
      </c>
      <c r="B413" s="38" t="s">
        <v>459</v>
      </c>
      <c r="C413" s="39">
        <v>500</v>
      </c>
      <c r="D413" s="39"/>
      <c r="E413" s="125"/>
      <c r="F413" s="125"/>
      <c r="H413" s="126">
        <f t="shared" si="20"/>
        <v>500</v>
      </c>
      <c r="J413" s="4">
        <f t="shared" si="19"/>
        <v>25.305</v>
      </c>
      <c r="K413" s="126">
        <f t="shared" si="18"/>
        <v>12652.5</v>
      </c>
    </row>
    <row r="414" spans="1:11">
      <c r="A414" s="133">
        <v>97001</v>
      </c>
      <c r="B414" s="38" t="s">
        <v>463</v>
      </c>
      <c r="C414" s="39"/>
      <c r="D414" s="39">
        <v>596.98</v>
      </c>
      <c r="E414" s="125"/>
      <c r="F414" s="125"/>
      <c r="H414" s="126">
        <f t="shared" si="20"/>
        <v>-596.98</v>
      </c>
      <c r="J414" s="4">
        <f t="shared" si="19"/>
        <v>25.305</v>
      </c>
      <c r="K414" s="126">
        <f t="shared" si="18"/>
        <v>-15106.58</v>
      </c>
    </row>
    <row r="415" spans="1:11">
      <c r="A415" s="133">
        <v>97002</v>
      </c>
      <c r="B415" s="38" t="s">
        <v>464</v>
      </c>
      <c r="C415" s="39">
        <v>123975.55</v>
      </c>
      <c r="D415" s="39"/>
      <c r="E415" s="125"/>
      <c r="F415" s="125"/>
      <c r="H415" s="126">
        <f t="shared" si="20"/>
        <v>123975.55</v>
      </c>
      <c r="J415" s="4">
        <f t="shared" si="19"/>
        <v>25.305</v>
      </c>
      <c r="K415" s="126">
        <f t="shared" si="18"/>
        <v>3137201.29</v>
      </c>
    </row>
    <row r="416" spans="1:11">
      <c r="A416" s="133">
        <v>97003</v>
      </c>
      <c r="B416" s="38" t="s">
        <v>460</v>
      </c>
      <c r="C416" s="39">
        <v>10392.17</v>
      </c>
      <c r="D416" s="39"/>
      <c r="E416" s="125"/>
      <c r="F416" s="125"/>
      <c r="H416" s="126">
        <f t="shared" si="20"/>
        <v>10392.17</v>
      </c>
      <c r="J416" s="4">
        <f t="shared" si="19"/>
        <v>25.305</v>
      </c>
      <c r="K416" s="126">
        <f t="shared" si="18"/>
        <v>262973.86</v>
      </c>
    </row>
    <row r="417" spans="1:11">
      <c r="A417" s="133">
        <v>97004</v>
      </c>
      <c r="B417" s="38" t="s">
        <v>461</v>
      </c>
      <c r="C417" s="39">
        <v>13732.59</v>
      </c>
      <c r="D417" s="39"/>
      <c r="E417" s="125"/>
      <c r="F417" s="125"/>
      <c r="H417" s="126">
        <f t="shared" si="20"/>
        <v>13732.59</v>
      </c>
      <c r="J417" s="4">
        <f t="shared" si="19"/>
        <v>25.305</v>
      </c>
      <c r="K417" s="126">
        <f t="shared" si="18"/>
        <v>347503.19</v>
      </c>
    </row>
    <row r="418" spans="1:11">
      <c r="A418" s="136">
        <v>97005</v>
      </c>
      <c r="B418" s="128" t="s">
        <v>467</v>
      </c>
      <c r="C418" s="129">
        <v>7090.02</v>
      </c>
      <c r="D418" s="129"/>
      <c r="E418" s="129"/>
      <c r="F418" s="129">
        <v>2340.44</v>
      </c>
      <c r="G418" s="130"/>
      <c r="H418" s="130">
        <f t="shared" si="20"/>
        <v>4749.58</v>
      </c>
      <c r="J418" s="4">
        <f t="shared" si="19"/>
        <v>25.305</v>
      </c>
      <c r="K418" s="130">
        <f t="shared" si="18"/>
        <v>120188.12</v>
      </c>
    </row>
    <row r="419" spans="1:11">
      <c r="A419" s="37">
        <v>97006</v>
      </c>
      <c r="B419" s="138" t="s">
        <v>468</v>
      </c>
      <c r="C419" s="39"/>
      <c r="D419" s="39"/>
      <c r="E419" s="125"/>
      <c r="F419" s="125"/>
      <c r="H419" s="126">
        <f t="shared" si="20"/>
        <v>0</v>
      </c>
      <c r="J419" s="4">
        <f t="shared" si="19"/>
        <v>25.305</v>
      </c>
      <c r="K419" s="126">
        <f t="shared" si="18"/>
        <v>0</v>
      </c>
    </row>
    <row r="420" spans="1:11">
      <c r="A420" s="37">
        <v>98000</v>
      </c>
      <c r="B420" s="138" t="s">
        <v>492</v>
      </c>
      <c r="C420" s="39"/>
      <c r="D420" s="39"/>
      <c r="E420" s="125"/>
      <c r="F420" s="125"/>
      <c r="H420" s="126">
        <f t="shared" si="20"/>
        <v>0</v>
      </c>
      <c r="J420" s="4">
        <f t="shared" si="19"/>
        <v>25.305</v>
      </c>
      <c r="K420" s="126">
        <f t="shared" si="18"/>
        <v>0</v>
      </c>
    </row>
    <row r="421" spans="1:11">
      <c r="A421" s="37">
        <v>98001</v>
      </c>
      <c r="B421" s="138" t="s">
        <v>493</v>
      </c>
      <c r="C421" s="39"/>
      <c r="D421" s="39"/>
      <c r="E421" s="125"/>
      <c r="F421" s="125"/>
      <c r="H421" s="126">
        <f t="shared" si="20"/>
        <v>0</v>
      </c>
      <c r="J421" s="4">
        <f t="shared" si="19"/>
        <v>25.305</v>
      </c>
      <c r="K421" s="126">
        <f t="shared" si="18"/>
        <v>0</v>
      </c>
    </row>
    <row r="422" spans="1:11">
      <c r="A422" s="37">
        <v>98002</v>
      </c>
      <c r="B422" s="138" t="s">
        <v>494</v>
      </c>
      <c r="C422" s="39"/>
      <c r="D422" s="39"/>
      <c r="E422" s="125"/>
      <c r="F422" s="125"/>
      <c r="H422" s="126">
        <f t="shared" si="20"/>
        <v>0</v>
      </c>
      <c r="J422" s="4">
        <f t="shared" si="19"/>
        <v>25.305</v>
      </c>
      <c r="K422" s="126">
        <f t="shared" si="18"/>
        <v>0</v>
      </c>
    </row>
    <row r="423" spans="1:11">
      <c r="A423" s="37">
        <v>60001</v>
      </c>
      <c r="B423" s="138" t="s">
        <v>392</v>
      </c>
      <c r="C423" s="39"/>
      <c r="D423" s="39"/>
      <c r="E423" s="125"/>
      <c r="F423" s="125"/>
      <c r="H423" s="126">
        <f t="shared" si="20"/>
        <v>0</v>
      </c>
      <c r="J423" s="4">
        <f t="shared" si="19"/>
        <v>25.305</v>
      </c>
      <c r="K423" s="126">
        <f t="shared" si="18"/>
        <v>0</v>
      </c>
    </row>
    <row r="424" spans="1:11">
      <c r="A424" s="37">
        <v>60002</v>
      </c>
      <c r="B424" s="138" t="s">
        <v>393</v>
      </c>
      <c r="C424" s="39"/>
      <c r="D424" s="39">
        <v>8178.22</v>
      </c>
      <c r="E424" s="125"/>
      <c r="F424" s="125"/>
      <c r="H424" s="126">
        <f t="shared" si="20"/>
        <v>-8178.22</v>
      </c>
      <c r="J424" s="4">
        <f t="shared" si="19"/>
        <v>25.305</v>
      </c>
      <c r="K424" s="126">
        <f t="shared" si="18"/>
        <v>-206949.86</v>
      </c>
    </row>
    <row r="425" spans="1:11">
      <c r="A425" s="133">
        <v>60003</v>
      </c>
      <c r="B425" s="38" t="s">
        <v>394</v>
      </c>
      <c r="C425" s="39"/>
      <c r="D425" s="39">
        <v>3311.49</v>
      </c>
      <c r="E425" s="125"/>
      <c r="F425" s="125"/>
      <c r="H425" s="126">
        <f t="shared" si="20"/>
        <v>-3311.49</v>
      </c>
      <c r="J425" s="4">
        <f t="shared" si="19"/>
        <v>25.305</v>
      </c>
      <c r="K425" s="126">
        <f t="shared" si="18"/>
        <v>-83797.25</v>
      </c>
    </row>
    <row r="426" spans="1:11">
      <c r="A426" s="133">
        <v>60004</v>
      </c>
      <c r="B426" s="38" t="s">
        <v>395</v>
      </c>
      <c r="C426" s="39"/>
      <c r="D426" s="39">
        <v>27302.35</v>
      </c>
      <c r="E426" s="125"/>
      <c r="F426" s="125"/>
      <c r="H426" s="126">
        <f t="shared" si="20"/>
        <v>-27302.35</v>
      </c>
      <c r="J426" s="4">
        <f t="shared" si="19"/>
        <v>25.305</v>
      </c>
      <c r="K426" s="126">
        <f t="shared" si="18"/>
        <v>-690885.97</v>
      </c>
    </row>
    <row r="427" spans="1:11">
      <c r="A427" s="133">
        <v>60005</v>
      </c>
      <c r="B427" s="38" t="s">
        <v>396</v>
      </c>
      <c r="C427" s="39"/>
      <c r="D427" s="39">
        <v>1021197.52</v>
      </c>
      <c r="E427" s="125"/>
      <c r="F427" s="125"/>
      <c r="H427" s="126">
        <f t="shared" si="20"/>
        <v>-1021197.52</v>
      </c>
      <c r="J427" s="4">
        <f t="shared" si="19"/>
        <v>25.305</v>
      </c>
      <c r="K427" s="126">
        <f t="shared" si="18"/>
        <v>-25841403.239999998</v>
      </c>
    </row>
    <row r="428" spans="1:11">
      <c r="A428" s="133">
        <v>60006</v>
      </c>
      <c r="B428" s="38" t="s">
        <v>462</v>
      </c>
      <c r="C428" s="142"/>
      <c r="D428" s="142"/>
      <c r="E428" s="143"/>
      <c r="F428" s="143"/>
      <c r="H428" s="126">
        <f t="shared" si="20"/>
        <v>0</v>
      </c>
      <c r="J428" s="4">
        <f t="shared" si="19"/>
        <v>25.305</v>
      </c>
      <c r="K428" s="126">
        <f t="shared" si="18"/>
        <v>0</v>
      </c>
    </row>
    <row r="429" spans="1:11" ht="15" thickBot="1">
      <c r="A429" s="37"/>
      <c r="B429" s="38" t="s">
        <v>489</v>
      </c>
      <c r="C429" s="40">
        <f t="shared" ref="C429:F429" si="21">SUM(C8:C428)</f>
        <v>12151085.489999996</v>
      </c>
      <c r="D429" s="40">
        <f t="shared" si="21"/>
        <v>12151085.49</v>
      </c>
      <c r="E429" s="40">
        <f t="shared" si="21"/>
        <v>405772.02999999997</v>
      </c>
      <c r="F429" s="40">
        <f t="shared" si="21"/>
        <v>405772.03</v>
      </c>
      <c r="H429" s="40">
        <f t="shared" ref="H429" si="22">SUM(H8:H428)</f>
        <v>-8.149072527885437E-10</v>
      </c>
      <c r="K429" s="40">
        <f t="shared" ref="K429" si="23">SUM(K8:K428)</f>
        <v>1.9999999552965164E-2</v>
      </c>
    </row>
    <row r="430" spans="1:11" ht="15" thickTop="1">
      <c r="A430" s="38"/>
      <c r="D430" s="41">
        <v>0</v>
      </c>
      <c r="F430" s="41">
        <v>0</v>
      </c>
    </row>
    <row r="448" ht="17.899999999999999" customHeight="1"/>
  </sheetData>
  <autoFilter ref="A7:O448" xr:uid="{00000000-0001-0000-0800-000000000000}"/>
  <conditionalFormatting sqref="C113">
    <cfRule type="duplicateValues" dxfId="23" priority="3"/>
  </conditionalFormatting>
  <conditionalFormatting sqref="D177">
    <cfRule type="duplicateValues" dxfId="22" priority="1"/>
  </conditionalFormatting>
  <conditionalFormatting sqref="D253">
    <cfRule type="duplicateValues" dxfId="2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Adjustment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2025-07-30T04:08:12Z</dcterms:modified>
</cp:coreProperties>
</file>